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autoCompressPictures="0" defaultThemeVersion="124226"/>
  <mc:AlternateContent xmlns:mc="http://schemas.openxmlformats.org/markup-compatibility/2006">
    <mc:Choice Requires="x15">
      <x15ac:absPath xmlns:x15ac="http://schemas.microsoft.com/office/spreadsheetml/2010/11/ac" url="M:\UV\UTD\OPPLÆRING I KRIMINALOMSORGA\O DRIFT\Rapportering\Tilstandsrapporter\Tilstandsrapport 2017\"/>
    </mc:Choice>
  </mc:AlternateContent>
  <xr:revisionPtr revIDLastSave="0" documentId="8_{5EFCCCA0-ECC3-48BB-AB70-D136C3E0E405}" xr6:coauthVersionLast="46" xr6:coauthVersionMax="46" xr10:uidLastSave="{00000000-0000-0000-0000-000000000000}"/>
  <bookViews>
    <workbookView xWindow="-110" yWindow="-110" windowWidth="19420" windowHeight="10420" tabRatio="910" firstSheet="11" activeTab="11" xr2:uid="{00000000-000D-0000-FFFF-FFFF00000000}"/>
  </bookViews>
  <sheets>
    <sheet name="Dat1" sheetId="1" state="hidden" r:id="rId1"/>
    <sheet name="Dat1fix" sheetId="2" state="hidden" r:id="rId2"/>
    <sheet name="Dat2" sheetId="18" state="hidden" r:id="rId3"/>
    <sheet name="Dat2fix" sheetId="19" state="hidden" r:id="rId4"/>
    <sheet name="Dat3" sheetId="15" state="hidden" r:id="rId5"/>
    <sheet name="Dat3fix" sheetId="16" state="hidden" r:id="rId6"/>
    <sheet name="Dat4" sheetId="30" state="hidden" r:id="rId7"/>
    <sheet name="Dat4fix" sheetId="31" state="hidden" r:id="rId8"/>
    <sheet name="V7xx" sheetId="4" state="hidden" r:id="rId9"/>
    <sheet name="V8xx" sheetId="6" state="hidden" r:id="rId10"/>
    <sheet name="V." sheetId="10" state="hidden" r:id="rId11"/>
    <sheet name="Framside" sheetId="43" r:id="rId12"/>
    <sheet name="Innhald" sheetId="42" r:id="rId13"/>
    <sheet name="V1" sheetId="3" r:id="rId14"/>
    <sheet name="V2" sheetId="7" r:id="rId15"/>
    <sheet name="V3" sheetId="9" r:id="rId16"/>
    <sheet name="V4" sheetId="33" r:id="rId17"/>
    <sheet name="V5" sheetId="34" r:id="rId18"/>
    <sheet name="V6" sheetId="35" r:id="rId19"/>
    <sheet name="V7" sheetId="12" r:id="rId20"/>
    <sheet name="V8" sheetId="13" r:id="rId21"/>
    <sheet name="Vx" sheetId="14" state="hidden" r:id="rId22"/>
    <sheet name="V9" sheetId="20" r:id="rId23"/>
    <sheet name="V10" sheetId="21" r:id="rId24"/>
    <sheet name="V11" sheetId="23" r:id="rId25"/>
    <sheet name="V12" sheetId="36" r:id="rId26"/>
    <sheet name="V13" sheetId="27" r:id="rId27"/>
    <sheet name="V14" sheetId="28" r:id="rId28"/>
    <sheet name="V25" sheetId="29" state="hidden" r:id="rId29"/>
    <sheet name="V15" sheetId="37" r:id="rId30"/>
    <sheet name="V16" sheetId="38" r:id="rId31"/>
    <sheet name="V17" sheetId="24" r:id="rId32"/>
    <sheet name="V18" sheetId="22" r:id="rId33"/>
    <sheet name="V19" sheetId="26" r:id="rId34"/>
    <sheet name="V20" sheetId="8" r:id="rId35"/>
    <sheet name="V21" sheetId="39" r:id="rId36"/>
    <sheet name="V22" sheetId="41" r:id="rId37"/>
    <sheet name="V23" sheetId="40" state="hidden" r:id="rId38"/>
  </sheets>
  <definedNames>
    <definedName name="_xlnm._FilterDatabase" localSheetId="0" hidden="1">'Dat1'!$A$4:$AEQ$63</definedName>
    <definedName name="_xlnm._FilterDatabase" localSheetId="16" hidden="1">'V4'!$C$1:$C$956</definedName>
    <definedName name="_xlnm._FilterDatabase" localSheetId="17" hidden="1">'V5'!$A$1:$F$313</definedName>
    <definedName name="_xlnm._FilterDatabase" localSheetId="18" hidden="1">'V6'!$A$1:$E$220</definedName>
    <definedName name="FD">Dat2fix!$EL$19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8" l="1"/>
  <c r="G7" i="8"/>
  <c r="G9" i="8"/>
  <c r="G11" i="8"/>
  <c r="G13" i="8"/>
  <c r="G15" i="8"/>
  <c r="G17" i="8"/>
  <c r="G19" i="8"/>
  <c r="G21" i="8"/>
  <c r="G23" i="8"/>
  <c r="G25" i="8"/>
  <c r="G27" i="8"/>
  <c r="G29" i="8"/>
  <c r="G31" i="8"/>
  <c r="G33" i="8"/>
  <c r="G35" i="8"/>
  <c r="G37" i="8"/>
  <c r="H5" i="16"/>
  <c r="G6" i="8" s="1"/>
  <c r="I5" i="16"/>
  <c r="H6" i="8" s="1"/>
  <c r="H6" i="16"/>
  <c r="I6" i="16"/>
  <c r="H7" i="8" s="1"/>
  <c r="H7" i="16"/>
  <c r="G8" i="8" s="1"/>
  <c r="I7" i="16"/>
  <c r="H8" i="8" s="1"/>
  <c r="H8" i="16"/>
  <c r="I8" i="16"/>
  <c r="H9" i="8" s="1"/>
  <c r="H9" i="16"/>
  <c r="G10" i="8" s="1"/>
  <c r="I9" i="16"/>
  <c r="H10" i="8" s="1"/>
  <c r="H10" i="16"/>
  <c r="I10" i="16"/>
  <c r="H11" i="8" s="1"/>
  <c r="H11" i="16"/>
  <c r="G12" i="8" s="1"/>
  <c r="I11" i="16"/>
  <c r="H12" i="8" s="1"/>
  <c r="H12" i="16"/>
  <c r="I12" i="16"/>
  <c r="H13" i="8" s="1"/>
  <c r="H13" i="16"/>
  <c r="G14" i="8" s="1"/>
  <c r="I13" i="16"/>
  <c r="H14" i="8" s="1"/>
  <c r="H14" i="16"/>
  <c r="I14" i="16"/>
  <c r="H15" i="8" s="1"/>
  <c r="H15" i="16"/>
  <c r="G16" i="8" s="1"/>
  <c r="I15" i="16"/>
  <c r="H16" i="8" s="1"/>
  <c r="H16" i="16"/>
  <c r="I16" i="16"/>
  <c r="H17" i="8" s="1"/>
  <c r="H17" i="16"/>
  <c r="G18" i="8" s="1"/>
  <c r="I17" i="16"/>
  <c r="H18" i="8" s="1"/>
  <c r="H18" i="16"/>
  <c r="I18" i="16"/>
  <c r="H19" i="8" s="1"/>
  <c r="H19" i="16"/>
  <c r="G20" i="8" s="1"/>
  <c r="I19" i="16"/>
  <c r="H20" i="8" s="1"/>
  <c r="H20" i="16"/>
  <c r="I20" i="16"/>
  <c r="H21" i="8" s="1"/>
  <c r="H21" i="16"/>
  <c r="G22" i="8" s="1"/>
  <c r="I21" i="16"/>
  <c r="H22" i="8" s="1"/>
  <c r="H22" i="16"/>
  <c r="I22" i="16"/>
  <c r="H23" i="8" s="1"/>
  <c r="H23" i="16"/>
  <c r="G24" i="8" s="1"/>
  <c r="I23" i="16"/>
  <c r="H24" i="8" s="1"/>
  <c r="H24" i="16"/>
  <c r="I24" i="16"/>
  <c r="H25" i="8" s="1"/>
  <c r="H25" i="16"/>
  <c r="G26" i="8" s="1"/>
  <c r="I25" i="16"/>
  <c r="H26" i="8" s="1"/>
  <c r="H26" i="16"/>
  <c r="I26" i="16"/>
  <c r="H27" i="8" s="1"/>
  <c r="H27" i="16"/>
  <c r="G28" i="8" s="1"/>
  <c r="I27" i="16"/>
  <c r="H28" i="8" s="1"/>
  <c r="H28" i="16"/>
  <c r="I28" i="16"/>
  <c r="H29" i="8" s="1"/>
  <c r="H29" i="16"/>
  <c r="G30" i="8" s="1"/>
  <c r="I29" i="16"/>
  <c r="H30" i="8" s="1"/>
  <c r="H30" i="16"/>
  <c r="I30" i="16"/>
  <c r="H31" i="8" s="1"/>
  <c r="H31" i="16"/>
  <c r="G32" i="8" s="1"/>
  <c r="I31" i="16"/>
  <c r="H32" i="8" s="1"/>
  <c r="H32" i="16"/>
  <c r="I32" i="16"/>
  <c r="H33" i="8" s="1"/>
  <c r="H33" i="16"/>
  <c r="G34" i="8" s="1"/>
  <c r="I33" i="16"/>
  <c r="H34" i="8" s="1"/>
  <c r="H34" i="16"/>
  <c r="I34" i="16"/>
  <c r="H35" i="8" s="1"/>
  <c r="H35" i="16"/>
  <c r="G36" i="8" s="1"/>
  <c r="I35" i="16"/>
  <c r="H36" i="8" s="1"/>
  <c r="H36" i="16"/>
  <c r="I36" i="16"/>
  <c r="H37" i="8" s="1"/>
  <c r="H37" i="16"/>
  <c r="G38" i="8" s="1"/>
  <c r="I37" i="16"/>
  <c r="H38" i="8" s="1"/>
  <c r="I4" i="16"/>
  <c r="H5" i="8" s="1"/>
  <c r="H4" i="16"/>
  <c r="E5" i="36" l="1"/>
  <c r="D5" i="36"/>
  <c r="E5" i="33"/>
  <c r="D5" i="33"/>
  <c r="LN6" i="19" l="1"/>
  <c r="LN7" i="19"/>
  <c r="LN8" i="19"/>
  <c r="LN9" i="19"/>
  <c r="LN10" i="19"/>
  <c r="LN11" i="19"/>
  <c r="LN12" i="19"/>
  <c r="LN13" i="19"/>
  <c r="LN14" i="19"/>
  <c r="LN5" i="19"/>
  <c r="IF5" i="2"/>
  <c r="IF6" i="2"/>
  <c r="IF7" i="2"/>
  <c r="IF8" i="2"/>
  <c r="IF9" i="2"/>
  <c r="IF10" i="2"/>
  <c r="IF11" i="2"/>
  <c r="IF12" i="2"/>
  <c r="IF13" i="2"/>
  <c r="IF14" i="2"/>
  <c r="IF15" i="2"/>
  <c r="IF16" i="2"/>
  <c r="IF17" i="2"/>
  <c r="IF18" i="2"/>
  <c r="IF19" i="2"/>
  <c r="IF20" i="2"/>
  <c r="IF21" i="2"/>
  <c r="IF22" i="2"/>
  <c r="IF23" i="2"/>
  <c r="IF24" i="2"/>
  <c r="IF25" i="2"/>
  <c r="IF26" i="2"/>
  <c r="IF27" i="2"/>
  <c r="IF28" i="2"/>
  <c r="IF29" i="2"/>
  <c r="IF30" i="2"/>
  <c r="IF31" i="2"/>
  <c r="IF32" i="2"/>
  <c r="IF33" i="2"/>
  <c r="IF34" i="2"/>
  <c r="IF35" i="2"/>
  <c r="IF36" i="2"/>
  <c r="IF37" i="2"/>
  <c r="IF38" i="2"/>
  <c r="IF39" i="2"/>
  <c r="IF40" i="2"/>
  <c r="IF41" i="2"/>
  <c r="IF42" i="2"/>
  <c r="IF43" i="2"/>
  <c r="IF44" i="2"/>
  <c r="IF45" i="2"/>
  <c r="IF46" i="2"/>
  <c r="IF47" i="2"/>
  <c r="IF48" i="2"/>
  <c r="IF49" i="2"/>
  <c r="IF50" i="2"/>
  <c r="IF51" i="2"/>
  <c r="IF52" i="2"/>
  <c r="IF53" i="2"/>
  <c r="IF54" i="2"/>
  <c r="IF55" i="2"/>
  <c r="IF56" i="2"/>
  <c r="IF57" i="2"/>
  <c r="IF58" i="2"/>
  <c r="IF59" i="2"/>
  <c r="IF60" i="2"/>
  <c r="IF61" i="2"/>
  <c r="LN4" i="19" l="1"/>
  <c r="E18" i="38"/>
  <c r="E15" i="38"/>
  <c r="D24" i="38"/>
  <c r="D21" i="38"/>
  <c r="D18" i="38"/>
  <c r="D15" i="38"/>
  <c r="D12" i="38"/>
  <c r="D9" i="38"/>
  <c r="D4" i="38" s="1"/>
  <c r="D38" i="37"/>
  <c r="E27" i="37"/>
  <c r="D27" i="37"/>
  <c r="E16" i="37"/>
  <c r="D16" i="37"/>
  <c r="D9" i="37"/>
  <c r="D42" i="37"/>
  <c r="D33" i="37"/>
  <c r="E63" i="36"/>
  <c r="D63" i="36"/>
  <c r="E55" i="36"/>
  <c r="D55" i="36"/>
  <c r="E47" i="36"/>
  <c r="D47" i="36"/>
  <c r="E38" i="36"/>
  <c r="D38" i="36"/>
  <c r="E29" i="36"/>
  <c r="D29" i="36"/>
  <c r="E23" i="36"/>
  <c r="D23" i="36"/>
  <c r="E16" i="36"/>
  <c r="D16" i="36"/>
  <c r="D12" i="36"/>
  <c r="D7" i="36"/>
  <c r="D4" i="37" l="1"/>
  <c r="E4" i="37"/>
  <c r="D202" i="35"/>
  <c r="D150" i="35"/>
  <c r="D124" i="35"/>
  <c r="D24" i="35"/>
  <c r="E202" i="35"/>
  <c r="E197" i="35"/>
  <c r="D197" i="35"/>
  <c r="E193" i="35"/>
  <c r="D193" i="35"/>
  <c r="D184" i="35"/>
  <c r="E180" i="35"/>
  <c r="D180" i="35"/>
  <c r="E173" i="35"/>
  <c r="D173" i="35"/>
  <c r="E169" i="35"/>
  <c r="D169" i="35"/>
  <c r="E166" i="35"/>
  <c r="D143" i="35"/>
  <c r="E138" i="35"/>
  <c r="E131" i="35"/>
  <c r="E116" i="35"/>
  <c r="D116" i="35"/>
  <c r="D112" i="35"/>
  <c r="D99" i="35"/>
  <c r="E91" i="35"/>
  <c r="E83" i="35"/>
  <c r="D71" i="35"/>
  <c r="D314" i="34"/>
  <c r="LY30" i="2" l="1"/>
  <c r="E55" i="35" l="1"/>
  <c r="E5" i="35" s="1"/>
  <c r="D55" i="35"/>
  <c r="E48" i="35"/>
  <c r="D48" i="35"/>
  <c r="E44" i="35"/>
  <c r="D44" i="35"/>
  <c r="D34" i="35"/>
  <c r="D27" i="35"/>
  <c r="D16" i="35"/>
  <c r="D13" i="35"/>
  <c r="D7" i="35"/>
  <c r="E6" i="35" l="1"/>
  <c r="E4" i="35"/>
  <c r="D219" i="35"/>
  <c r="D216" i="35"/>
  <c r="D213" i="35"/>
  <c r="D210" i="35"/>
  <c r="D187" i="35"/>
  <c r="D166" i="35"/>
  <c r="D161" i="35"/>
  <c r="D158" i="35"/>
  <c r="D138" i="35"/>
  <c r="D131" i="35"/>
  <c r="D121" i="35"/>
  <c r="D105" i="35"/>
  <c r="D94" i="35"/>
  <c r="D91" i="35"/>
  <c r="D86" i="35"/>
  <c r="D83" i="35"/>
  <c r="D80" i="35"/>
  <c r="D65" i="35"/>
  <c r="D62" i="35"/>
  <c r="D52" i="35"/>
  <c r="D41" i="35"/>
  <c r="D31" i="35"/>
  <c r="D11" i="35"/>
  <c r="D4" i="35" s="1"/>
  <c r="D318" i="34"/>
  <c r="D309" i="34"/>
  <c r="D303" i="34"/>
  <c r="E297" i="34"/>
  <c r="D297" i="34"/>
  <c r="D288" i="34"/>
  <c r="D285" i="34"/>
  <c r="D280" i="34"/>
  <c r="D274" i="34"/>
  <c r="E268" i="34"/>
  <c r="D268" i="34"/>
  <c r="E262" i="34"/>
  <c r="D262" i="34"/>
  <c r="D257" i="34"/>
  <c r="D251" i="34"/>
  <c r="E246" i="34"/>
  <c r="D246" i="34"/>
  <c r="D234" i="34"/>
  <c r="D227" i="34"/>
  <c r="D221" i="34"/>
  <c r="D217" i="34"/>
  <c r="E209" i="34"/>
  <c r="D209" i="34"/>
  <c r="E206" i="34"/>
  <c r="D206" i="34"/>
  <c r="D201" i="34"/>
  <c r="D197" i="34"/>
  <c r="E191" i="34"/>
  <c r="D191" i="34"/>
  <c r="D183" i="34"/>
  <c r="D179" i="34"/>
  <c r="D174" i="34"/>
  <c r="D167" i="34"/>
  <c r="D161" i="34"/>
  <c r="E155" i="34"/>
  <c r="D155" i="34"/>
  <c r="D147" i="34"/>
  <c r="D143" i="34"/>
  <c r="E139" i="34"/>
  <c r="D139" i="34"/>
  <c r="E130" i="34"/>
  <c r="D130" i="34"/>
  <c r="D126" i="34"/>
  <c r="D122" i="34"/>
  <c r="D117" i="34"/>
  <c r="D107" i="34"/>
  <c r="E98" i="34"/>
  <c r="D98" i="34"/>
  <c r="E88" i="34"/>
  <c r="D88" i="34"/>
  <c r="D84" i="34"/>
  <c r="D79" i="34"/>
  <c r="D74" i="34"/>
  <c r="D65" i="34"/>
  <c r="D62" i="34"/>
  <c r="D59" i="34"/>
  <c r="D56" i="34"/>
  <c r="D52" i="34"/>
  <c r="D48" i="34"/>
  <c r="D43" i="34"/>
  <c r="D30" i="34"/>
  <c r="D20" i="34"/>
  <c r="D16" i="34"/>
  <c r="D7" i="34"/>
  <c r="E314" i="34"/>
  <c r="E197" i="34"/>
  <c r="D189" i="34"/>
  <c r="D6" i="35" l="1"/>
  <c r="E4" i="34"/>
  <c r="D397" i="33"/>
  <c r="E391" i="33"/>
  <c r="D386" i="33"/>
  <c r="E380" i="33"/>
  <c r="D380" i="33"/>
  <c r="E375" i="33"/>
  <c r="D375" i="33"/>
  <c r="D368" i="33"/>
  <c r="E368" i="33"/>
  <c r="E359" i="33"/>
  <c r="D359" i="33"/>
  <c r="E351" i="33"/>
  <c r="D351" i="33"/>
  <c r="E345" i="33"/>
  <c r="D345" i="33"/>
  <c r="E335" i="33"/>
  <c r="D335" i="33"/>
  <c r="D332" i="33"/>
  <c r="E324" i="33"/>
  <c r="D324" i="33"/>
  <c r="E317" i="33"/>
  <c r="D317" i="33"/>
  <c r="D314" i="33"/>
  <c r="E309" i="33"/>
  <c r="D309" i="33"/>
  <c r="E302" i="33"/>
  <c r="D302" i="33"/>
  <c r="E295" i="33"/>
  <c r="D295" i="33"/>
  <c r="E287" i="33"/>
  <c r="D287" i="33"/>
  <c r="D277" i="33"/>
  <c r="E272" i="33"/>
  <c r="E264" i="33"/>
  <c r="D264" i="33"/>
  <c r="E257" i="33"/>
  <c r="D257" i="33"/>
  <c r="E250" i="33"/>
  <c r="D250" i="33"/>
  <c r="E247" i="33"/>
  <c r="E242" i="33"/>
  <c r="D242" i="33"/>
  <c r="E235" i="33"/>
  <c r="E230" i="33"/>
  <c r="D235" i="33"/>
  <c r="D230" i="33"/>
  <c r="D225" i="33"/>
  <c r="D219" i="33"/>
  <c r="D212" i="33"/>
  <c r="D202" i="33"/>
  <c r="D192" i="33"/>
  <c r="D187" i="33"/>
  <c r="D169" i="33"/>
  <c r="D163" i="33"/>
  <c r="E159" i="33"/>
  <c r="D159" i="33"/>
  <c r="D153" i="33"/>
  <c r="E124" i="33"/>
  <c r="E107" i="33"/>
  <c r="D107" i="33"/>
  <c r="E102" i="33"/>
  <c r="D102" i="33"/>
  <c r="E192" i="33"/>
  <c r="E178" i="33"/>
  <c r="E144" i="33"/>
  <c r="D144" i="33"/>
  <c r="D134" i="33"/>
  <c r="D124" i="33"/>
  <c r="D112" i="33"/>
  <c r="D87" i="33"/>
  <c r="E95" i="33"/>
  <c r="D95" i="33"/>
  <c r="D93" i="33"/>
  <c r="E78" i="33"/>
  <c r="D78" i="33"/>
  <c r="D72" i="33"/>
  <c r="E57" i="33"/>
  <c r="D57" i="33"/>
  <c r="D51" i="33"/>
  <c r="D43" i="33"/>
  <c r="D391" i="33"/>
  <c r="D65" i="33"/>
  <c r="D36" i="33"/>
  <c r="E27" i="33"/>
  <c r="D27" i="33"/>
  <c r="D19" i="33"/>
  <c r="D14" i="33"/>
  <c r="D7" i="33"/>
  <c r="D4" i="34" l="1"/>
  <c r="D4" i="33"/>
  <c r="E4" i="33"/>
  <c r="E6" i="33" s="1"/>
  <c r="BS69" i="1" l="1"/>
  <c r="LJ6" i="19"/>
  <c r="LJ7" i="19"/>
  <c r="LJ8" i="19"/>
  <c r="LJ9" i="19"/>
  <c r="LJ10" i="19"/>
  <c r="LJ11" i="19"/>
  <c r="LJ12" i="19"/>
  <c r="LJ13" i="19"/>
  <c r="LJ14" i="19"/>
  <c r="LJ5" i="19"/>
  <c r="ACD17" i="18"/>
  <c r="AAN19" i="18"/>
  <c r="JQ5" i="19"/>
  <c r="JR5" i="19"/>
  <c r="JS5" i="19"/>
  <c r="JT5" i="19"/>
  <c r="JU5" i="19"/>
  <c r="JV5" i="19"/>
  <c r="JW5" i="19"/>
  <c r="JX5" i="19"/>
  <c r="JY5" i="19"/>
  <c r="JZ5" i="19"/>
  <c r="KA5" i="19"/>
  <c r="KB5" i="19"/>
  <c r="KC5" i="19"/>
  <c r="KD5" i="19"/>
  <c r="KE5" i="19"/>
  <c r="KF5" i="19"/>
  <c r="KG5" i="19"/>
  <c r="KH5" i="19"/>
  <c r="KI5" i="19"/>
  <c r="KJ5" i="19"/>
  <c r="KK5" i="19"/>
  <c r="KL5" i="19"/>
  <c r="KM5" i="19"/>
  <c r="KN5" i="19"/>
  <c r="KO5" i="19"/>
  <c r="KP5" i="19"/>
  <c r="KQ5" i="19"/>
  <c r="KR5" i="19"/>
  <c r="KS5" i="19"/>
  <c r="KT5" i="19"/>
  <c r="KU5" i="19"/>
  <c r="KV5" i="19"/>
  <c r="KW5" i="19"/>
  <c r="KX5" i="19"/>
  <c r="KY5" i="19"/>
  <c r="KZ5" i="19"/>
  <c r="LA5" i="19"/>
  <c r="LB5" i="19"/>
  <c r="LC5" i="19"/>
  <c r="LD5" i="19"/>
  <c r="LE5" i="19"/>
  <c r="LF5" i="19"/>
  <c r="LG5" i="19"/>
  <c r="JQ6" i="19"/>
  <c r="JR6" i="19"/>
  <c r="JS6" i="19"/>
  <c r="JT6" i="19"/>
  <c r="JU6" i="19"/>
  <c r="JV6" i="19"/>
  <c r="JW6" i="19"/>
  <c r="JX6" i="19"/>
  <c r="JY6" i="19"/>
  <c r="JZ6" i="19"/>
  <c r="KA6" i="19"/>
  <c r="KB6" i="19"/>
  <c r="KC6" i="19"/>
  <c r="KD6" i="19"/>
  <c r="KE6" i="19"/>
  <c r="KF6" i="19"/>
  <c r="KG6" i="19"/>
  <c r="KH6" i="19"/>
  <c r="KI6" i="19"/>
  <c r="KJ6" i="19"/>
  <c r="KK6" i="19"/>
  <c r="KL6" i="19"/>
  <c r="KM6" i="19"/>
  <c r="KN6" i="19"/>
  <c r="KO6" i="19"/>
  <c r="KP6" i="19"/>
  <c r="KQ6" i="19"/>
  <c r="KR6" i="19"/>
  <c r="KS6" i="19"/>
  <c r="KT6" i="19"/>
  <c r="KU6" i="19"/>
  <c r="KV6" i="19"/>
  <c r="KW6" i="19"/>
  <c r="KX6" i="19"/>
  <c r="KY6" i="19"/>
  <c r="KZ6" i="19"/>
  <c r="LA6" i="19"/>
  <c r="LB6" i="19"/>
  <c r="LC6" i="19"/>
  <c r="LD6" i="19"/>
  <c r="LE6" i="19"/>
  <c r="LF6" i="19"/>
  <c r="LG6" i="19"/>
  <c r="JQ7" i="19"/>
  <c r="JR7" i="19"/>
  <c r="JS7" i="19"/>
  <c r="JT7" i="19"/>
  <c r="JU7" i="19"/>
  <c r="JV7" i="19"/>
  <c r="JW7" i="19"/>
  <c r="JX7" i="19"/>
  <c r="JY7" i="19"/>
  <c r="JZ7" i="19"/>
  <c r="KA7" i="19"/>
  <c r="KB7" i="19"/>
  <c r="KC7" i="19"/>
  <c r="KD7" i="19"/>
  <c r="KE7" i="19"/>
  <c r="KF7" i="19"/>
  <c r="KG7" i="19"/>
  <c r="KH7" i="19"/>
  <c r="KI7" i="19"/>
  <c r="KJ7" i="19"/>
  <c r="KK7" i="19"/>
  <c r="KL7" i="19"/>
  <c r="KM7" i="19"/>
  <c r="KN7" i="19"/>
  <c r="KO7" i="19"/>
  <c r="KP7" i="19"/>
  <c r="KQ7" i="19"/>
  <c r="KR7" i="19"/>
  <c r="KS7" i="19"/>
  <c r="KT7" i="19"/>
  <c r="KU7" i="19"/>
  <c r="KV7" i="19"/>
  <c r="KW7" i="19"/>
  <c r="KX7" i="19"/>
  <c r="KY7" i="19"/>
  <c r="KZ7" i="19"/>
  <c r="LA7" i="19"/>
  <c r="LB7" i="19"/>
  <c r="LC7" i="19"/>
  <c r="LD7" i="19"/>
  <c r="LE7" i="19"/>
  <c r="LF7" i="19"/>
  <c r="LG7" i="19"/>
  <c r="JQ8" i="19"/>
  <c r="JR8" i="19"/>
  <c r="JS8" i="19"/>
  <c r="JT8" i="19"/>
  <c r="JU8" i="19"/>
  <c r="JV8" i="19"/>
  <c r="JW8" i="19"/>
  <c r="JX8" i="19"/>
  <c r="JY8" i="19"/>
  <c r="JZ8" i="19"/>
  <c r="KA8" i="19"/>
  <c r="KB8" i="19"/>
  <c r="KC8" i="19"/>
  <c r="KD8" i="19"/>
  <c r="KE8" i="19"/>
  <c r="KF8" i="19"/>
  <c r="KG8" i="19"/>
  <c r="KH8" i="19"/>
  <c r="KI8" i="19"/>
  <c r="KJ8" i="19"/>
  <c r="KK8" i="19"/>
  <c r="KL8" i="19"/>
  <c r="KM8" i="19"/>
  <c r="KN8" i="19"/>
  <c r="KO8" i="19"/>
  <c r="KP8" i="19"/>
  <c r="KQ8" i="19"/>
  <c r="KR8" i="19"/>
  <c r="KS8" i="19"/>
  <c r="KT8" i="19"/>
  <c r="KU8" i="19"/>
  <c r="KV8" i="19"/>
  <c r="KW8" i="19"/>
  <c r="KX8" i="19"/>
  <c r="KY8" i="19"/>
  <c r="KZ8" i="19"/>
  <c r="LA8" i="19"/>
  <c r="LB8" i="19"/>
  <c r="LC8" i="19"/>
  <c r="LD8" i="19"/>
  <c r="LE8" i="19"/>
  <c r="LF8" i="19"/>
  <c r="LG8" i="19"/>
  <c r="JQ9" i="19"/>
  <c r="JR9" i="19"/>
  <c r="JS9" i="19"/>
  <c r="JT9" i="19"/>
  <c r="JU9" i="19"/>
  <c r="JV9" i="19"/>
  <c r="JW9" i="19"/>
  <c r="JX9" i="19"/>
  <c r="JY9" i="19"/>
  <c r="JZ9" i="19"/>
  <c r="KA9" i="19"/>
  <c r="KB9" i="19"/>
  <c r="KC9" i="19"/>
  <c r="KD9" i="19"/>
  <c r="KE9" i="19"/>
  <c r="KF9" i="19"/>
  <c r="KG9" i="19"/>
  <c r="KH9" i="19"/>
  <c r="KI9" i="19"/>
  <c r="KJ9" i="19"/>
  <c r="KK9" i="19"/>
  <c r="KL9" i="19"/>
  <c r="KM9" i="19"/>
  <c r="KN9" i="19"/>
  <c r="KO9" i="19"/>
  <c r="KP9" i="19"/>
  <c r="KQ9" i="19"/>
  <c r="KR9" i="19"/>
  <c r="KS9" i="19"/>
  <c r="KT9" i="19"/>
  <c r="KU9" i="19"/>
  <c r="KV9" i="19"/>
  <c r="KW9" i="19"/>
  <c r="KX9" i="19"/>
  <c r="KY9" i="19"/>
  <c r="KZ9" i="19"/>
  <c r="LA9" i="19"/>
  <c r="LB9" i="19"/>
  <c r="LC9" i="19"/>
  <c r="LD9" i="19"/>
  <c r="LE9" i="19"/>
  <c r="LF9" i="19"/>
  <c r="LG9" i="19"/>
  <c r="JQ10" i="19"/>
  <c r="JR10" i="19"/>
  <c r="JS10" i="19"/>
  <c r="JT10" i="19"/>
  <c r="JU10" i="19"/>
  <c r="JV10" i="19"/>
  <c r="JW10" i="19"/>
  <c r="JX10" i="19"/>
  <c r="JY10" i="19"/>
  <c r="JZ10" i="19"/>
  <c r="KA10" i="19"/>
  <c r="KB10" i="19"/>
  <c r="KC10" i="19"/>
  <c r="KD10" i="19"/>
  <c r="KE10" i="19"/>
  <c r="KF10" i="19"/>
  <c r="KG10" i="19"/>
  <c r="KH10" i="19"/>
  <c r="KI10" i="19"/>
  <c r="KJ10" i="19"/>
  <c r="KK10" i="19"/>
  <c r="KL10" i="19"/>
  <c r="KM10" i="19"/>
  <c r="KN10" i="19"/>
  <c r="KO10" i="19"/>
  <c r="KP10" i="19"/>
  <c r="KQ10" i="19"/>
  <c r="KR10" i="19"/>
  <c r="KS10" i="19"/>
  <c r="KT10" i="19"/>
  <c r="KU10" i="19"/>
  <c r="KV10" i="19"/>
  <c r="KW10" i="19"/>
  <c r="KX10" i="19"/>
  <c r="KY10" i="19"/>
  <c r="KZ10" i="19"/>
  <c r="LA10" i="19"/>
  <c r="LB10" i="19"/>
  <c r="LC10" i="19"/>
  <c r="LD10" i="19"/>
  <c r="LE10" i="19"/>
  <c r="LF10" i="19"/>
  <c r="LG10" i="19"/>
  <c r="JQ11" i="19"/>
  <c r="JR11" i="19"/>
  <c r="JS11" i="19"/>
  <c r="JT11" i="19"/>
  <c r="JU11" i="19"/>
  <c r="JV11" i="19"/>
  <c r="JW11" i="19"/>
  <c r="JX11" i="19"/>
  <c r="JY11" i="19"/>
  <c r="JZ11" i="19"/>
  <c r="KA11" i="19"/>
  <c r="KB11" i="19"/>
  <c r="KC11" i="19"/>
  <c r="KD11" i="19"/>
  <c r="KE11" i="19"/>
  <c r="KF11" i="19"/>
  <c r="KG11" i="19"/>
  <c r="KH11" i="19"/>
  <c r="KI11" i="19"/>
  <c r="KJ11" i="19"/>
  <c r="KK11" i="19"/>
  <c r="KL11" i="19"/>
  <c r="KM11" i="19"/>
  <c r="KN11" i="19"/>
  <c r="KO11" i="19"/>
  <c r="KP11" i="19"/>
  <c r="KQ11" i="19"/>
  <c r="KR11" i="19"/>
  <c r="KS11" i="19"/>
  <c r="KT11" i="19"/>
  <c r="KU11" i="19"/>
  <c r="KV11" i="19"/>
  <c r="KW11" i="19"/>
  <c r="KX11" i="19"/>
  <c r="KY11" i="19"/>
  <c r="KZ11" i="19"/>
  <c r="LA11" i="19"/>
  <c r="LB11" i="19"/>
  <c r="LC11" i="19"/>
  <c r="LD11" i="19"/>
  <c r="LE11" i="19"/>
  <c r="LF11" i="19"/>
  <c r="LG11" i="19"/>
  <c r="JQ12" i="19"/>
  <c r="JR12" i="19"/>
  <c r="JS12" i="19"/>
  <c r="JT12" i="19"/>
  <c r="JU12" i="19"/>
  <c r="JV12" i="19"/>
  <c r="JW12" i="19"/>
  <c r="JX12" i="19"/>
  <c r="JY12" i="19"/>
  <c r="JZ12" i="19"/>
  <c r="KA12" i="19"/>
  <c r="KB12" i="19"/>
  <c r="KC12" i="19"/>
  <c r="KD12" i="19"/>
  <c r="KE12" i="19"/>
  <c r="KF12" i="19"/>
  <c r="KG12" i="19"/>
  <c r="KH12" i="19"/>
  <c r="KI12" i="19"/>
  <c r="KJ12" i="19"/>
  <c r="KK12" i="19"/>
  <c r="KL12" i="19"/>
  <c r="KM12" i="19"/>
  <c r="KN12" i="19"/>
  <c r="KO12" i="19"/>
  <c r="KP12" i="19"/>
  <c r="KQ12" i="19"/>
  <c r="KR12" i="19"/>
  <c r="KS12" i="19"/>
  <c r="KT12" i="19"/>
  <c r="KU12" i="19"/>
  <c r="KV12" i="19"/>
  <c r="KW12" i="19"/>
  <c r="KX12" i="19"/>
  <c r="KY12" i="19"/>
  <c r="KZ12" i="19"/>
  <c r="LA12" i="19"/>
  <c r="LB12" i="19"/>
  <c r="LC12" i="19"/>
  <c r="LD12" i="19"/>
  <c r="LE12" i="19"/>
  <c r="LF12" i="19"/>
  <c r="LG12" i="19"/>
  <c r="JQ13" i="19"/>
  <c r="JR13" i="19"/>
  <c r="JS13" i="19"/>
  <c r="JT13" i="19"/>
  <c r="JU13" i="19"/>
  <c r="JV13" i="19"/>
  <c r="JW13" i="19"/>
  <c r="JX13" i="19"/>
  <c r="JY13" i="19"/>
  <c r="JZ13" i="19"/>
  <c r="KA13" i="19"/>
  <c r="KB13" i="19"/>
  <c r="KC13" i="19"/>
  <c r="KD13" i="19"/>
  <c r="KE13" i="19"/>
  <c r="KF13" i="19"/>
  <c r="KG13" i="19"/>
  <c r="KH13" i="19"/>
  <c r="KI13" i="19"/>
  <c r="KJ13" i="19"/>
  <c r="KK13" i="19"/>
  <c r="KL13" i="19"/>
  <c r="KM13" i="19"/>
  <c r="KN13" i="19"/>
  <c r="KO13" i="19"/>
  <c r="KP13" i="19"/>
  <c r="KQ13" i="19"/>
  <c r="KR13" i="19"/>
  <c r="KS13" i="19"/>
  <c r="KT13" i="19"/>
  <c r="KU13" i="19"/>
  <c r="KV13" i="19"/>
  <c r="KW13" i="19"/>
  <c r="KX13" i="19"/>
  <c r="KY13" i="19"/>
  <c r="KZ13" i="19"/>
  <c r="LA13" i="19"/>
  <c r="LB13" i="19"/>
  <c r="LC13" i="19"/>
  <c r="LD13" i="19"/>
  <c r="LE13" i="19"/>
  <c r="LF13" i="19"/>
  <c r="LG13" i="19"/>
  <c r="JQ14" i="19"/>
  <c r="JR14" i="19"/>
  <c r="JS14" i="19"/>
  <c r="JT14" i="19"/>
  <c r="JU14" i="19"/>
  <c r="JV14" i="19"/>
  <c r="JW14" i="19"/>
  <c r="JX14" i="19"/>
  <c r="JY14" i="19"/>
  <c r="JZ14" i="19"/>
  <c r="KA14" i="19"/>
  <c r="KB14" i="19"/>
  <c r="KC14" i="19"/>
  <c r="KD14" i="19"/>
  <c r="KE14" i="19"/>
  <c r="KF14" i="19"/>
  <c r="KG14" i="19"/>
  <c r="KH14" i="19"/>
  <c r="KI14" i="19"/>
  <c r="KJ14" i="19"/>
  <c r="KK14" i="19"/>
  <c r="KL14" i="19"/>
  <c r="KM14" i="19"/>
  <c r="KN14" i="19"/>
  <c r="KO14" i="19"/>
  <c r="KP14" i="19"/>
  <c r="KQ14" i="19"/>
  <c r="KR14" i="19"/>
  <c r="KS14" i="19"/>
  <c r="KT14" i="19"/>
  <c r="KU14" i="19"/>
  <c r="KV14" i="19"/>
  <c r="KW14" i="19"/>
  <c r="KX14" i="19"/>
  <c r="KY14" i="19"/>
  <c r="KZ14" i="19"/>
  <c r="LA14" i="19"/>
  <c r="LB14" i="19"/>
  <c r="LC14" i="19"/>
  <c r="LD14" i="19"/>
  <c r="LE14" i="19"/>
  <c r="LF14" i="19"/>
  <c r="LG14" i="19"/>
  <c r="JP6" i="19"/>
  <c r="JP7" i="19"/>
  <c r="JP8" i="19"/>
  <c r="JP9" i="19"/>
  <c r="JP10" i="19"/>
  <c r="JP11" i="19"/>
  <c r="JP12" i="19"/>
  <c r="JP13" i="19"/>
  <c r="JP14" i="19"/>
  <c r="JP5" i="19"/>
  <c r="AAH19" i="18"/>
  <c r="HU5" i="19"/>
  <c r="HV5" i="19"/>
  <c r="HW5" i="19"/>
  <c r="HX5" i="19"/>
  <c r="HY5" i="19"/>
  <c r="HZ5" i="19"/>
  <c r="IA5" i="19"/>
  <c r="IB5" i="19"/>
  <c r="IC5" i="19"/>
  <c r="ID5" i="19"/>
  <c r="IE5" i="19"/>
  <c r="IF5" i="19"/>
  <c r="IG5" i="19"/>
  <c r="IH5" i="19"/>
  <c r="II5" i="19"/>
  <c r="IJ5" i="19"/>
  <c r="IK5" i="19"/>
  <c r="IL5" i="19"/>
  <c r="IM5" i="19"/>
  <c r="IN5" i="19"/>
  <c r="IO5" i="19"/>
  <c r="IP5" i="19"/>
  <c r="IQ5" i="19"/>
  <c r="IR5" i="19"/>
  <c r="IS5" i="19"/>
  <c r="IT5" i="19"/>
  <c r="IU5" i="19"/>
  <c r="IV5" i="19"/>
  <c r="IW5" i="19"/>
  <c r="IX5" i="19"/>
  <c r="IY5" i="19"/>
  <c r="IZ5" i="19"/>
  <c r="JA5" i="19"/>
  <c r="JB5" i="19"/>
  <c r="JC5" i="19"/>
  <c r="JD5" i="19"/>
  <c r="JE5" i="19"/>
  <c r="JF5" i="19"/>
  <c r="JG5" i="19"/>
  <c r="JH5" i="19"/>
  <c r="JI5" i="19"/>
  <c r="JJ5" i="19"/>
  <c r="JK5" i="19"/>
  <c r="JL5" i="19"/>
  <c r="JM5" i="19"/>
  <c r="HU6" i="19"/>
  <c r="HV6" i="19"/>
  <c r="HW6" i="19"/>
  <c r="HX6" i="19"/>
  <c r="HY6" i="19"/>
  <c r="HZ6" i="19"/>
  <c r="IA6" i="19"/>
  <c r="IB6" i="19"/>
  <c r="IC6" i="19"/>
  <c r="ID6" i="19"/>
  <c r="IE6" i="19"/>
  <c r="IF6" i="19"/>
  <c r="IG6" i="19"/>
  <c r="IH6" i="19"/>
  <c r="II6" i="19"/>
  <c r="IJ6" i="19"/>
  <c r="IK6" i="19"/>
  <c r="IL6" i="19"/>
  <c r="IM6" i="19"/>
  <c r="IN6" i="19"/>
  <c r="IO6" i="19"/>
  <c r="IP6" i="19"/>
  <c r="IQ6" i="19"/>
  <c r="IR6" i="19"/>
  <c r="IS6" i="19"/>
  <c r="IT6" i="19"/>
  <c r="IU6" i="19"/>
  <c r="IV6" i="19"/>
  <c r="IW6" i="19"/>
  <c r="IX6" i="19"/>
  <c r="IY6" i="19"/>
  <c r="IZ6" i="19"/>
  <c r="JA6" i="19"/>
  <c r="JB6" i="19"/>
  <c r="JC6" i="19"/>
  <c r="JD6" i="19"/>
  <c r="JE6" i="19"/>
  <c r="JF6" i="19"/>
  <c r="JG6" i="19"/>
  <c r="JH6" i="19"/>
  <c r="JI6" i="19"/>
  <c r="JJ6" i="19"/>
  <c r="JK6" i="19"/>
  <c r="JL6" i="19"/>
  <c r="JM6" i="19"/>
  <c r="HU7" i="19"/>
  <c r="HV7" i="19"/>
  <c r="HW7" i="19"/>
  <c r="HX7" i="19"/>
  <c r="HY7" i="19"/>
  <c r="HZ7" i="19"/>
  <c r="IA7" i="19"/>
  <c r="IB7" i="19"/>
  <c r="IC7" i="19"/>
  <c r="ID7" i="19"/>
  <c r="IE7" i="19"/>
  <c r="IF7" i="19"/>
  <c r="IG7" i="19"/>
  <c r="IH7" i="19"/>
  <c r="II7" i="19"/>
  <c r="IJ7" i="19"/>
  <c r="IK7" i="19"/>
  <c r="IL7" i="19"/>
  <c r="IM7" i="19"/>
  <c r="IN7" i="19"/>
  <c r="IO7" i="19"/>
  <c r="IP7" i="19"/>
  <c r="IQ7" i="19"/>
  <c r="IR7" i="19"/>
  <c r="IS7" i="19"/>
  <c r="IT7" i="19"/>
  <c r="IU7" i="19"/>
  <c r="IV7" i="19"/>
  <c r="IW7" i="19"/>
  <c r="IX7" i="19"/>
  <c r="IY7" i="19"/>
  <c r="IZ7" i="19"/>
  <c r="JA7" i="19"/>
  <c r="JB7" i="19"/>
  <c r="JC7" i="19"/>
  <c r="JD7" i="19"/>
  <c r="JE7" i="19"/>
  <c r="JF7" i="19"/>
  <c r="JG7" i="19"/>
  <c r="JH7" i="19"/>
  <c r="JI7" i="19"/>
  <c r="JJ7" i="19"/>
  <c r="JK7" i="19"/>
  <c r="JL7" i="19"/>
  <c r="JM7" i="19"/>
  <c r="HU8" i="19"/>
  <c r="HV8" i="19"/>
  <c r="HW8" i="19"/>
  <c r="HX8" i="19"/>
  <c r="HY8" i="19"/>
  <c r="HZ8" i="19"/>
  <c r="IA8" i="19"/>
  <c r="IB8" i="19"/>
  <c r="IC8" i="19"/>
  <c r="ID8" i="19"/>
  <c r="IE8" i="19"/>
  <c r="IF8" i="19"/>
  <c r="IG8" i="19"/>
  <c r="IH8" i="19"/>
  <c r="II8" i="19"/>
  <c r="IJ8" i="19"/>
  <c r="IK8" i="19"/>
  <c r="IL8" i="19"/>
  <c r="IM8" i="19"/>
  <c r="IN8" i="19"/>
  <c r="IO8" i="19"/>
  <c r="IP8" i="19"/>
  <c r="IQ8" i="19"/>
  <c r="IR8" i="19"/>
  <c r="IS8" i="19"/>
  <c r="IT8" i="19"/>
  <c r="IU8" i="19"/>
  <c r="IV8" i="19"/>
  <c r="IW8" i="19"/>
  <c r="IX8" i="19"/>
  <c r="IY8" i="19"/>
  <c r="IZ8" i="19"/>
  <c r="JA8" i="19"/>
  <c r="JB8" i="19"/>
  <c r="JC8" i="19"/>
  <c r="JD8" i="19"/>
  <c r="JE8" i="19"/>
  <c r="JF8" i="19"/>
  <c r="JG8" i="19"/>
  <c r="JH8" i="19"/>
  <c r="JI8" i="19"/>
  <c r="JJ8" i="19"/>
  <c r="JK8" i="19"/>
  <c r="JL8" i="19"/>
  <c r="JM8" i="19"/>
  <c r="HU9" i="19"/>
  <c r="HV9" i="19"/>
  <c r="HW9" i="19"/>
  <c r="HX9" i="19"/>
  <c r="HY9" i="19"/>
  <c r="HZ9" i="19"/>
  <c r="IA9" i="19"/>
  <c r="IB9" i="19"/>
  <c r="IC9" i="19"/>
  <c r="ID9" i="19"/>
  <c r="IE9" i="19"/>
  <c r="IF9" i="19"/>
  <c r="IG9" i="19"/>
  <c r="IH9" i="19"/>
  <c r="II9" i="19"/>
  <c r="IJ9" i="19"/>
  <c r="IK9" i="19"/>
  <c r="IL9" i="19"/>
  <c r="IM9" i="19"/>
  <c r="IN9" i="19"/>
  <c r="IO9" i="19"/>
  <c r="IP9" i="19"/>
  <c r="IQ9" i="19"/>
  <c r="IR9" i="19"/>
  <c r="IS9" i="19"/>
  <c r="IT9" i="19"/>
  <c r="IU9" i="19"/>
  <c r="IV9" i="19"/>
  <c r="IW9" i="19"/>
  <c r="IX9" i="19"/>
  <c r="IY9" i="19"/>
  <c r="IZ9" i="19"/>
  <c r="JA9" i="19"/>
  <c r="JB9" i="19"/>
  <c r="JC9" i="19"/>
  <c r="JD9" i="19"/>
  <c r="JE9" i="19"/>
  <c r="JF9" i="19"/>
  <c r="JG9" i="19"/>
  <c r="JH9" i="19"/>
  <c r="JI9" i="19"/>
  <c r="JJ9" i="19"/>
  <c r="JK9" i="19"/>
  <c r="JL9" i="19"/>
  <c r="JM9" i="19"/>
  <c r="HU10" i="19"/>
  <c r="HV10" i="19"/>
  <c r="HW10" i="19"/>
  <c r="HX10" i="19"/>
  <c r="HY10" i="19"/>
  <c r="HZ10" i="19"/>
  <c r="IA10" i="19"/>
  <c r="IB10" i="19"/>
  <c r="IC10" i="19"/>
  <c r="ID10" i="19"/>
  <c r="IE10" i="19"/>
  <c r="IF10" i="19"/>
  <c r="IG10" i="19"/>
  <c r="IH10" i="19"/>
  <c r="II10" i="19"/>
  <c r="IJ10" i="19"/>
  <c r="IK10" i="19"/>
  <c r="IL10" i="19"/>
  <c r="IM10" i="19"/>
  <c r="IN10" i="19"/>
  <c r="IO10" i="19"/>
  <c r="IP10" i="19"/>
  <c r="IQ10" i="19"/>
  <c r="IR10" i="19"/>
  <c r="IS10" i="19"/>
  <c r="IT10" i="19"/>
  <c r="IU10" i="19"/>
  <c r="IV10" i="19"/>
  <c r="IW10" i="19"/>
  <c r="IX10" i="19"/>
  <c r="IY10" i="19"/>
  <c r="IZ10" i="19"/>
  <c r="JA10" i="19"/>
  <c r="JB10" i="19"/>
  <c r="JC10" i="19"/>
  <c r="JD10" i="19"/>
  <c r="JE10" i="19"/>
  <c r="JF10" i="19"/>
  <c r="JG10" i="19"/>
  <c r="JH10" i="19"/>
  <c r="JI10" i="19"/>
  <c r="JJ10" i="19"/>
  <c r="JK10" i="19"/>
  <c r="JL10" i="19"/>
  <c r="JM10" i="19"/>
  <c r="HU11" i="19"/>
  <c r="HV11" i="19"/>
  <c r="HW11" i="19"/>
  <c r="HX11" i="19"/>
  <c r="HY11" i="19"/>
  <c r="HZ11" i="19"/>
  <c r="IA11" i="19"/>
  <c r="IB11" i="19"/>
  <c r="IC11" i="19"/>
  <c r="ID11" i="19"/>
  <c r="IE11" i="19"/>
  <c r="IF11" i="19"/>
  <c r="IG11" i="19"/>
  <c r="IH11" i="19"/>
  <c r="II11" i="19"/>
  <c r="IJ11" i="19"/>
  <c r="IK11" i="19"/>
  <c r="IL11" i="19"/>
  <c r="IM11" i="19"/>
  <c r="IN11" i="19"/>
  <c r="IO11" i="19"/>
  <c r="IP11" i="19"/>
  <c r="IQ11" i="19"/>
  <c r="IR11" i="19"/>
  <c r="IS11" i="19"/>
  <c r="IT11" i="19"/>
  <c r="IU11" i="19"/>
  <c r="IV11" i="19"/>
  <c r="IW11" i="19"/>
  <c r="IX11" i="19"/>
  <c r="IY11" i="19"/>
  <c r="IZ11" i="19"/>
  <c r="JA11" i="19"/>
  <c r="JB11" i="19"/>
  <c r="JC11" i="19"/>
  <c r="JD11" i="19"/>
  <c r="JE11" i="19"/>
  <c r="JF11" i="19"/>
  <c r="JG11" i="19"/>
  <c r="JH11" i="19"/>
  <c r="JI11" i="19"/>
  <c r="JJ11" i="19"/>
  <c r="JK11" i="19"/>
  <c r="JL11" i="19"/>
  <c r="JM11" i="19"/>
  <c r="HU12" i="19"/>
  <c r="HV12" i="19"/>
  <c r="HW12" i="19"/>
  <c r="HX12" i="19"/>
  <c r="HY12" i="19"/>
  <c r="HZ12" i="19"/>
  <c r="IA12" i="19"/>
  <c r="IB12" i="19"/>
  <c r="IC12" i="19"/>
  <c r="ID12" i="19"/>
  <c r="IE12" i="19"/>
  <c r="IF12" i="19"/>
  <c r="IG12" i="19"/>
  <c r="IH12" i="19"/>
  <c r="II12" i="19"/>
  <c r="IJ12" i="19"/>
  <c r="IK12" i="19"/>
  <c r="IL12" i="19"/>
  <c r="IM12" i="19"/>
  <c r="IN12" i="19"/>
  <c r="IO12" i="19"/>
  <c r="IP12" i="19"/>
  <c r="IQ12" i="19"/>
  <c r="IR12" i="19"/>
  <c r="IS12" i="19"/>
  <c r="IT12" i="19"/>
  <c r="IU12" i="19"/>
  <c r="IV12" i="19"/>
  <c r="IW12" i="19"/>
  <c r="IX12" i="19"/>
  <c r="IY12" i="19"/>
  <c r="IZ12" i="19"/>
  <c r="JA12" i="19"/>
  <c r="JB12" i="19"/>
  <c r="JC12" i="19"/>
  <c r="JD12" i="19"/>
  <c r="JE12" i="19"/>
  <c r="JF12" i="19"/>
  <c r="JG12" i="19"/>
  <c r="JH12" i="19"/>
  <c r="JI12" i="19"/>
  <c r="JJ12" i="19"/>
  <c r="JK12" i="19"/>
  <c r="JL12" i="19"/>
  <c r="JM12" i="19"/>
  <c r="HU13" i="19"/>
  <c r="HV13" i="19"/>
  <c r="HW13" i="19"/>
  <c r="HX13" i="19"/>
  <c r="HY13" i="19"/>
  <c r="HZ13" i="19"/>
  <c r="IA13" i="19"/>
  <c r="IB13" i="19"/>
  <c r="IC13" i="19"/>
  <c r="ID13" i="19"/>
  <c r="IE13" i="19"/>
  <c r="IF13" i="19"/>
  <c r="IG13" i="19"/>
  <c r="IH13" i="19"/>
  <c r="II13" i="19"/>
  <c r="IJ13" i="19"/>
  <c r="IK13" i="19"/>
  <c r="IL13" i="19"/>
  <c r="IM13" i="19"/>
  <c r="IN13" i="19"/>
  <c r="IO13" i="19"/>
  <c r="IP13" i="19"/>
  <c r="IQ13" i="19"/>
  <c r="IR13" i="19"/>
  <c r="IS13" i="19"/>
  <c r="IT13" i="19"/>
  <c r="IU13" i="19"/>
  <c r="IV13" i="19"/>
  <c r="IW13" i="19"/>
  <c r="IX13" i="19"/>
  <c r="IY13" i="19"/>
  <c r="IZ13" i="19"/>
  <c r="JA13" i="19"/>
  <c r="JB13" i="19"/>
  <c r="JC13" i="19"/>
  <c r="JD13" i="19"/>
  <c r="JE13" i="19"/>
  <c r="JF13" i="19"/>
  <c r="JG13" i="19"/>
  <c r="JH13" i="19"/>
  <c r="JI13" i="19"/>
  <c r="JJ13" i="19"/>
  <c r="JK13" i="19"/>
  <c r="JL13" i="19"/>
  <c r="JM13" i="19"/>
  <c r="HU14" i="19"/>
  <c r="HV14" i="19"/>
  <c r="HW14" i="19"/>
  <c r="HX14" i="19"/>
  <c r="HY14" i="19"/>
  <c r="HZ14" i="19"/>
  <c r="IA14" i="19"/>
  <c r="IB14" i="19"/>
  <c r="IC14" i="19"/>
  <c r="ID14" i="19"/>
  <c r="IE14" i="19"/>
  <c r="IF14" i="19"/>
  <c r="IG14" i="19"/>
  <c r="IH14" i="19"/>
  <c r="II14" i="19"/>
  <c r="IJ14" i="19"/>
  <c r="IK14" i="19"/>
  <c r="IL14" i="19"/>
  <c r="IM14" i="19"/>
  <c r="IN14" i="19"/>
  <c r="IO14" i="19"/>
  <c r="IP14" i="19"/>
  <c r="IQ14" i="19"/>
  <c r="IR14" i="19"/>
  <c r="IS14" i="19"/>
  <c r="IT14" i="19"/>
  <c r="IU14" i="19"/>
  <c r="IV14" i="19"/>
  <c r="IW14" i="19"/>
  <c r="IX14" i="19"/>
  <c r="IY14" i="19"/>
  <c r="IZ14" i="19"/>
  <c r="JA14" i="19"/>
  <c r="JB14" i="19"/>
  <c r="JC14" i="19"/>
  <c r="JD14" i="19"/>
  <c r="JE14" i="19"/>
  <c r="JF14" i="19"/>
  <c r="JG14" i="19"/>
  <c r="JH14" i="19"/>
  <c r="JI14" i="19"/>
  <c r="JJ14" i="19"/>
  <c r="JK14" i="19"/>
  <c r="JL14" i="19"/>
  <c r="JM14" i="19"/>
  <c r="YR16" i="18"/>
  <c r="HT6" i="19"/>
  <c r="HT7" i="19"/>
  <c r="HT8" i="19"/>
  <c r="HT9" i="19"/>
  <c r="HT10" i="19"/>
  <c r="HT11" i="19"/>
  <c r="HT12" i="19"/>
  <c r="HT13" i="19"/>
  <c r="HT14" i="19"/>
  <c r="HT5" i="19"/>
  <c r="YQ18" i="18"/>
  <c r="YQ20" i="18"/>
  <c r="YE18" i="18"/>
  <c r="YF19" i="18"/>
  <c r="GS5" i="19"/>
  <c r="GT5" i="19"/>
  <c r="GU5" i="19"/>
  <c r="GV5" i="19"/>
  <c r="GW5" i="19"/>
  <c r="GX5" i="19"/>
  <c r="GY5" i="19"/>
  <c r="GZ5" i="19"/>
  <c r="HA5" i="19"/>
  <c r="HB5" i="19"/>
  <c r="HC5" i="19"/>
  <c r="HD5" i="19"/>
  <c r="HE5" i="19"/>
  <c r="HF5" i="19"/>
  <c r="HG5" i="19"/>
  <c r="HH5" i="19"/>
  <c r="HI5" i="19"/>
  <c r="HJ5" i="19"/>
  <c r="HK5" i="19"/>
  <c r="HL5" i="19"/>
  <c r="HM5" i="19"/>
  <c r="HN5" i="19"/>
  <c r="HO5" i="19"/>
  <c r="HP5" i="19"/>
  <c r="HQ5" i="19"/>
  <c r="GS6" i="19"/>
  <c r="GT6" i="19"/>
  <c r="GU6" i="19"/>
  <c r="GV6" i="19"/>
  <c r="GW6" i="19"/>
  <c r="GX6" i="19"/>
  <c r="GY6" i="19"/>
  <c r="GZ6" i="19"/>
  <c r="HA6" i="19"/>
  <c r="HB6" i="19"/>
  <c r="HC6" i="19"/>
  <c r="HD6" i="19"/>
  <c r="HE6" i="19"/>
  <c r="HF6" i="19"/>
  <c r="HG6" i="19"/>
  <c r="HH6" i="19"/>
  <c r="HI6" i="19"/>
  <c r="HJ6" i="19"/>
  <c r="HK6" i="19"/>
  <c r="HL6" i="19"/>
  <c r="HM6" i="19"/>
  <c r="HN6" i="19"/>
  <c r="HO6" i="19"/>
  <c r="HP6" i="19"/>
  <c r="HQ6" i="19"/>
  <c r="GS7" i="19"/>
  <c r="GT7" i="19"/>
  <c r="GU7" i="19"/>
  <c r="GV7" i="19"/>
  <c r="GW7" i="19"/>
  <c r="GX7" i="19"/>
  <c r="GY7" i="19"/>
  <c r="GZ7" i="19"/>
  <c r="HA7" i="19"/>
  <c r="HB7" i="19"/>
  <c r="HC7" i="19"/>
  <c r="HD7" i="19"/>
  <c r="HE7" i="19"/>
  <c r="HF7" i="19"/>
  <c r="HG7" i="19"/>
  <c r="HH7" i="19"/>
  <c r="HI7" i="19"/>
  <c r="HJ7" i="19"/>
  <c r="HK7" i="19"/>
  <c r="HL7" i="19"/>
  <c r="HM7" i="19"/>
  <c r="HN7" i="19"/>
  <c r="HO7" i="19"/>
  <c r="HP7" i="19"/>
  <c r="HQ7" i="19"/>
  <c r="GS8" i="19"/>
  <c r="GT8" i="19"/>
  <c r="GU8" i="19"/>
  <c r="GV8" i="19"/>
  <c r="GW8" i="19"/>
  <c r="GX8" i="19"/>
  <c r="GY8" i="19"/>
  <c r="GZ8" i="19"/>
  <c r="HA8" i="19"/>
  <c r="HB8" i="19"/>
  <c r="HC8" i="19"/>
  <c r="HD8" i="19"/>
  <c r="HE8" i="19"/>
  <c r="HF8" i="19"/>
  <c r="HG8" i="19"/>
  <c r="HH8" i="19"/>
  <c r="HI8" i="19"/>
  <c r="HJ8" i="19"/>
  <c r="HK8" i="19"/>
  <c r="HL8" i="19"/>
  <c r="HM8" i="19"/>
  <c r="HN8" i="19"/>
  <c r="HO8" i="19"/>
  <c r="HP8" i="19"/>
  <c r="HQ8" i="19"/>
  <c r="GS9" i="19"/>
  <c r="GT9" i="19"/>
  <c r="GU9" i="19"/>
  <c r="GV9" i="19"/>
  <c r="GW9" i="19"/>
  <c r="GX9" i="19"/>
  <c r="GY9" i="19"/>
  <c r="GZ9" i="19"/>
  <c r="HA9" i="19"/>
  <c r="HB9" i="19"/>
  <c r="HC9" i="19"/>
  <c r="HD9" i="19"/>
  <c r="HE9" i="19"/>
  <c r="HF9" i="19"/>
  <c r="HG9" i="19"/>
  <c r="HH9" i="19"/>
  <c r="HI9" i="19"/>
  <c r="HJ9" i="19"/>
  <c r="HK9" i="19"/>
  <c r="HL9" i="19"/>
  <c r="HM9" i="19"/>
  <c r="HN9" i="19"/>
  <c r="HO9" i="19"/>
  <c r="HP9" i="19"/>
  <c r="HQ9" i="19"/>
  <c r="GS10" i="19"/>
  <c r="GT10" i="19"/>
  <c r="GU10" i="19"/>
  <c r="GV10" i="19"/>
  <c r="GW10" i="19"/>
  <c r="GX10" i="19"/>
  <c r="GY10" i="19"/>
  <c r="GZ10" i="19"/>
  <c r="HA10" i="19"/>
  <c r="HB10" i="19"/>
  <c r="HC10" i="19"/>
  <c r="HD10" i="19"/>
  <c r="HE10" i="19"/>
  <c r="HF10" i="19"/>
  <c r="HG10" i="19"/>
  <c r="HH10" i="19"/>
  <c r="HI10" i="19"/>
  <c r="HJ10" i="19"/>
  <c r="HK10" i="19"/>
  <c r="HL10" i="19"/>
  <c r="HM10" i="19"/>
  <c r="HN10" i="19"/>
  <c r="HO10" i="19"/>
  <c r="HP10" i="19"/>
  <c r="HQ10" i="19"/>
  <c r="GS11" i="19"/>
  <c r="GT11" i="19"/>
  <c r="GU11" i="19"/>
  <c r="GV11" i="19"/>
  <c r="GW11" i="19"/>
  <c r="GX11" i="19"/>
  <c r="GY11" i="19"/>
  <c r="GZ11" i="19"/>
  <c r="HA11" i="19"/>
  <c r="HB11" i="19"/>
  <c r="HC11" i="19"/>
  <c r="HD11" i="19"/>
  <c r="HE11" i="19"/>
  <c r="HF11" i="19"/>
  <c r="HG11" i="19"/>
  <c r="HH11" i="19"/>
  <c r="HI11" i="19"/>
  <c r="HJ11" i="19"/>
  <c r="HK11" i="19"/>
  <c r="HL11" i="19"/>
  <c r="HM11" i="19"/>
  <c r="HN11" i="19"/>
  <c r="HO11" i="19"/>
  <c r="HP11" i="19"/>
  <c r="HQ11" i="19"/>
  <c r="GS12" i="19"/>
  <c r="GT12" i="19"/>
  <c r="GU12" i="19"/>
  <c r="GV12" i="19"/>
  <c r="GW12" i="19"/>
  <c r="GX12" i="19"/>
  <c r="GY12" i="19"/>
  <c r="GZ12" i="19"/>
  <c r="HA12" i="19"/>
  <c r="HB12" i="19"/>
  <c r="HC12" i="19"/>
  <c r="HD12" i="19"/>
  <c r="HE12" i="19"/>
  <c r="HF12" i="19"/>
  <c r="HG12" i="19"/>
  <c r="HH12" i="19"/>
  <c r="HI12" i="19"/>
  <c r="HJ12" i="19"/>
  <c r="HK12" i="19"/>
  <c r="HL12" i="19"/>
  <c r="HM12" i="19"/>
  <c r="HN12" i="19"/>
  <c r="HO12" i="19"/>
  <c r="HP12" i="19"/>
  <c r="HQ12" i="19"/>
  <c r="GS13" i="19"/>
  <c r="GT13" i="19"/>
  <c r="GU13" i="19"/>
  <c r="GV13" i="19"/>
  <c r="GW13" i="19"/>
  <c r="GX13" i="19"/>
  <c r="GY13" i="19"/>
  <c r="GZ13" i="19"/>
  <c r="HA13" i="19"/>
  <c r="HB13" i="19"/>
  <c r="HC13" i="19"/>
  <c r="HD13" i="19"/>
  <c r="HE13" i="19"/>
  <c r="HF13" i="19"/>
  <c r="HG13" i="19"/>
  <c r="HH13" i="19"/>
  <c r="HI13" i="19"/>
  <c r="HJ13" i="19"/>
  <c r="HK13" i="19"/>
  <c r="HL13" i="19"/>
  <c r="HM13" i="19"/>
  <c r="HN13" i="19"/>
  <c r="HO13" i="19"/>
  <c r="HP13" i="19"/>
  <c r="HQ13" i="19"/>
  <c r="GS14" i="19"/>
  <c r="GT14" i="19"/>
  <c r="GU14" i="19"/>
  <c r="GV14" i="19"/>
  <c r="GW14" i="19"/>
  <c r="GX14" i="19"/>
  <c r="GY14" i="19"/>
  <c r="GZ14" i="19"/>
  <c r="HA14" i="19"/>
  <c r="HB14" i="19"/>
  <c r="HC14" i="19"/>
  <c r="HD14" i="19"/>
  <c r="HE14" i="19"/>
  <c r="HF14" i="19"/>
  <c r="HG14" i="19"/>
  <c r="HH14" i="19"/>
  <c r="HI14" i="19"/>
  <c r="HJ14" i="19"/>
  <c r="HK14" i="19"/>
  <c r="HL14" i="19"/>
  <c r="HM14" i="19"/>
  <c r="HN14" i="19"/>
  <c r="HO14" i="19"/>
  <c r="HP14" i="19"/>
  <c r="HQ14" i="19"/>
  <c r="XR19" i="18"/>
  <c r="GR5" i="19"/>
  <c r="GR6" i="19"/>
  <c r="GR7" i="19"/>
  <c r="GR8" i="19"/>
  <c r="GR9" i="19"/>
  <c r="GR10" i="19"/>
  <c r="GR11" i="19"/>
  <c r="GR12" i="19"/>
  <c r="GR13" i="19"/>
  <c r="GR14" i="19"/>
  <c r="GQ5" i="19"/>
  <c r="GQ6" i="19"/>
  <c r="GQ7" i="19"/>
  <c r="GQ8" i="19"/>
  <c r="GQ9" i="19"/>
  <c r="GQ10" i="19"/>
  <c r="GQ11" i="19"/>
  <c r="GQ12" i="19"/>
  <c r="GQ13" i="19"/>
  <c r="GQ14" i="19"/>
  <c r="GP6" i="19"/>
  <c r="GP7" i="19"/>
  <c r="GP8" i="19"/>
  <c r="GP9" i="19"/>
  <c r="GP10" i="19"/>
  <c r="GP11" i="19"/>
  <c r="GP12" i="19"/>
  <c r="GP13" i="19"/>
  <c r="GP14" i="19"/>
  <c r="GP5" i="19"/>
  <c r="XK19" i="18"/>
  <c r="XP16" i="18"/>
  <c r="GM5" i="19" l="1"/>
  <c r="GN5" i="19"/>
  <c r="GO5" i="19"/>
  <c r="GM6" i="19"/>
  <c r="GN6" i="19"/>
  <c r="GO6" i="19"/>
  <c r="GM7" i="19"/>
  <c r="GN7" i="19"/>
  <c r="GO7" i="19"/>
  <c r="GM8" i="19"/>
  <c r="GN8" i="19"/>
  <c r="GO8" i="19"/>
  <c r="GM9" i="19"/>
  <c r="GN9" i="19"/>
  <c r="GO9" i="19"/>
  <c r="GM10" i="19"/>
  <c r="GN10" i="19"/>
  <c r="GO10" i="19"/>
  <c r="GM11" i="19"/>
  <c r="GN11" i="19"/>
  <c r="GO11" i="19"/>
  <c r="GM12" i="19"/>
  <c r="GN12" i="19"/>
  <c r="GO12" i="19"/>
  <c r="GM13" i="19"/>
  <c r="GN13" i="19"/>
  <c r="GO13" i="19"/>
  <c r="GM14" i="19"/>
  <c r="GN14" i="19"/>
  <c r="GO14" i="19"/>
  <c r="GL6" i="19"/>
  <c r="GL7" i="19"/>
  <c r="GL8" i="19"/>
  <c r="GL9" i="19"/>
  <c r="GL10" i="19"/>
  <c r="GL11" i="19"/>
  <c r="GL12" i="19"/>
  <c r="GL13" i="19"/>
  <c r="GL14" i="19"/>
  <c r="GL5" i="19"/>
  <c r="GK5" i="19"/>
  <c r="GK6" i="19"/>
  <c r="GK7" i="19"/>
  <c r="GK8" i="19"/>
  <c r="GK9" i="19"/>
  <c r="GK10" i="19"/>
  <c r="GK11" i="19"/>
  <c r="GK12" i="19"/>
  <c r="GK13" i="19"/>
  <c r="GK14" i="19"/>
  <c r="WL22" i="18"/>
  <c r="FU5" i="19"/>
  <c r="FV5" i="19"/>
  <c r="FW5" i="19"/>
  <c r="FX5" i="19"/>
  <c r="FY5" i="19"/>
  <c r="FZ5" i="19"/>
  <c r="GA5" i="19"/>
  <c r="GB5" i="19"/>
  <c r="GC5" i="19"/>
  <c r="GD5" i="19"/>
  <c r="GE5" i="19"/>
  <c r="GF5" i="19"/>
  <c r="GG5" i="19"/>
  <c r="GH5" i="19"/>
  <c r="GI5" i="19"/>
  <c r="GJ5" i="19"/>
  <c r="FU6" i="19"/>
  <c r="FV6" i="19"/>
  <c r="FW6" i="19"/>
  <c r="FX6" i="19"/>
  <c r="FY6" i="19"/>
  <c r="FZ6" i="19"/>
  <c r="GA6" i="19"/>
  <c r="GB6" i="19"/>
  <c r="GC6" i="19"/>
  <c r="GD6" i="19"/>
  <c r="GE6" i="19"/>
  <c r="GF6" i="19"/>
  <c r="GG6" i="19"/>
  <c r="GH6" i="19"/>
  <c r="GI6" i="19"/>
  <c r="GJ6" i="19"/>
  <c r="FU7" i="19"/>
  <c r="FV7" i="19"/>
  <c r="FW7" i="19"/>
  <c r="FX7" i="19"/>
  <c r="FY7" i="19"/>
  <c r="FZ7" i="19"/>
  <c r="GA7" i="19"/>
  <c r="GB7" i="19"/>
  <c r="GC7" i="19"/>
  <c r="GD7" i="19"/>
  <c r="GE7" i="19"/>
  <c r="GF7" i="19"/>
  <c r="GG7" i="19"/>
  <c r="GH7" i="19"/>
  <c r="GI7" i="19"/>
  <c r="GJ7" i="19"/>
  <c r="FU8" i="19"/>
  <c r="FV8" i="19"/>
  <c r="FW8" i="19"/>
  <c r="FX8" i="19"/>
  <c r="FY8" i="19"/>
  <c r="FZ8" i="19"/>
  <c r="GA8" i="19"/>
  <c r="GB8" i="19"/>
  <c r="GC8" i="19"/>
  <c r="GD8" i="19"/>
  <c r="GE8" i="19"/>
  <c r="GF8" i="19"/>
  <c r="GG8" i="19"/>
  <c r="GH8" i="19"/>
  <c r="GI8" i="19"/>
  <c r="GJ8" i="19"/>
  <c r="FU9" i="19"/>
  <c r="FV9" i="19"/>
  <c r="FW9" i="19"/>
  <c r="FX9" i="19"/>
  <c r="FY9" i="19"/>
  <c r="FZ9" i="19"/>
  <c r="GA9" i="19"/>
  <c r="GB9" i="19"/>
  <c r="GC9" i="19"/>
  <c r="GD9" i="19"/>
  <c r="GE9" i="19"/>
  <c r="GF9" i="19"/>
  <c r="GG9" i="19"/>
  <c r="GH9" i="19"/>
  <c r="GI9" i="19"/>
  <c r="GJ9" i="19"/>
  <c r="FU10" i="19"/>
  <c r="FV10" i="19"/>
  <c r="FW10" i="19"/>
  <c r="FX10" i="19"/>
  <c r="FY10" i="19"/>
  <c r="FZ10" i="19"/>
  <c r="GA10" i="19"/>
  <c r="GB10" i="19"/>
  <c r="GC10" i="19"/>
  <c r="GD10" i="19"/>
  <c r="GE10" i="19"/>
  <c r="GF10" i="19"/>
  <c r="GG10" i="19"/>
  <c r="GH10" i="19"/>
  <c r="GI10" i="19"/>
  <c r="GJ10" i="19"/>
  <c r="FU11" i="19"/>
  <c r="FV11" i="19"/>
  <c r="FW11" i="19"/>
  <c r="FX11" i="19"/>
  <c r="FY11" i="19"/>
  <c r="FZ11" i="19"/>
  <c r="GA11" i="19"/>
  <c r="GB11" i="19"/>
  <c r="GC11" i="19"/>
  <c r="GD11" i="19"/>
  <c r="GE11" i="19"/>
  <c r="GF11" i="19"/>
  <c r="GG11" i="19"/>
  <c r="GH11" i="19"/>
  <c r="GI11" i="19"/>
  <c r="GJ11" i="19"/>
  <c r="FU12" i="19"/>
  <c r="FV12" i="19"/>
  <c r="FW12" i="19"/>
  <c r="FX12" i="19"/>
  <c r="FY12" i="19"/>
  <c r="FZ12" i="19"/>
  <c r="GA12" i="19"/>
  <c r="GB12" i="19"/>
  <c r="GC12" i="19"/>
  <c r="GD12" i="19"/>
  <c r="GE12" i="19"/>
  <c r="GF12" i="19"/>
  <c r="GG12" i="19"/>
  <c r="GH12" i="19"/>
  <c r="GI12" i="19"/>
  <c r="GJ12" i="19"/>
  <c r="FU13" i="19"/>
  <c r="FV13" i="19"/>
  <c r="FW13" i="19"/>
  <c r="FX13" i="19"/>
  <c r="FY13" i="19"/>
  <c r="FZ13" i="19"/>
  <c r="GA13" i="19"/>
  <c r="GB13" i="19"/>
  <c r="GC13" i="19"/>
  <c r="GD13" i="19"/>
  <c r="GE13" i="19"/>
  <c r="GF13" i="19"/>
  <c r="GG13" i="19"/>
  <c r="GH13" i="19"/>
  <c r="GI13" i="19"/>
  <c r="GJ13" i="19"/>
  <c r="FU14" i="19"/>
  <c r="FV14" i="19"/>
  <c r="FW14" i="19"/>
  <c r="FX14" i="19"/>
  <c r="FY14" i="19"/>
  <c r="FZ14" i="19"/>
  <c r="GA14" i="19"/>
  <c r="GB14" i="19"/>
  <c r="GC14" i="19"/>
  <c r="GD14" i="19"/>
  <c r="GE14" i="19"/>
  <c r="GF14" i="19"/>
  <c r="GG14" i="19"/>
  <c r="GH14" i="19"/>
  <c r="GI14" i="19"/>
  <c r="GJ14" i="19"/>
  <c r="FT6" i="19"/>
  <c r="FT7" i="19"/>
  <c r="FT8" i="19"/>
  <c r="FT9" i="19"/>
  <c r="FT10" i="19"/>
  <c r="FT11" i="19"/>
  <c r="FT12" i="19"/>
  <c r="FT13" i="19"/>
  <c r="FT14" i="19"/>
  <c r="FT5" i="19"/>
  <c r="WE22" i="18"/>
  <c r="FL5" i="19"/>
  <c r="FM5" i="19"/>
  <c r="FL6" i="19"/>
  <c r="FM6" i="19"/>
  <c r="FL7" i="19"/>
  <c r="FM7" i="19"/>
  <c r="FL8" i="19"/>
  <c r="FM8" i="19"/>
  <c r="FL9" i="19"/>
  <c r="FM9" i="19"/>
  <c r="FL10" i="19"/>
  <c r="FM10" i="19"/>
  <c r="FL11" i="19"/>
  <c r="FM11" i="19"/>
  <c r="FL12" i="19"/>
  <c r="FM12" i="19"/>
  <c r="FL13" i="19"/>
  <c r="FM13" i="19"/>
  <c r="FL14" i="19"/>
  <c r="FM14" i="19"/>
  <c r="VV19" i="18"/>
  <c r="FJ5" i="19"/>
  <c r="FK5" i="19"/>
  <c r="FJ6" i="19"/>
  <c r="FK6" i="19"/>
  <c r="FJ7" i="19"/>
  <c r="FK7" i="19"/>
  <c r="FJ8" i="19"/>
  <c r="FK8" i="19"/>
  <c r="FJ9" i="19"/>
  <c r="FK9" i="19"/>
  <c r="FJ10" i="19"/>
  <c r="FK10" i="19"/>
  <c r="FJ11" i="19"/>
  <c r="FK11" i="19"/>
  <c r="FJ12" i="19"/>
  <c r="FK12" i="19"/>
  <c r="FJ13" i="19"/>
  <c r="FK13" i="19"/>
  <c r="FJ14" i="19"/>
  <c r="FK14" i="19"/>
  <c r="FI6" i="19"/>
  <c r="FI7" i="19"/>
  <c r="FI8" i="19"/>
  <c r="FI9" i="19"/>
  <c r="FI10" i="19"/>
  <c r="FI11" i="19"/>
  <c r="FI12" i="19"/>
  <c r="FI13" i="19"/>
  <c r="FI14" i="19"/>
  <c r="FI5" i="19"/>
  <c r="FH6" i="19"/>
  <c r="FH7" i="19"/>
  <c r="FH8" i="19"/>
  <c r="FH9" i="19"/>
  <c r="FH10" i="19"/>
  <c r="FH11" i="19"/>
  <c r="FH12" i="19"/>
  <c r="FH13" i="19"/>
  <c r="FH14" i="19"/>
  <c r="FH5" i="19"/>
  <c r="FG6" i="19"/>
  <c r="M6" i="24" s="1"/>
  <c r="FG7" i="19"/>
  <c r="M7" i="24" s="1"/>
  <c r="FG8" i="19"/>
  <c r="M8" i="24" s="1"/>
  <c r="FG9" i="19"/>
  <c r="M9" i="24" s="1"/>
  <c r="FG10" i="19"/>
  <c r="M10" i="24" s="1"/>
  <c r="FG11" i="19"/>
  <c r="M11" i="24" s="1"/>
  <c r="FG12" i="19"/>
  <c r="M12" i="24" s="1"/>
  <c r="FG13" i="19"/>
  <c r="M13" i="24" s="1"/>
  <c r="FG14" i="19"/>
  <c r="M14" i="24" s="1"/>
  <c r="FG5" i="19"/>
  <c r="M5" i="24" s="1"/>
  <c r="FD5" i="19"/>
  <c r="EY5" i="19"/>
  <c r="EZ5" i="19"/>
  <c r="FA5" i="19"/>
  <c r="FB5" i="19"/>
  <c r="FC5" i="19"/>
  <c r="FE5" i="19"/>
  <c r="FF5" i="19"/>
  <c r="EY6" i="19"/>
  <c r="EZ6" i="19"/>
  <c r="FA6" i="19"/>
  <c r="FB6" i="19"/>
  <c r="FC6" i="19"/>
  <c r="FD6" i="19"/>
  <c r="FE6" i="19"/>
  <c r="FF6" i="19"/>
  <c r="EY7" i="19"/>
  <c r="EZ7" i="19"/>
  <c r="FA7" i="19"/>
  <c r="FB7" i="19"/>
  <c r="FC7" i="19"/>
  <c r="FD7" i="19"/>
  <c r="FE7" i="19"/>
  <c r="FF7" i="19"/>
  <c r="EY8" i="19"/>
  <c r="EZ8" i="19"/>
  <c r="FA8" i="19"/>
  <c r="FB8" i="19"/>
  <c r="FC8" i="19"/>
  <c r="FD8" i="19"/>
  <c r="FE8" i="19"/>
  <c r="FF8" i="19"/>
  <c r="EY9" i="19"/>
  <c r="EZ9" i="19"/>
  <c r="FA9" i="19"/>
  <c r="FB9" i="19"/>
  <c r="FC9" i="19"/>
  <c r="FD9" i="19"/>
  <c r="FE9" i="19"/>
  <c r="FF9" i="19"/>
  <c r="EY10" i="19"/>
  <c r="EZ10" i="19"/>
  <c r="FA10" i="19"/>
  <c r="FB10" i="19"/>
  <c r="FC10" i="19"/>
  <c r="FD10" i="19"/>
  <c r="FE10" i="19"/>
  <c r="FF10" i="19"/>
  <c r="EY11" i="19"/>
  <c r="EZ11" i="19"/>
  <c r="FA11" i="19"/>
  <c r="FB11" i="19"/>
  <c r="FC11" i="19"/>
  <c r="FD11" i="19"/>
  <c r="FE11" i="19"/>
  <c r="FF11" i="19"/>
  <c r="EY12" i="19"/>
  <c r="EZ12" i="19"/>
  <c r="FA12" i="19"/>
  <c r="FB12" i="19"/>
  <c r="FC12" i="19"/>
  <c r="FD12" i="19"/>
  <c r="FE12" i="19"/>
  <c r="FF12" i="19"/>
  <c r="EY13" i="19"/>
  <c r="EZ13" i="19"/>
  <c r="FA13" i="19"/>
  <c r="FB13" i="19"/>
  <c r="FC13" i="19"/>
  <c r="FD13" i="19"/>
  <c r="FE13" i="19"/>
  <c r="FF13" i="19"/>
  <c r="EY14" i="19"/>
  <c r="EZ14" i="19"/>
  <c r="FA14" i="19"/>
  <c r="FB14" i="19"/>
  <c r="FC14" i="19"/>
  <c r="FD14" i="19"/>
  <c r="FE14" i="19"/>
  <c r="FF14" i="19"/>
  <c r="EX6" i="19"/>
  <c r="EX7" i="19"/>
  <c r="EX8" i="19"/>
  <c r="EX9" i="19"/>
  <c r="EX10" i="19"/>
  <c r="EX11" i="19"/>
  <c r="EX12" i="19"/>
  <c r="EX13" i="19"/>
  <c r="EX14" i="19"/>
  <c r="EX5" i="19"/>
  <c r="FG4" i="19"/>
  <c r="M4" i="24" s="1"/>
  <c r="VR2" i="18"/>
  <c r="VS2" i="18"/>
  <c r="VT2" i="18"/>
  <c r="VU2" i="18"/>
  <c r="FF4" i="19" l="1"/>
  <c r="FH4" i="19"/>
  <c r="ZJ2" i="18"/>
  <c r="ZK2" i="18"/>
  <c r="ZL2" i="18"/>
  <c r="ZM2" i="18"/>
  <c r="ZN2" i="18"/>
  <c r="ZO2" i="18"/>
  <c r="ZP2" i="18"/>
  <c r="ZQ2" i="18"/>
  <c r="ZR2" i="18"/>
  <c r="ZS2" i="18"/>
  <c r="ZT2" i="18"/>
  <c r="ZU2" i="18"/>
  <c r="ZV2" i="18"/>
  <c r="ZW2" i="18"/>
  <c r="ZX2" i="18"/>
  <c r="ZY2" i="18"/>
  <c r="ZZ2" i="18"/>
  <c r="AAA2" i="18"/>
  <c r="AAB2" i="18"/>
  <c r="AAC2" i="18"/>
  <c r="AAD2" i="18"/>
  <c r="AAE2" i="18"/>
  <c r="AAF2" i="18"/>
  <c r="AAG2" i="18"/>
  <c r="AAH2" i="18"/>
  <c r="AAI2" i="18"/>
  <c r="AAJ2" i="18"/>
  <c r="AAK2" i="18"/>
  <c r="AAL2" i="18"/>
  <c r="AAM2" i="18"/>
  <c r="AAN2" i="18"/>
  <c r="AAO2" i="18"/>
  <c r="AAP2" i="18"/>
  <c r="AAQ2" i="18"/>
  <c r="AAR2" i="18"/>
  <c r="AAS2" i="18"/>
  <c r="AAT2" i="18"/>
  <c r="AAU2" i="18"/>
  <c r="AAV2" i="18"/>
  <c r="AAW2" i="18"/>
  <c r="AAX2" i="18"/>
  <c r="AAY2" i="18"/>
  <c r="AAZ2" i="18"/>
  <c r="ABA2" i="18"/>
  <c r="ABB2" i="18"/>
  <c r="ABC2" i="18"/>
  <c r="ABD2" i="18"/>
  <c r="ABE2" i="18"/>
  <c r="ABF2" i="18"/>
  <c r="ABG2" i="18"/>
  <c r="ABH2" i="18"/>
  <c r="ABI2" i="18"/>
  <c r="ABJ2" i="18"/>
  <c r="ABK2" i="18"/>
  <c r="ABL2" i="18"/>
  <c r="ABM2" i="18"/>
  <c r="ABN2" i="18"/>
  <c r="ABO2" i="18"/>
  <c r="ABP2" i="18"/>
  <c r="ABQ2" i="18"/>
  <c r="ABR2" i="18"/>
  <c r="ABS2" i="18"/>
  <c r="ABT2" i="18"/>
  <c r="ABU2" i="18"/>
  <c r="ABV2" i="18"/>
  <c r="ABW2" i="18"/>
  <c r="ABX2" i="18"/>
  <c r="ABY2" i="18"/>
  <c r="ABZ2" i="18"/>
  <c r="ACA2" i="18"/>
  <c r="ACB2" i="18"/>
  <c r="ACC2" i="18"/>
  <c r="ACD2" i="18"/>
  <c r="ACE2" i="18"/>
  <c r="ACF2" i="18"/>
  <c r="ACG2" i="18"/>
  <c r="ACH2" i="18"/>
  <c r="ACI2" i="18"/>
  <c r="ACJ2" i="18"/>
  <c r="ACK2" i="18"/>
  <c r="ACL2" i="18"/>
  <c r="ACM2" i="18"/>
  <c r="ACN2" i="18"/>
  <c r="ACO2" i="18"/>
  <c r="ACP2" i="18"/>
  <c r="ACQ2" i="18"/>
  <c r="ACR2" i="18"/>
  <c r="ACS2" i="18"/>
  <c r="ACT2" i="18"/>
  <c r="ACU2" i="18"/>
  <c r="ACV2" i="18"/>
  <c r="ACW2" i="18"/>
  <c r="ACX2" i="18"/>
  <c r="ACY2" i="18"/>
  <c r="XQ2" i="18"/>
  <c r="XR2" i="18"/>
  <c r="XS2" i="18"/>
  <c r="XT2" i="18"/>
  <c r="XU2" i="18"/>
  <c r="XV2" i="18"/>
  <c r="XW2" i="18"/>
  <c r="XX2" i="18"/>
  <c r="XY2" i="18"/>
  <c r="XZ2" i="18"/>
  <c r="YA2" i="18"/>
  <c r="YB2" i="18"/>
  <c r="YC2" i="18"/>
  <c r="YD2" i="18"/>
  <c r="YE2" i="18"/>
  <c r="YF2" i="18"/>
  <c r="YG2" i="18"/>
  <c r="YH2" i="18"/>
  <c r="YI2" i="18"/>
  <c r="YJ2" i="18"/>
  <c r="YK2" i="18"/>
  <c r="YL2" i="18"/>
  <c r="YM2" i="18"/>
  <c r="YN2" i="18"/>
  <c r="YO2" i="18"/>
  <c r="YP2" i="18"/>
  <c r="YQ2" i="18"/>
  <c r="YR2" i="18"/>
  <c r="YS2" i="18"/>
  <c r="YT2" i="18"/>
  <c r="YU2" i="18"/>
  <c r="YV2" i="18"/>
  <c r="YW2" i="18"/>
  <c r="YX2" i="18"/>
  <c r="YY2" i="18"/>
  <c r="YZ2" i="18"/>
  <c r="ZA2" i="18"/>
  <c r="ZB2" i="18"/>
  <c r="ZC2" i="18"/>
  <c r="ZD2" i="18"/>
  <c r="ZE2" i="18"/>
  <c r="ZF2" i="18"/>
  <c r="ZG2" i="18"/>
  <c r="ZH2" i="18"/>
  <c r="ZI2" i="18"/>
  <c r="VV2" i="18"/>
  <c r="VW2" i="18"/>
  <c r="VX2" i="18"/>
  <c r="VY2" i="18"/>
  <c r="VZ2" i="18"/>
  <c r="WA2" i="18"/>
  <c r="WB2" i="18"/>
  <c r="WC2" i="18"/>
  <c r="WD2" i="18"/>
  <c r="WE2" i="18"/>
  <c r="WF2" i="18"/>
  <c r="WG2" i="18"/>
  <c r="WH2" i="18"/>
  <c r="WI2" i="18"/>
  <c r="WJ2" i="18"/>
  <c r="WK2" i="18"/>
  <c r="WL2" i="18"/>
  <c r="WM2" i="18"/>
  <c r="WN2" i="18"/>
  <c r="WO2" i="18"/>
  <c r="WP2" i="18"/>
  <c r="WQ2" i="18"/>
  <c r="WR2" i="18"/>
  <c r="WS2" i="18"/>
  <c r="WT2" i="18"/>
  <c r="WU2" i="18"/>
  <c r="WV2" i="18"/>
  <c r="WW2" i="18"/>
  <c r="WX2" i="18"/>
  <c r="WY2" i="18"/>
  <c r="WZ2" i="18"/>
  <c r="XA2" i="18"/>
  <c r="XB2" i="18"/>
  <c r="XC2" i="18"/>
  <c r="XD2" i="18"/>
  <c r="XE2" i="18"/>
  <c r="XF2" i="18"/>
  <c r="XG2" i="18"/>
  <c r="XH2" i="18"/>
  <c r="XI2" i="18"/>
  <c r="XJ2" i="18"/>
  <c r="XK2" i="18"/>
  <c r="XL2" i="18"/>
  <c r="XM2" i="18"/>
  <c r="XN2" i="18"/>
  <c r="XO2" i="18"/>
  <c r="XP2" i="18"/>
  <c r="VG2" i="18"/>
  <c r="VH2" i="18"/>
  <c r="VI2" i="18"/>
  <c r="VJ2" i="18"/>
  <c r="VK2" i="18"/>
  <c r="VL2" i="18"/>
  <c r="VM2" i="18"/>
  <c r="VN2" i="18"/>
  <c r="VO2" i="18"/>
  <c r="VP2" i="18"/>
  <c r="VQ2" i="18"/>
  <c r="G6" i="2" l="1"/>
  <c r="G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C4" i="2"/>
  <c r="D18" i="2" l="1"/>
  <c r="A28" i="2"/>
  <c r="H28" i="2" s="1"/>
  <c r="D5" i="2"/>
  <c r="E4" i="38" l="1"/>
  <c r="E4" i="36"/>
  <c r="E6" i="36" s="1"/>
  <c r="D4" i="36"/>
  <c r="D6" i="36" s="1"/>
  <c r="D5" i="35"/>
  <c r="E5" i="34"/>
  <c r="E6" i="34"/>
  <c r="D6" i="34"/>
  <c r="D6" i="33"/>
  <c r="ABI1" i="1"/>
  <c r="ABJ1" i="1"/>
  <c r="ABK1" i="1"/>
  <c r="ABL1" i="1"/>
  <c r="ABM1" i="1"/>
  <c r="ABN1" i="1"/>
  <c r="ABO1" i="1"/>
  <c r="ABP1" i="1"/>
  <c r="ABQ1" i="1"/>
  <c r="ABR1" i="1"/>
  <c r="ABS1" i="1"/>
  <c r="ABT1" i="1"/>
  <c r="ABU1" i="1"/>
  <c r="ABV1" i="1"/>
  <c r="ABW1" i="1"/>
  <c r="ABX1" i="1"/>
  <c r="ABY1" i="1"/>
  <c r="ABZ1" i="1"/>
  <c r="ACA1" i="1"/>
  <c r="ACB1" i="1"/>
  <c r="ACC1" i="1"/>
  <c r="ACD1" i="1"/>
  <c r="ACE1" i="1"/>
  <c r="ACF1" i="1"/>
  <c r="ACG1" i="1"/>
  <c r="ACH1" i="1"/>
  <c r="ACI1" i="1"/>
  <c r="ACJ1" i="1"/>
  <c r="ACK1" i="1"/>
  <c r="ACL1" i="1"/>
  <c r="ACM1" i="1"/>
  <c r="ACN1" i="1"/>
  <c r="ACO1" i="1"/>
  <c r="ACP1" i="1"/>
  <c r="ACQ1" i="1"/>
  <c r="ACR1" i="1"/>
  <c r="ACS1" i="1"/>
  <c r="ACT1" i="1"/>
  <c r="ACU1" i="1"/>
  <c r="ACV1" i="1"/>
  <c r="ACW1" i="1"/>
  <c r="ACX1" i="1"/>
  <c r="ACY1" i="1"/>
  <c r="ACZ1" i="1"/>
  <c r="ADA1" i="1"/>
  <c r="ADB1" i="1"/>
  <c r="ADC1" i="1"/>
  <c r="ADD1" i="1"/>
  <c r="ADE1" i="1"/>
  <c r="ADF1" i="1"/>
  <c r="ADG1" i="1"/>
  <c r="ADH1" i="1"/>
  <c r="ADI1" i="1"/>
  <c r="ADJ1" i="1"/>
  <c r="ADK1" i="1"/>
  <c r="ADL1" i="1"/>
  <c r="ADM1" i="1"/>
  <c r="ADN1" i="1"/>
  <c r="ADO1" i="1"/>
  <c r="ADP1" i="1"/>
  <c r="ADQ1" i="1"/>
  <c r="ADR1" i="1"/>
  <c r="ADS1" i="1"/>
  <c r="ADT1" i="1"/>
  <c r="ADU1" i="1"/>
  <c r="ADV1" i="1"/>
  <c r="ADW1" i="1"/>
  <c r="ADX1" i="1"/>
  <c r="ADY1" i="1"/>
  <c r="ADZ1" i="1"/>
  <c r="AEA1" i="1"/>
  <c r="AEB1" i="1"/>
  <c r="AEC1" i="1"/>
  <c r="AED1" i="1"/>
  <c r="AEE1" i="1"/>
  <c r="AEF1" i="1"/>
  <c r="AEG1" i="1"/>
  <c r="AEH1" i="1"/>
  <c r="ABH1" i="1"/>
  <c r="UD1" i="1"/>
  <c r="UE1" i="1"/>
  <c r="UF1" i="1"/>
  <c r="UG1" i="1"/>
  <c r="UH1" i="1"/>
  <c r="UI1" i="1"/>
  <c r="UJ1" i="1"/>
  <c r="UK1" i="1"/>
  <c r="UL1" i="1"/>
  <c r="UM1" i="1"/>
  <c r="UN1" i="1"/>
  <c r="UO1" i="1"/>
  <c r="UP1" i="1"/>
  <c r="UQ1" i="1"/>
  <c r="UR1" i="1"/>
  <c r="US1" i="1"/>
  <c r="UT1" i="1"/>
  <c r="UU1" i="1"/>
  <c r="UV1" i="1"/>
  <c r="UW1" i="1"/>
  <c r="UX1" i="1"/>
  <c r="UY1" i="1"/>
  <c r="UZ1" i="1"/>
  <c r="VA1" i="1"/>
  <c r="VB1" i="1"/>
  <c r="VC1" i="1"/>
  <c r="VD1" i="1"/>
  <c r="VE1" i="1"/>
  <c r="VF1" i="1"/>
  <c r="VG1" i="1"/>
  <c r="VH1" i="1"/>
  <c r="VI1" i="1"/>
  <c r="VJ1" i="1"/>
  <c r="VK1" i="1"/>
  <c r="VL1" i="1"/>
  <c r="VM1" i="1"/>
  <c r="VN1" i="1"/>
  <c r="VO1" i="1"/>
  <c r="VP1" i="1"/>
  <c r="VQ1" i="1"/>
  <c r="VR1" i="1"/>
  <c r="VS1" i="1"/>
  <c r="VT1" i="1"/>
  <c r="VU1" i="1"/>
  <c r="VV1" i="1"/>
  <c r="VW1" i="1"/>
  <c r="VX1" i="1"/>
  <c r="VY1" i="1"/>
  <c r="VZ1" i="1"/>
  <c r="WA1" i="1"/>
  <c r="WB1" i="1"/>
  <c r="WC1" i="1"/>
  <c r="WD1" i="1"/>
  <c r="WE1" i="1"/>
  <c r="WF1" i="1"/>
  <c r="WG1" i="1"/>
  <c r="WH1" i="1"/>
  <c r="WI1" i="1"/>
  <c r="WJ1" i="1"/>
  <c r="WK1" i="1"/>
  <c r="WL1" i="1"/>
  <c r="WM1" i="1"/>
  <c r="WN1" i="1"/>
  <c r="WO1" i="1"/>
  <c r="WP1" i="1"/>
  <c r="WQ1" i="1"/>
  <c r="WR1" i="1"/>
  <c r="WS1" i="1"/>
  <c r="WT1" i="1"/>
  <c r="WU1" i="1"/>
  <c r="WV1" i="1"/>
  <c r="WW1" i="1"/>
  <c r="WX1" i="1"/>
  <c r="WY1" i="1"/>
  <c r="WZ1" i="1"/>
  <c r="XA1" i="1"/>
  <c r="XB1" i="1"/>
  <c r="XC1" i="1"/>
  <c r="XD1" i="1"/>
  <c r="XE1" i="1"/>
  <c r="XF1" i="1"/>
  <c r="XG1" i="1"/>
  <c r="XH1" i="1"/>
  <c r="XI1" i="1"/>
  <c r="XJ1" i="1"/>
  <c r="XK1" i="1"/>
  <c r="XL1" i="1"/>
  <c r="XM1" i="1"/>
  <c r="XN1" i="1"/>
  <c r="XO1" i="1"/>
  <c r="XP1" i="1"/>
  <c r="XQ1" i="1"/>
  <c r="XR1" i="1"/>
  <c r="XS1" i="1"/>
  <c r="XT1" i="1"/>
  <c r="XU1" i="1"/>
  <c r="XV1" i="1"/>
  <c r="XW1" i="1"/>
  <c r="XX1" i="1"/>
  <c r="XY1" i="1"/>
  <c r="XZ1" i="1"/>
  <c r="YA1" i="1"/>
  <c r="YB1" i="1"/>
  <c r="YC1" i="1"/>
  <c r="YD1" i="1"/>
  <c r="YE1" i="1"/>
  <c r="YF1" i="1"/>
  <c r="YG1" i="1"/>
  <c r="YH1" i="1"/>
  <c r="YI1" i="1"/>
  <c r="YJ1" i="1"/>
  <c r="YK1" i="1"/>
  <c r="YL1" i="1"/>
  <c r="YM1" i="1"/>
  <c r="YN1" i="1"/>
  <c r="YO1" i="1"/>
  <c r="YP1" i="1"/>
  <c r="YQ1" i="1"/>
  <c r="YR1" i="1"/>
  <c r="YS1" i="1"/>
  <c r="YT1" i="1"/>
  <c r="YU1" i="1"/>
  <c r="YV1" i="1"/>
  <c r="YW1" i="1"/>
  <c r="YX1" i="1"/>
  <c r="YY1" i="1"/>
  <c r="YZ1" i="1"/>
  <c r="ZA1" i="1"/>
  <c r="ZB1" i="1"/>
  <c r="ZC1" i="1"/>
  <c r="ZD1" i="1"/>
  <c r="ZE1" i="1"/>
  <c r="ZF1" i="1"/>
  <c r="ZG1" i="1"/>
  <c r="ZH1" i="1"/>
  <c r="ZI1" i="1"/>
  <c r="ZJ1" i="1"/>
  <c r="ZK1" i="1"/>
  <c r="ZL1" i="1"/>
  <c r="ZM1" i="1"/>
  <c r="ZN1" i="1"/>
  <c r="ZO1" i="1"/>
  <c r="ZP1" i="1"/>
  <c r="ZQ1" i="1"/>
  <c r="ZR1" i="1"/>
  <c r="ZS1" i="1"/>
  <c r="ZT1" i="1"/>
  <c r="ZU1" i="1"/>
  <c r="ZV1" i="1"/>
  <c r="ZW1" i="1"/>
  <c r="ZX1" i="1"/>
  <c r="ZY1" i="1"/>
  <c r="ZZ1" i="1"/>
  <c r="AAA1" i="1"/>
  <c r="AAB1" i="1"/>
  <c r="AAC1" i="1"/>
  <c r="AAD1" i="1"/>
  <c r="AAE1" i="1"/>
  <c r="AAF1" i="1"/>
  <c r="AAG1" i="1"/>
  <c r="AAH1" i="1"/>
  <c r="AAI1" i="1"/>
  <c r="AAJ1" i="1"/>
  <c r="AAK1" i="1"/>
  <c r="AAL1" i="1"/>
  <c r="AAM1" i="1"/>
  <c r="AAN1" i="1"/>
  <c r="AAO1" i="1"/>
  <c r="AAP1" i="1"/>
  <c r="AAQ1" i="1"/>
  <c r="AAR1" i="1"/>
  <c r="AAS1" i="1"/>
  <c r="AAT1" i="1"/>
  <c r="AAU1" i="1"/>
  <c r="AAV1" i="1"/>
  <c r="AAW1" i="1"/>
  <c r="AAX1" i="1"/>
  <c r="AAY1" i="1"/>
  <c r="AAZ1" i="1"/>
  <c r="ABA1" i="1"/>
  <c r="ABB1" i="1"/>
  <c r="ABC1" i="1"/>
  <c r="ABD1" i="1"/>
  <c r="ABE1" i="1"/>
  <c r="ABF1" i="1"/>
  <c r="ABG1" i="1"/>
  <c r="AEI1" i="1"/>
  <c r="UC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Q1" i="1"/>
  <c r="ER1" i="1"/>
  <c r="ES1" i="1"/>
  <c r="ET1" i="1"/>
  <c r="EU1" i="1"/>
  <c r="EV1" i="1"/>
  <c r="EW1" i="1"/>
  <c r="EX1" i="1"/>
  <c r="EY1" i="1"/>
  <c r="EZ1" i="1"/>
  <c r="FA1" i="1"/>
  <c r="FB1" i="1"/>
  <c r="FC1" i="1"/>
  <c r="FD1" i="1"/>
  <c r="FE1" i="1"/>
  <c r="FF1" i="1"/>
  <c r="FG1" i="1"/>
  <c r="FH1" i="1"/>
  <c r="FI1" i="1"/>
  <c r="FJ1" i="1"/>
  <c r="FK1" i="1"/>
  <c r="FL1" i="1"/>
  <c r="FM1" i="1"/>
  <c r="FN1" i="1"/>
  <c r="FO1" i="1"/>
  <c r="FP1" i="1"/>
  <c r="FQ1" i="1"/>
  <c r="FR1" i="1"/>
  <c r="FS1" i="1"/>
  <c r="FT1" i="1"/>
  <c r="FU1" i="1"/>
  <c r="FV1" i="1"/>
  <c r="FW1" i="1"/>
  <c r="FX1" i="1"/>
  <c r="FY1" i="1"/>
  <c r="FZ1" i="1"/>
  <c r="GA1" i="1"/>
  <c r="GB1" i="1"/>
  <c r="GC1" i="1"/>
  <c r="GD1" i="1"/>
  <c r="GE1" i="1"/>
  <c r="GF1" i="1"/>
  <c r="GG1" i="1"/>
  <c r="GH1" i="1"/>
  <c r="GI1" i="1"/>
  <c r="GJ1" i="1"/>
  <c r="GK1" i="1"/>
  <c r="GL1" i="1"/>
  <c r="GM1" i="1"/>
  <c r="GN1" i="1"/>
  <c r="GO1" i="1"/>
  <c r="GP1" i="1"/>
  <c r="GQ1" i="1"/>
  <c r="GR1" i="1"/>
  <c r="GS1" i="1"/>
  <c r="GT1" i="1"/>
  <c r="GU1" i="1"/>
  <c r="GV1" i="1"/>
  <c r="GW1" i="1"/>
  <c r="GX1" i="1"/>
  <c r="GY1" i="1"/>
  <c r="GZ1" i="1"/>
  <c r="HA1" i="1"/>
  <c r="HB1" i="1"/>
  <c r="HC1" i="1"/>
  <c r="HD1" i="1"/>
  <c r="HE1" i="1"/>
  <c r="HF1" i="1"/>
  <c r="HG1" i="1"/>
  <c r="HH1" i="1"/>
  <c r="HI1" i="1"/>
  <c r="HJ1" i="1"/>
  <c r="HK1" i="1"/>
  <c r="HL1" i="1"/>
  <c r="HM1" i="1"/>
  <c r="HN1" i="1"/>
  <c r="HO1" i="1"/>
  <c r="HP1" i="1"/>
  <c r="HQ1" i="1"/>
  <c r="HR1" i="1"/>
  <c r="HS1" i="1"/>
  <c r="HT1" i="1"/>
  <c r="HU1" i="1"/>
  <c r="HV1" i="1"/>
  <c r="HW1" i="1"/>
  <c r="HX1" i="1"/>
  <c r="HY1" i="1"/>
  <c r="HZ1" i="1"/>
  <c r="IA1" i="1"/>
  <c r="IB1" i="1"/>
  <c r="IC1" i="1"/>
  <c r="ID1" i="1"/>
  <c r="IE1" i="1"/>
  <c r="IF1" i="1"/>
  <c r="IG1" i="1"/>
  <c r="IH1" i="1"/>
  <c r="II1" i="1"/>
  <c r="IJ1" i="1"/>
  <c r="IK1" i="1"/>
  <c r="IL1" i="1"/>
  <c r="IM1" i="1"/>
  <c r="IN1" i="1"/>
  <c r="IO1" i="1"/>
  <c r="IP1" i="1"/>
  <c r="IQ1" i="1"/>
  <c r="IR1" i="1"/>
  <c r="IS1" i="1"/>
  <c r="IT1" i="1"/>
  <c r="IU1" i="1"/>
  <c r="IV1" i="1"/>
  <c r="IW1" i="1"/>
  <c r="IX1" i="1"/>
  <c r="IY1" i="1"/>
  <c r="IZ1" i="1"/>
  <c r="JA1" i="1"/>
  <c r="JB1" i="1"/>
  <c r="JC1" i="1"/>
  <c r="JD1" i="1"/>
  <c r="JE1" i="1"/>
  <c r="JF1" i="1"/>
  <c r="JG1" i="1"/>
  <c r="JH1" i="1"/>
  <c r="JI1" i="1"/>
  <c r="JJ1" i="1"/>
  <c r="JK1" i="1"/>
  <c r="JL1" i="1"/>
  <c r="JM1" i="1"/>
  <c r="JN1" i="1"/>
  <c r="JO1" i="1"/>
  <c r="JP1" i="1"/>
  <c r="JQ1" i="1"/>
  <c r="JR1" i="1"/>
  <c r="JS1" i="1"/>
  <c r="JT1" i="1"/>
  <c r="JU1" i="1"/>
  <c r="JV1" i="1"/>
  <c r="JW1" i="1"/>
  <c r="JX1" i="1"/>
  <c r="JY1" i="1"/>
  <c r="JZ1" i="1"/>
  <c r="KA1" i="1"/>
  <c r="KB1" i="1"/>
  <c r="KC1" i="1"/>
  <c r="KD1" i="1"/>
  <c r="KE1" i="1"/>
  <c r="KF1" i="1"/>
  <c r="KG1" i="1"/>
  <c r="KH1" i="1"/>
  <c r="KI1" i="1"/>
  <c r="KJ1" i="1"/>
  <c r="KK1" i="1"/>
  <c r="KL1" i="1"/>
  <c r="KM1" i="1"/>
  <c r="KN1" i="1"/>
  <c r="KO1" i="1"/>
  <c r="KP1" i="1"/>
  <c r="KQ1" i="1"/>
  <c r="KR1" i="1"/>
  <c r="KS1" i="1"/>
  <c r="KT1" i="1"/>
  <c r="KU1" i="1"/>
  <c r="KV1" i="1"/>
  <c r="KW1" i="1"/>
  <c r="KX1" i="1"/>
  <c r="KY1" i="1"/>
  <c r="KZ1" i="1"/>
  <c r="LA1" i="1"/>
  <c r="LB1" i="1"/>
  <c r="LC1" i="1"/>
  <c r="LD1" i="1"/>
  <c r="LE1" i="1"/>
  <c r="LF1" i="1"/>
  <c r="LG1" i="1"/>
  <c r="LH1" i="1"/>
  <c r="LI1" i="1"/>
  <c r="LJ1" i="1"/>
  <c r="LK1" i="1"/>
  <c r="LL1" i="1"/>
  <c r="LM1" i="1"/>
  <c r="LN1" i="1"/>
  <c r="LO1" i="1"/>
  <c r="LP1" i="1"/>
  <c r="LQ1" i="1"/>
  <c r="LR1" i="1"/>
  <c r="LS1" i="1"/>
  <c r="LT1" i="1"/>
  <c r="LU1" i="1"/>
  <c r="LV1" i="1"/>
  <c r="LW1" i="1"/>
  <c r="LX1" i="1"/>
  <c r="LY1" i="1"/>
  <c r="LZ1" i="1"/>
  <c r="MA1" i="1"/>
  <c r="MB1" i="1"/>
  <c r="MC1" i="1"/>
  <c r="MD1" i="1"/>
  <c r="ME1" i="1"/>
  <c r="MF1" i="1"/>
  <c r="MG1" i="1"/>
  <c r="MH1" i="1"/>
  <c r="MI1" i="1"/>
  <c r="MJ1" i="1"/>
  <c r="MK1" i="1"/>
  <c r="ML1" i="1"/>
  <c r="MM1" i="1"/>
  <c r="MN1" i="1"/>
  <c r="MO1" i="1"/>
  <c r="MP1" i="1"/>
  <c r="MQ1" i="1"/>
  <c r="MR1" i="1"/>
  <c r="MS1" i="1"/>
  <c r="MT1" i="1"/>
  <c r="MU1" i="1"/>
  <c r="MV1" i="1"/>
  <c r="MW1" i="1"/>
  <c r="MX1" i="1"/>
  <c r="MY1" i="1"/>
  <c r="MZ1" i="1"/>
  <c r="NA1" i="1"/>
  <c r="NB1" i="1"/>
  <c r="NC1" i="1"/>
  <c r="ND1" i="1"/>
  <c r="NE1" i="1"/>
  <c r="NF1" i="1"/>
  <c r="NG1" i="1"/>
  <c r="NH1" i="1"/>
  <c r="NI1" i="1"/>
  <c r="NJ1" i="1"/>
  <c r="NK1" i="1"/>
  <c r="NL1" i="1"/>
  <c r="NM1" i="1"/>
  <c r="NN1" i="1"/>
  <c r="NO1" i="1"/>
  <c r="NP1" i="1"/>
  <c r="NQ1" i="1"/>
  <c r="NR1" i="1"/>
  <c r="NS1" i="1"/>
  <c r="NT1" i="1"/>
  <c r="NU1" i="1"/>
  <c r="NV1" i="1"/>
  <c r="NW1" i="1"/>
  <c r="NX1" i="1"/>
  <c r="NY1" i="1"/>
  <c r="NZ1" i="1"/>
  <c r="OA1" i="1"/>
  <c r="OB1" i="1"/>
  <c r="OC1" i="1"/>
  <c r="OD1" i="1"/>
  <c r="OE1" i="1"/>
  <c r="OF1" i="1"/>
  <c r="OG1" i="1"/>
  <c r="OH1" i="1"/>
  <c r="OI1" i="1"/>
  <c r="OJ1" i="1"/>
  <c r="OK1" i="1"/>
  <c r="OL1" i="1"/>
  <c r="OM1" i="1"/>
  <c r="ON1" i="1"/>
  <c r="OO1" i="1"/>
  <c r="OP1" i="1"/>
  <c r="OQ1" i="1"/>
  <c r="OR1" i="1"/>
  <c r="OS1" i="1"/>
  <c r="OT1" i="1"/>
  <c r="OU1" i="1"/>
  <c r="OV1" i="1"/>
  <c r="OW1" i="1"/>
  <c r="OX1" i="1"/>
  <c r="OY1" i="1"/>
  <c r="OZ1" i="1"/>
  <c r="PA1" i="1"/>
  <c r="PB1" i="1"/>
  <c r="PC1" i="1"/>
  <c r="PD1" i="1"/>
  <c r="PE1" i="1"/>
  <c r="PF1" i="1"/>
  <c r="PG1" i="1"/>
  <c r="PH1" i="1"/>
  <c r="PI1" i="1"/>
  <c r="PJ1" i="1"/>
  <c r="PK1" i="1"/>
  <c r="PL1" i="1"/>
  <c r="PM1" i="1"/>
  <c r="PN1" i="1"/>
  <c r="PO1" i="1"/>
  <c r="PP1" i="1"/>
  <c r="PQ1" i="1"/>
  <c r="PR1" i="1"/>
  <c r="PS1" i="1"/>
  <c r="PT1" i="1"/>
  <c r="PU1" i="1"/>
  <c r="PV1" i="1"/>
  <c r="PW1" i="1"/>
  <c r="PX1" i="1"/>
  <c r="PY1" i="1"/>
  <c r="PZ1" i="1"/>
  <c r="QA1" i="1"/>
  <c r="QB1" i="1"/>
  <c r="QC1" i="1"/>
  <c r="QD1" i="1"/>
  <c r="QE1" i="1"/>
  <c r="QF1" i="1"/>
  <c r="QG1" i="1"/>
  <c r="QH1" i="1"/>
  <c r="QI1" i="1"/>
  <c r="QJ1" i="1"/>
  <c r="QK1" i="1"/>
  <c r="QL1" i="1"/>
  <c r="QM1" i="1"/>
  <c r="QN1" i="1"/>
  <c r="QO1" i="1"/>
  <c r="QP1" i="1"/>
  <c r="QQ1" i="1"/>
  <c r="QR1" i="1"/>
  <c r="QS1" i="1"/>
  <c r="QT1" i="1"/>
  <c r="QU1" i="1"/>
  <c r="QV1" i="1"/>
  <c r="QW1" i="1"/>
  <c r="QX1" i="1"/>
  <c r="QY1" i="1"/>
  <c r="QZ1" i="1"/>
  <c r="RA1" i="1"/>
  <c r="RB1" i="1"/>
  <c r="RC1" i="1"/>
  <c r="RD1" i="1"/>
  <c r="RE1" i="1"/>
  <c r="RF1" i="1"/>
  <c r="RG1" i="1"/>
  <c r="RH1" i="1"/>
  <c r="RI1" i="1"/>
  <c r="RJ1" i="1"/>
  <c r="RK1" i="1"/>
  <c r="RL1" i="1"/>
  <c r="RM1" i="1"/>
  <c r="RN1" i="1"/>
  <c r="RO1" i="1"/>
  <c r="RP1" i="1"/>
  <c r="RQ1" i="1"/>
  <c r="RR1" i="1"/>
  <c r="RS1" i="1"/>
  <c r="RT1" i="1"/>
  <c r="RU1" i="1"/>
  <c r="RV1" i="1"/>
  <c r="RW1" i="1"/>
  <c r="RX1" i="1"/>
  <c r="RY1" i="1"/>
  <c r="RZ1" i="1"/>
  <c r="SA1" i="1"/>
  <c r="SB1" i="1"/>
  <c r="SC1" i="1"/>
  <c r="SD1" i="1"/>
  <c r="SE1" i="1"/>
  <c r="SF1" i="1"/>
  <c r="SG1" i="1"/>
  <c r="SH1" i="1"/>
  <c r="SI1" i="1"/>
  <c r="SJ1" i="1"/>
  <c r="SK1" i="1"/>
  <c r="SL1" i="1"/>
  <c r="SM1" i="1"/>
  <c r="SN1" i="1"/>
  <c r="SO1" i="1"/>
  <c r="SP1" i="1"/>
  <c r="SQ1" i="1"/>
  <c r="SR1" i="1"/>
  <c r="SS1" i="1"/>
  <c r="ST1" i="1"/>
  <c r="SU1" i="1"/>
  <c r="SV1" i="1"/>
  <c r="SW1" i="1"/>
  <c r="SX1" i="1"/>
  <c r="SY1" i="1"/>
  <c r="SZ1" i="1"/>
  <c r="TA1" i="1"/>
  <c r="TB1" i="1"/>
  <c r="TC1" i="1"/>
  <c r="TD1" i="1"/>
  <c r="TE1" i="1"/>
  <c r="TF1" i="1"/>
  <c r="TG1" i="1"/>
  <c r="TH1" i="1"/>
  <c r="TI1" i="1"/>
  <c r="TJ1" i="1"/>
  <c r="TK1" i="1"/>
  <c r="TL1" i="1"/>
  <c r="TM1" i="1"/>
  <c r="TN1" i="1"/>
  <c r="TO1" i="1"/>
  <c r="TP1" i="1"/>
  <c r="TQ1" i="1"/>
  <c r="TR1" i="1"/>
  <c r="TS1" i="1"/>
  <c r="TT1" i="1"/>
  <c r="TU1" i="1"/>
  <c r="TV1" i="1"/>
  <c r="TW1" i="1"/>
  <c r="TX1" i="1"/>
  <c r="TY1" i="1"/>
  <c r="TZ1" i="1"/>
  <c r="UA1" i="1"/>
  <c r="UB1" i="1"/>
  <c r="AG1" i="1"/>
  <c r="L1" i="1"/>
  <c r="M1" i="1"/>
  <c r="N1" i="1"/>
  <c r="O1" i="1"/>
  <c r="P1" i="1"/>
  <c r="Q1" i="1"/>
  <c r="R1" i="1"/>
  <c r="S1" i="1"/>
  <c r="T1" i="1"/>
  <c r="U1" i="1"/>
  <c r="V1" i="1"/>
  <c r="W1" i="1"/>
  <c r="X1" i="1"/>
  <c r="Y1" i="1"/>
  <c r="Z1" i="1"/>
  <c r="AA1" i="1"/>
  <c r="AB1" i="1"/>
  <c r="AC1" i="1"/>
  <c r="AD1" i="1"/>
  <c r="AE1" i="1"/>
  <c r="AF1" i="1"/>
  <c r="K1" i="1"/>
  <c r="J1" i="1"/>
  <c r="C1" i="1"/>
  <c r="D1" i="1"/>
  <c r="E1" i="1"/>
  <c r="F1" i="1"/>
  <c r="G1" i="1"/>
  <c r="H1" i="1"/>
  <c r="I1" i="1"/>
  <c r="ACZ2" i="18"/>
  <c r="ADA2" i="18"/>
  <c r="ADB2" i="18"/>
  <c r="ADC2" i="18"/>
  <c r="ADD2" i="18"/>
  <c r="ADE2" i="18"/>
  <c r="ADF2" i="18"/>
  <c r="ADG2" i="18"/>
  <c r="TX2" i="18"/>
  <c r="TY2" i="18"/>
  <c r="TZ2" i="18"/>
  <c r="UA2" i="18"/>
  <c r="UB2" i="18"/>
  <c r="UC2" i="18"/>
  <c r="UD2" i="18"/>
  <c r="UE2" i="18"/>
  <c r="UF2" i="18"/>
  <c r="UG2" i="18"/>
  <c r="UH2" i="18"/>
  <c r="UI2" i="18"/>
  <c r="UJ2" i="18"/>
  <c r="UK2" i="18"/>
  <c r="UL2" i="18"/>
  <c r="UM2" i="18"/>
  <c r="UN2" i="18"/>
  <c r="UO2" i="18"/>
  <c r="UP2" i="18"/>
  <c r="UQ2" i="18"/>
  <c r="UR2" i="18"/>
  <c r="US2" i="18"/>
  <c r="UT2" i="18"/>
  <c r="UU2" i="18"/>
  <c r="UV2" i="18"/>
  <c r="UW2" i="18"/>
  <c r="UX2" i="18"/>
  <c r="UY2" i="18"/>
  <c r="UZ2" i="18"/>
  <c r="VA2" i="18"/>
  <c r="VB2" i="18"/>
  <c r="VC2" i="18"/>
  <c r="VD2" i="18"/>
  <c r="VE2" i="18"/>
  <c r="VF2" i="18"/>
  <c r="TW2" i="18"/>
  <c r="AA2" i="18"/>
  <c r="AB2" i="18"/>
  <c r="AC2" i="18"/>
  <c r="AD2" i="18"/>
  <c r="AE2" i="18"/>
  <c r="AF2" i="18"/>
  <c r="AG2" i="18"/>
  <c r="AH2" i="18"/>
  <c r="AI2" i="18"/>
  <c r="AJ2" i="18"/>
  <c r="AK2" i="18"/>
  <c r="AL2" i="18"/>
  <c r="AM2" i="18"/>
  <c r="AN2" i="18"/>
  <c r="AO2" i="18"/>
  <c r="AP2" i="18"/>
  <c r="AQ2" i="18"/>
  <c r="AR2" i="18"/>
  <c r="AS2" i="18"/>
  <c r="AT2" i="18"/>
  <c r="AU2" i="18"/>
  <c r="AV2" i="18"/>
  <c r="AW2" i="18"/>
  <c r="AX2" i="18"/>
  <c r="AY2" i="18"/>
  <c r="AZ2" i="18"/>
  <c r="BA2" i="18"/>
  <c r="BB2" i="18"/>
  <c r="BC2" i="18"/>
  <c r="BD2" i="18"/>
  <c r="BE2" i="18"/>
  <c r="BF2" i="18"/>
  <c r="BG2" i="18"/>
  <c r="BH2" i="18"/>
  <c r="BI2" i="18"/>
  <c r="BJ2" i="18"/>
  <c r="BK2" i="18"/>
  <c r="BL2" i="18"/>
  <c r="BM2" i="18"/>
  <c r="BN2" i="18"/>
  <c r="BO2" i="18"/>
  <c r="BP2" i="18"/>
  <c r="BQ2" i="18"/>
  <c r="BR2" i="18"/>
  <c r="BS2" i="18"/>
  <c r="BT2" i="18"/>
  <c r="BU2" i="18"/>
  <c r="BV2" i="18"/>
  <c r="BW2" i="18"/>
  <c r="BX2" i="18"/>
  <c r="BY2" i="18"/>
  <c r="BZ2" i="18"/>
  <c r="CA2" i="18"/>
  <c r="CB2" i="18"/>
  <c r="CC2" i="18"/>
  <c r="CD2" i="18"/>
  <c r="CE2" i="18"/>
  <c r="CF2" i="18"/>
  <c r="CG2" i="18"/>
  <c r="CH2" i="18"/>
  <c r="CI2" i="18"/>
  <c r="CJ2" i="18"/>
  <c r="CK2" i="18"/>
  <c r="CL2" i="18"/>
  <c r="CM2" i="18"/>
  <c r="CN2" i="18"/>
  <c r="CO2" i="18"/>
  <c r="CP2" i="18"/>
  <c r="CQ2" i="18"/>
  <c r="CR2" i="18"/>
  <c r="CS2" i="18"/>
  <c r="CT2" i="18"/>
  <c r="CU2" i="18"/>
  <c r="CV2" i="18"/>
  <c r="CW2" i="18"/>
  <c r="CX2" i="18"/>
  <c r="CY2" i="18"/>
  <c r="CZ2" i="18"/>
  <c r="DA2" i="18"/>
  <c r="DB2" i="18"/>
  <c r="DC2" i="18"/>
  <c r="DD2" i="18"/>
  <c r="DE2" i="18"/>
  <c r="DF2" i="18"/>
  <c r="DG2" i="18"/>
  <c r="DH2" i="18"/>
  <c r="DI2" i="18"/>
  <c r="DJ2" i="18"/>
  <c r="DK2" i="18"/>
  <c r="DL2" i="18"/>
  <c r="DM2" i="18"/>
  <c r="DN2" i="18"/>
  <c r="DO2" i="18"/>
  <c r="DP2" i="18"/>
  <c r="DQ2" i="18"/>
  <c r="DR2" i="18"/>
  <c r="DS2" i="18"/>
  <c r="DT2" i="18"/>
  <c r="DU2" i="18"/>
  <c r="DV2" i="18"/>
  <c r="DW2" i="18"/>
  <c r="DX2" i="18"/>
  <c r="DY2" i="18"/>
  <c r="DZ2" i="18"/>
  <c r="EA2" i="18"/>
  <c r="EB2" i="18"/>
  <c r="EC2" i="18"/>
  <c r="ED2" i="18"/>
  <c r="EE2" i="18"/>
  <c r="EF2" i="18"/>
  <c r="EG2" i="18"/>
  <c r="EH2" i="18"/>
  <c r="EI2" i="18"/>
  <c r="EJ2" i="18"/>
  <c r="EK2" i="18"/>
  <c r="EL2" i="18"/>
  <c r="EM2" i="18"/>
  <c r="EN2" i="18"/>
  <c r="EO2" i="18"/>
  <c r="EP2" i="18"/>
  <c r="EQ2" i="18"/>
  <c r="ER2" i="18"/>
  <c r="ES2" i="18"/>
  <c r="ET2" i="18"/>
  <c r="EU2" i="18"/>
  <c r="EV2" i="18"/>
  <c r="EW2" i="18"/>
  <c r="EX2" i="18"/>
  <c r="EY2" i="18"/>
  <c r="EZ2" i="18"/>
  <c r="FA2" i="18"/>
  <c r="FB2" i="18"/>
  <c r="FC2" i="18"/>
  <c r="FD2" i="18"/>
  <c r="FE2" i="18"/>
  <c r="FF2" i="18"/>
  <c r="FG2" i="18"/>
  <c r="FH2" i="18"/>
  <c r="FI2" i="18"/>
  <c r="FJ2" i="18"/>
  <c r="FK2" i="18"/>
  <c r="FL2" i="18"/>
  <c r="FM2" i="18"/>
  <c r="FN2" i="18"/>
  <c r="FO2" i="18"/>
  <c r="FP2" i="18"/>
  <c r="FQ2" i="18"/>
  <c r="FR2" i="18"/>
  <c r="FS2" i="18"/>
  <c r="FT2" i="18"/>
  <c r="FU2" i="18"/>
  <c r="FV2" i="18"/>
  <c r="FW2" i="18"/>
  <c r="FX2" i="18"/>
  <c r="FY2" i="18"/>
  <c r="FZ2" i="18"/>
  <c r="GA2" i="18"/>
  <c r="GB2" i="18"/>
  <c r="GC2" i="18"/>
  <c r="GD2" i="18"/>
  <c r="GE2" i="18"/>
  <c r="GF2" i="18"/>
  <c r="GG2" i="18"/>
  <c r="GH2" i="18"/>
  <c r="GI2" i="18"/>
  <c r="GJ2" i="18"/>
  <c r="GK2" i="18"/>
  <c r="GL2" i="18"/>
  <c r="GM2" i="18"/>
  <c r="GN2" i="18"/>
  <c r="GO2" i="18"/>
  <c r="GP2" i="18"/>
  <c r="GQ2" i="18"/>
  <c r="GR2" i="18"/>
  <c r="GS2" i="18"/>
  <c r="GT2" i="18"/>
  <c r="GU2" i="18"/>
  <c r="GV2" i="18"/>
  <c r="GW2" i="18"/>
  <c r="GX2" i="18"/>
  <c r="GY2" i="18"/>
  <c r="GZ2" i="18"/>
  <c r="HA2" i="18"/>
  <c r="HB2" i="18"/>
  <c r="HC2" i="18"/>
  <c r="HD2" i="18"/>
  <c r="HE2" i="18"/>
  <c r="HF2" i="18"/>
  <c r="HG2" i="18"/>
  <c r="HH2" i="18"/>
  <c r="HI2" i="18"/>
  <c r="HJ2" i="18"/>
  <c r="HK2" i="18"/>
  <c r="HL2" i="18"/>
  <c r="HM2" i="18"/>
  <c r="HN2" i="18"/>
  <c r="HO2" i="18"/>
  <c r="HP2" i="18"/>
  <c r="HQ2" i="18"/>
  <c r="HR2" i="18"/>
  <c r="HS2" i="18"/>
  <c r="HT2" i="18"/>
  <c r="HU2" i="18"/>
  <c r="HV2" i="18"/>
  <c r="HW2" i="18"/>
  <c r="HX2" i="18"/>
  <c r="HY2" i="18"/>
  <c r="HZ2" i="18"/>
  <c r="IA2" i="18"/>
  <c r="IB2" i="18"/>
  <c r="IC2" i="18"/>
  <c r="ID2" i="18"/>
  <c r="IE2" i="18"/>
  <c r="IF2" i="18"/>
  <c r="IG2" i="18"/>
  <c r="IH2" i="18"/>
  <c r="II2" i="18"/>
  <c r="IJ2" i="18"/>
  <c r="IK2" i="18"/>
  <c r="IL2" i="18"/>
  <c r="IM2" i="18"/>
  <c r="IN2" i="18"/>
  <c r="IO2" i="18"/>
  <c r="IP2" i="18"/>
  <c r="IQ2" i="18"/>
  <c r="IR2" i="18"/>
  <c r="IS2" i="18"/>
  <c r="IT2" i="18"/>
  <c r="IU2" i="18"/>
  <c r="IV2" i="18"/>
  <c r="IW2" i="18"/>
  <c r="IX2" i="18"/>
  <c r="IY2" i="18"/>
  <c r="IZ2" i="18"/>
  <c r="JA2" i="18"/>
  <c r="JB2" i="18"/>
  <c r="JC2" i="18"/>
  <c r="JD2" i="18"/>
  <c r="JE2" i="18"/>
  <c r="JF2" i="18"/>
  <c r="JG2" i="18"/>
  <c r="JH2" i="18"/>
  <c r="JI2" i="18"/>
  <c r="JJ2" i="18"/>
  <c r="JK2" i="18"/>
  <c r="JL2" i="18"/>
  <c r="JM2" i="18"/>
  <c r="JN2" i="18"/>
  <c r="JO2" i="18"/>
  <c r="JP2" i="18"/>
  <c r="JQ2" i="18"/>
  <c r="JR2" i="18"/>
  <c r="JS2" i="18"/>
  <c r="JT2" i="18"/>
  <c r="JU2" i="18"/>
  <c r="JV2" i="18"/>
  <c r="JW2" i="18"/>
  <c r="JX2" i="18"/>
  <c r="JY2" i="18"/>
  <c r="JZ2" i="18"/>
  <c r="KA2" i="18"/>
  <c r="KB2" i="18"/>
  <c r="KC2" i="18"/>
  <c r="KD2" i="18"/>
  <c r="KE2" i="18"/>
  <c r="KF2" i="18"/>
  <c r="KG2" i="18"/>
  <c r="KH2" i="18"/>
  <c r="KI2" i="18"/>
  <c r="KJ2" i="18"/>
  <c r="KK2" i="18"/>
  <c r="KL2" i="18"/>
  <c r="KM2" i="18"/>
  <c r="KN2" i="18"/>
  <c r="KO2" i="18"/>
  <c r="KP2" i="18"/>
  <c r="KQ2" i="18"/>
  <c r="KR2" i="18"/>
  <c r="KS2" i="18"/>
  <c r="KT2" i="18"/>
  <c r="KU2" i="18"/>
  <c r="KV2" i="18"/>
  <c r="KW2" i="18"/>
  <c r="KX2" i="18"/>
  <c r="KY2" i="18"/>
  <c r="KZ2" i="18"/>
  <c r="LA2" i="18"/>
  <c r="LB2" i="18"/>
  <c r="LC2" i="18"/>
  <c r="LD2" i="18"/>
  <c r="LE2" i="18"/>
  <c r="LF2" i="18"/>
  <c r="LG2" i="18"/>
  <c r="LH2" i="18"/>
  <c r="LI2" i="18"/>
  <c r="LJ2" i="18"/>
  <c r="LK2" i="18"/>
  <c r="LL2" i="18"/>
  <c r="LM2" i="18"/>
  <c r="LN2" i="18"/>
  <c r="LO2" i="18"/>
  <c r="LP2" i="18"/>
  <c r="LQ2" i="18"/>
  <c r="LR2" i="18"/>
  <c r="LS2" i="18"/>
  <c r="LT2" i="18"/>
  <c r="LU2" i="18"/>
  <c r="LV2" i="18"/>
  <c r="LW2" i="18"/>
  <c r="LX2" i="18"/>
  <c r="LY2" i="18"/>
  <c r="LZ2" i="18"/>
  <c r="MA2" i="18"/>
  <c r="MB2" i="18"/>
  <c r="MC2" i="18"/>
  <c r="MD2" i="18"/>
  <c r="ME2" i="18"/>
  <c r="MF2" i="18"/>
  <c r="MG2" i="18"/>
  <c r="MH2" i="18"/>
  <c r="MI2" i="18"/>
  <c r="MJ2" i="18"/>
  <c r="MK2" i="18"/>
  <c r="ML2" i="18"/>
  <c r="MM2" i="18"/>
  <c r="MN2" i="18"/>
  <c r="MO2" i="18"/>
  <c r="MP2" i="18"/>
  <c r="MQ2" i="18"/>
  <c r="MR2" i="18"/>
  <c r="MS2" i="18"/>
  <c r="MT2" i="18"/>
  <c r="MU2" i="18"/>
  <c r="MV2" i="18"/>
  <c r="MW2" i="18"/>
  <c r="MX2" i="18"/>
  <c r="MY2" i="18"/>
  <c r="MZ2" i="18"/>
  <c r="NA2" i="18"/>
  <c r="NB2" i="18"/>
  <c r="NC2" i="18"/>
  <c r="ND2" i="18"/>
  <c r="NE2" i="18"/>
  <c r="NF2" i="18"/>
  <c r="NG2" i="18"/>
  <c r="NH2" i="18"/>
  <c r="NI2" i="18"/>
  <c r="NJ2" i="18"/>
  <c r="NK2" i="18"/>
  <c r="NL2" i="18"/>
  <c r="NM2" i="18"/>
  <c r="NN2" i="18"/>
  <c r="NO2" i="18"/>
  <c r="NP2" i="18"/>
  <c r="NQ2" i="18"/>
  <c r="NR2" i="18"/>
  <c r="NS2" i="18"/>
  <c r="NT2" i="18"/>
  <c r="NU2" i="18"/>
  <c r="NV2" i="18"/>
  <c r="NW2" i="18"/>
  <c r="NX2" i="18"/>
  <c r="NY2" i="18"/>
  <c r="NZ2" i="18"/>
  <c r="OA2" i="18"/>
  <c r="OB2" i="18"/>
  <c r="OC2" i="18"/>
  <c r="OD2" i="18"/>
  <c r="OE2" i="18"/>
  <c r="OF2" i="18"/>
  <c r="OG2" i="18"/>
  <c r="OH2" i="18"/>
  <c r="OI2" i="18"/>
  <c r="OJ2" i="18"/>
  <c r="OK2" i="18"/>
  <c r="OL2" i="18"/>
  <c r="OM2" i="18"/>
  <c r="ON2" i="18"/>
  <c r="OO2" i="18"/>
  <c r="OP2" i="18"/>
  <c r="OQ2" i="18"/>
  <c r="OR2" i="18"/>
  <c r="OS2" i="18"/>
  <c r="OT2" i="18"/>
  <c r="OU2" i="18"/>
  <c r="OV2" i="18"/>
  <c r="OW2" i="18"/>
  <c r="OX2" i="18"/>
  <c r="OY2" i="18"/>
  <c r="OZ2" i="18"/>
  <c r="PA2" i="18"/>
  <c r="PB2" i="18"/>
  <c r="PC2" i="18"/>
  <c r="PD2" i="18"/>
  <c r="PE2" i="18"/>
  <c r="PF2" i="18"/>
  <c r="PG2" i="18"/>
  <c r="PH2" i="18"/>
  <c r="PI2" i="18"/>
  <c r="PJ2" i="18"/>
  <c r="PK2" i="18"/>
  <c r="PL2" i="18"/>
  <c r="PM2" i="18"/>
  <c r="PN2" i="18"/>
  <c r="PO2" i="18"/>
  <c r="PP2" i="18"/>
  <c r="PQ2" i="18"/>
  <c r="PR2" i="18"/>
  <c r="PS2" i="18"/>
  <c r="PT2" i="18"/>
  <c r="PU2" i="18"/>
  <c r="PV2" i="18"/>
  <c r="PW2" i="18"/>
  <c r="PX2" i="18"/>
  <c r="PY2" i="18"/>
  <c r="PZ2" i="18"/>
  <c r="QA2" i="18"/>
  <c r="QB2" i="18"/>
  <c r="QC2" i="18"/>
  <c r="QD2" i="18"/>
  <c r="QE2" i="18"/>
  <c r="QF2" i="18"/>
  <c r="QG2" i="18"/>
  <c r="QH2" i="18"/>
  <c r="QI2" i="18"/>
  <c r="QJ2" i="18"/>
  <c r="QK2" i="18"/>
  <c r="QL2" i="18"/>
  <c r="QM2" i="18"/>
  <c r="QN2" i="18"/>
  <c r="QO2" i="18"/>
  <c r="QP2" i="18"/>
  <c r="QQ2" i="18"/>
  <c r="QR2" i="18"/>
  <c r="QS2" i="18"/>
  <c r="QT2" i="18"/>
  <c r="QU2" i="18"/>
  <c r="QV2" i="18"/>
  <c r="QW2" i="18"/>
  <c r="QX2" i="18"/>
  <c r="QY2" i="18"/>
  <c r="QZ2" i="18"/>
  <c r="RA2" i="18"/>
  <c r="RB2" i="18"/>
  <c r="RC2" i="18"/>
  <c r="RD2" i="18"/>
  <c r="RE2" i="18"/>
  <c r="RF2" i="18"/>
  <c r="RG2" i="18"/>
  <c r="RH2" i="18"/>
  <c r="RI2" i="18"/>
  <c r="RJ2" i="18"/>
  <c r="RK2" i="18"/>
  <c r="RL2" i="18"/>
  <c r="RM2" i="18"/>
  <c r="RN2" i="18"/>
  <c r="RO2" i="18"/>
  <c r="RP2" i="18"/>
  <c r="RQ2" i="18"/>
  <c r="RR2" i="18"/>
  <c r="RS2" i="18"/>
  <c r="RT2" i="18"/>
  <c r="RU2" i="18"/>
  <c r="RV2" i="18"/>
  <c r="RW2" i="18"/>
  <c r="RX2" i="18"/>
  <c r="RY2" i="18"/>
  <c r="RZ2" i="18"/>
  <c r="SA2" i="18"/>
  <c r="SB2" i="18"/>
  <c r="SC2" i="18"/>
  <c r="SD2" i="18"/>
  <c r="SE2" i="18"/>
  <c r="SF2" i="18"/>
  <c r="SG2" i="18"/>
  <c r="SH2" i="18"/>
  <c r="SI2" i="18"/>
  <c r="SJ2" i="18"/>
  <c r="SK2" i="18"/>
  <c r="SL2" i="18"/>
  <c r="SM2" i="18"/>
  <c r="SN2" i="18"/>
  <c r="SO2" i="18"/>
  <c r="SP2" i="18"/>
  <c r="SQ2" i="18"/>
  <c r="SR2" i="18"/>
  <c r="SS2" i="18"/>
  <c r="ST2" i="18"/>
  <c r="SU2" i="18"/>
  <c r="SV2" i="18"/>
  <c r="SW2" i="18"/>
  <c r="SX2" i="18"/>
  <c r="SY2" i="18"/>
  <c r="SZ2" i="18"/>
  <c r="TA2" i="18"/>
  <c r="TB2" i="18"/>
  <c r="TC2" i="18"/>
  <c r="TD2" i="18"/>
  <c r="TE2" i="18"/>
  <c r="TF2" i="18"/>
  <c r="TG2" i="18"/>
  <c r="TH2" i="18"/>
  <c r="TI2" i="18"/>
  <c r="TJ2" i="18"/>
  <c r="TK2" i="18"/>
  <c r="TL2" i="18"/>
  <c r="TM2" i="18"/>
  <c r="TN2" i="18"/>
  <c r="TO2" i="18"/>
  <c r="TP2" i="18"/>
  <c r="TQ2" i="18"/>
  <c r="TR2" i="18"/>
  <c r="TS2" i="18"/>
  <c r="TT2" i="18"/>
  <c r="TU2" i="18"/>
  <c r="TV2" i="18"/>
  <c r="Z2" i="18"/>
  <c r="B2" i="18"/>
  <c r="C2" i="18"/>
  <c r="D2" i="18"/>
  <c r="E2" i="18"/>
  <c r="F2" i="18"/>
  <c r="G2" i="18"/>
  <c r="H2" i="18"/>
  <c r="I2" i="18"/>
  <c r="J2" i="18"/>
  <c r="K2" i="18"/>
  <c r="L2" i="18"/>
  <c r="M2" i="18"/>
  <c r="N2" i="18"/>
  <c r="O2" i="18"/>
  <c r="P2" i="18"/>
  <c r="Q2" i="18"/>
  <c r="R2" i="18"/>
  <c r="S2" i="18"/>
  <c r="T2" i="18"/>
  <c r="U2" i="18"/>
  <c r="V2" i="18"/>
  <c r="W2" i="18"/>
  <c r="X2" i="18"/>
  <c r="Y2" i="18"/>
  <c r="A2" i="18"/>
  <c r="A2" i="15"/>
  <c r="B2" i="15"/>
  <c r="C2" i="15"/>
  <c r="D2" i="15"/>
  <c r="E2" i="15"/>
  <c r="F2" i="15"/>
  <c r="G2" i="15"/>
  <c r="H2" i="15"/>
  <c r="I2" i="15"/>
  <c r="J2" i="15"/>
  <c r="K2" i="15"/>
  <c r="L2" i="15"/>
  <c r="M2" i="15"/>
  <c r="N2" i="15"/>
  <c r="O2" i="15"/>
  <c r="P2" i="15"/>
  <c r="Q2" i="15"/>
  <c r="R2" i="15"/>
  <c r="S2" i="15"/>
  <c r="T2" i="15"/>
  <c r="U2" i="15"/>
  <c r="V2" i="15"/>
  <c r="W2" i="15"/>
  <c r="X2" i="15"/>
  <c r="Y2" i="15"/>
  <c r="Z2" i="15"/>
  <c r="AA2" i="15"/>
  <c r="AB2" i="15"/>
  <c r="AC2" i="15"/>
  <c r="AD2" i="15"/>
  <c r="AE2" i="15"/>
  <c r="AF2" i="15"/>
  <c r="AG2" i="15"/>
  <c r="AH2" i="15"/>
  <c r="AI2" i="15"/>
  <c r="AJ2" i="15"/>
  <c r="AK2" i="15"/>
  <c r="AL2" i="15"/>
  <c r="B1" i="1"/>
  <c r="A1" i="1"/>
  <c r="F5" i="19"/>
  <c r="F6" i="19"/>
  <c r="G6" i="20" s="1"/>
  <c r="F7" i="19"/>
  <c r="G7" i="20" s="1"/>
  <c r="F8" i="19"/>
  <c r="G8" i="20" s="1"/>
  <c r="F9" i="19"/>
  <c r="G9" i="20" s="1"/>
  <c r="F10" i="19"/>
  <c r="G10" i="20" s="1"/>
  <c r="F11" i="19"/>
  <c r="G11" i="20" s="1"/>
  <c r="F12" i="19"/>
  <c r="G12" i="20" s="1"/>
  <c r="F13" i="19"/>
  <c r="G13" i="20" s="1"/>
  <c r="F14" i="19"/>
  <c r="G14" i="20" s="1"/>
  <c r="T5" i="19"/>
  <c r="U5" i="19"/>
  <c r="V5" i="19"/>
  <c r="W5" i="19"/>
  <c r="X5" i="19"/>
  <c r="Y5" i="19"/>
  <c r="Z5" i="19"/>
  <c r="AA5" i="19"/>
  <c r="AB5" i="19"/>
  <c r="AC5" i="19"/>
  <c r="AD5" i="19"/>
  <c r="AE5" i="19"/>
  <c r="AF5" i="19"/>
  <c r="T6" i="19"/>
  <c r="U6" i="19"/>
  <c r="V6" i="19"/>
  <c r="W6" i="19"/>
  <c r="X6" i="19"/>
  <c r="Y6" i="19"/>
  <c r="Z6" i="19"/>
  <c r="AA6" i="19"/>
  <c r="AB6" i="19"/>
  <c r="AC6" i="19"/>
  <c r="AD6" i="19"/>
  <c r="AE6" i="19"/>
  <c r="AF6" i="19"/>
  <c r="T7" i="19"/>
  <c r="U7" i="19"/>
  <c r="V7" i="19"/>
  <c r="W7" i="19"/>
  <c r="X7" i="19"/>
  <c r="Y7" i="19"/>
  <c r="Z7" i="19"/>
  <c r="AA7" i="19"/>
  <c r="AB7" i="19"/>
  <c r="AC7" i="19"/>
  <c r="AD7" i="19"/>
  <c r="AE7" i="19"/>
  <c r="AF7" i="19"/>
  <c r="T8" i="19"/>
  <c r="U8" i="19"/>
  <c r="V8" i="19"/>
  <c r="W8" i="19"/>
  <c r="X8" i="19"/>
  <c r="Y8" i="19"/>
  <c r="Z8" i="19"/>
  <c r="AA8" i="19"/>
  <c r="AB8" i="19"/>
  <c r="AC8" i="19"/>
  <c r="AD8" i="19"/>
  <c r="AE8" i="19"/>
  <c r="AF8" i="19"/>
  <c r="T9" i="19"/>
  <c r="U9" i="19"/>
  <c r="V9" i="19"/>
  <c r="W9" i="19"/>
  <c r="X9" i="19"/>
  <c r="Y9" i="19"/>
  <c r="Z9" i="19"/>
  <c r="AA9" i="19"/>
  <c r="AB9" i="19"/>
  <c r="AC9" i="19"/>
  <c r="AD9" i="19"/>
  <c r="AE9" i="19"/>
  <c r="AF9" i="19"/>
  <c r="T10" i="19"/>
  <c r="U10" i="19"/>
  <c r="V10" i="19"/>
  <c r="W10" i="19"/>
  <c r="X10" i="19"/>
  <c r="Y10" i="19"/>
  <c r="Z10" i="19"/>
  <c r="AA10" i="19"/>
  <c r="AB10" i="19"/>
  <c r="AC10" i="19"/>
  <c r="AD10" i="19"/>
  <c r="AE10" i="19"/>
  <c r="AF10" i="19"/>
  <c r="T11" i="19"/>
  <c r="U11" i="19"/>
  <c r="V11" i="19"/>
  <c r="W11" i="19"/>
  <c r="X11" i="19"/>
  <c r="Y11" i="19"/>
  <c r="Z11" i="19"/>
  <c r="AA11" i="19"/>
  <c r="AB11" i="19"/>
  <c r="AC11" i="19"/>
  <c r="AD11" i="19"/>
  <c r="AE11" i="19"/>
  <c r="AF11" i="19"/>
  <c r="T12" i="19"/>
  <c r="U12" i="19"/>
  <c r="V12" i="19"/>
  <c r="W12" i="19"/>
  <c r="X12" i="19"/>
  <c r="Y12" i="19"/>
  <c r="Z12" i="19"/>
  <c r="AA12" i="19"/>
  <c r="AB12" i="19"/>
  <c r="AC12" i="19"/>
  <c r="AD12" i="19"/>
  <c r="AE12" i="19"/>
  <c r="AF12" i="19"/>
  <c r="T13" i="19"/>
  <c r="U13" i="19"/>
  <c r="V13" i="19"/>
  <c r="W13" i="19"/>
  <c r="X13" i="19"/>
  <c r="Y13" i="19"/>
  <c r="Z13" i="19"/>
  <c r="AA13" i="19"/>
  <c r="AB13" i="19"/>
  <c r="AC13" i="19"/>
  <c r="AD13" i="19"/>
  <c r="AE13" i="19"/>
  <c r="AF13" i="19"/>
  <c r="T14" i="19"/>
  <c r="U14" i="19"/>
  <c r="V14" i="19"/>
  <c r="W14" i="19"/>
  <c r="X14" i="19"/>
  <c r="Y14" i="19"/>
  <c r="Z14" i="19"/>
  <c r="AA14" i="19"/>
  <c r="AB14" i="19"/>
  <c r="AC14" i="19"/>
  <c r="AD14" i="19"/>
  <c r="AE14" i="19"/>
  <c r="AF14" i="19"/>
  <c r="BF5" i="19"/>
  <c r="BG5" i="19"/>
  <c r="BH5" i="19"/>
  <c r="BI5" i="19"/>
  <c r="BJ5" i="19"/>
  <c r="BK5" i="19"/>
  <c r="BL5" i="19"/>
  <c r="BM5" i="19"/>
  <c r="BN5" i="19"/>
  <c r="BO5" i="19"/>
  <c r="BP5" i="19"/>
  <c r="BQ5" i="19"/>
  <c r="BR5" i="19"/>
  <c r="BS5" i="19"/>
  <c r="BT5" i="19"/>
  <c r="BU5" i="19"/>
  <c r="BV5" i="19"/>
  <c r="BW5" i="19"/>
  <c r="BX5" i="19"/>
  <c r="BY5" i="19"/>
  <c r="BZ5" i="19"/>
  <c r="CA5" i="19"/>
  <c r="CB5" i="19"/>
  <c r="BF6" i="19"/>
  <c r="BG6" i="19"/>
  <c r="BH6" i="19"/>
  <c r="BI6" i="19"/>
  <c r="BJ6" i="19"/>
  <c r="BK6" i="19"/>
  <c r="BL6" i="19"/>
  <c r="BM6" i="19"/>
  <c r="BN6" i="19"/>
  <c r="BO6" i="19"/>
  <c r="BP6" i="19"/>
  <c r="BQ6" i="19"/>
  <c r="BR6" i="19"/>
  <c r="BS6" i="19"/>
  <c r="BT6" i="19"/>
  <c r="BU6" i="19"/>
  <c r="BV6" i="19"/>
  <c r="BW6" i="19"/>
  <c r="BX6" i="19"/>
  <c r="BY6" i="19"/>
  <c r="BZ6" i="19"/>
  <c r="CA6" i="19"/>
  <c r="CB6" i="19"/>
  <c r="BF7" i="19"/>
  <c r="BG7" i="19"/>
  <c r="BH7" i="19"/>
  <c r="BI7" i="19"/>
  <c r="BJ7" i="19"/>
  <c r="BK7" i="19"/>
  <c r="BL7" i="19"/>
  <c r="BM7" i="19"/>
  <c r="BN7" i="19"/>
  <c r="BO7" i="19"/>
  <c r="BP7" i="19"/>
  <c r="BQ7" i="19"/>
  <c r="BR7" i="19"/>
  <c r="BS7" i="19"/>
  <c r="BT7" i="19"/>
  <c r="BU7" i="19"/>
  <c r="BV7" i="19"/>
  <c r="BW7" i="19"/>
  <c r="BX7" i="19"/>
  <c r="BY7" i="19"/>
  <c r="BZ7" i="19"/>
  <c r="CA7" i="19"/>
  <c r="CB7" i="19"/>
  <c r="BF8" i="19"/>
  <c r="BG8" i="19"/>
  <c r="BH8" i="19"/>
  <c r="BI8" i="19"/>
  <c r="BJ8" i="19"/>
  <c r="BK8" i="19"/>
  <c r="BL8" i="19"/>
  <c r="BM8" i="19"/>
  <c r="BN8" i="19"/>
  <c r="BO8" i="19"/>
  <c r="BP8" i="19"/>
  <c r="BQ8" i="19"/>
  <c r="BR8" i="19"/>
  <c r="BS8" i="19"/>
  <c r="BT8" i="19"/>
  <c r="BU8" i="19"/>
  <c r="BV8" i="19"/>
  <c r="BW8" i="19"/>
  <c r="BX8" i="19"/>
  <c r="BY8" i="19"/>
  <c r="BZ8" i="19"/>
  <c r="CA8" i="19"/>
  <c r="CB8" i="19"/>
  <c r="BF9" i="19"/>
  <c r="BG9" i="19"/>
  <c r="BH9" i="19"/>
  <c r="BI9" i="19"/>
  <c r="BJ9" i="19"/>
  <c r="BK9" i="19"/>
  <c r="BL9" i="19"/>
  <c r="BM9" i="19"/>
  <c r="BN9" i="19"/>
  <c r="BO9" i="19"/>
  <c r="BP9" i="19"/>
  <c r="BQ9" i="19"/>
  <c r="BR9" i="19"/>
  <c r="BS9" i="19"/>
  <c r="BT9" i="19"/>
  <c r="BU9" i="19"/>
  <c r="BV9" i="19"/>
  <c r="BW9" i="19"/>
  <c r="BX9" i="19"/>
  <c r="BY9" i="19"/>
  <c r="BZ9" i="19"/>
  <c r="CA9" i="19"/>
  <c r="CB9" i="19"/>
  <c r="BF10" i="19"/>
  <c r="BG10" i="19"/>
  <c r="BH10" i="19"/>
  <c r="BI10" i="19"/>
  <c r="BJ10" i="19"/>
  <c r="BK10" i="19"/>
  <c r="BL10" i="19"/>
  <c r="BM10" i="19"/>
  <c r="BN10" i="19"/>
  <c r="BO10" i="19"/>
  <c r="BP10" i="19"/>
  <c r="BQ10" i="19"/>
  <c r="BR10" i="19"/>
  <c r="BS10" i="19"/>
  <c r="BT10" i="19"/>
  <c r="BU10" i="19"/>
  <c r="BV10" i="19"/>
  <c r="BW10" i="19"/>
  <c r="BX10" i="19"/>
  <c r="BY10" i="19"/>
  <c r="BZ10" i="19"/>
  <c r="CA10" i="19"/>
  <c r="CB10" i="19"/>
  <c r="BF11" i="19"/>
  <c r="BG11" i="19"/>
  <c r="BH11" i="19"/>
  <c r="BI11" i="19"/>
  <c r="BJ11" i="19"/>
  <c r="BK11" i="19"/>
  <c r="BL11" i="19"/>
  <c r="BM11" i="19"/>
  <c r="BN11" i="19"/>
  <c r="BO11" i="19"/>
  <c r="BP11" i="19"/>
  <c r="BQ11" i="19"/>
  <c r="BR11" i="19"/>
  <c r="BS11" i="19"/>
  <c r="BT11" i="19"/>
  <c r="BU11" i="19"/>
  <c r="BV11" i="19"/>
  <c r="BW11" i="19"/>
  <c r="BX11" i="19"/>
  <c r="BY11" i="19"/>
  <c r="BZ11" i="19"/>
  <c r="CA11" i="19"/>
  <c r="CB11" i="19"/>
  <c r="BF12" i="19"/>
  <c r="BG12" i="19"/>
  <c r="BH12" i="19"/>
  <c r="BI12" i="19"/>
  <c r="BJ12" i="19"/>
  <c r="BK12" i="19"/>
  <c r="BL12" i="19"/>
  <c r="BM12" i="19"/>
  <c r="BN12" i="19"/>
  <c r="BO12" i="19"/>
  <c r="BP12" i="19"/>
  <c r="BQ12" i="19"/>
  <c r="BR12" i="19"/>
  <c r="BS12" i="19"/>
  <c r="BT12" i="19"/>
  <c r="BU12" i="19"/>
  <c r="BV12" i="19"/>
  <c r="BW12" i="19"/>
  <c r="BX12" i="19"/>
  <c r="BY12" i="19"/>
  <c r="BZ12" i="19"/>
  <c r="CA12" i="19"/>
  <c r="CB12" i="19"/>
  <c r="BF13" i="19"/>
  <c r="BG13" i="19"/>
  <c r="BH13" i="19"/>
  <c r="BI13" i="19"/>
  <c r="BJ13" i="19"/>
  <c r="BK13" i="19"/>
  <c r="BL13" i="19"/>
  <c r="BM13" i="19"/>
  <c r="BN13" i="19"/>
  <c r="BO13" i="19"/>
  <c r="BP13" i="19"/>
  <c r="BQ13" i="19"/>
  <c r="BR13" i="19"/>
  <c r="BS13" i="19"/>
  <c r="BT13" i="19"/>
  <c r="BU13" i="19"/>
  <c r="BV13" i="19"/>
  <c r="BW13" i="19"/>
  <c r="BX13" i="19"/>
  <c r="BY13" i="19"/>
  <c r="BZ13" i="19"/>
  <c r="CA13" i="19"/>
  <c r="CB13" i="19"/>
  <c r="BF14" i="19"/>
  <c r="BG14" i="19"/>
  <c r="BH14" i="19"/>
  <c r="BI14" i="19"/>
  <c r="BJ14" i="19"/>
  <c r="BK14" i="19"/>
  <c r="BL14" i="19"/>
  <c r="BM14" i="19"/>
  <c r="BN14" i="19"/>
  <c r="BO14" i="19"/>
  <c r="BP14" i="19"/>
  <c r="BQ14" i="19"/>
  <c r="BR14" i="19"/>
  <c r="BS14" i="19"/>
  <c r="BT14" i="19"/>
  <c r="BU14" i="19"/>
  <c r="BV14" i="19"/>
  <c r="BW14" i="19"/>
  <c r="BX14" i="19"/>
  <c r="BY14" i="19"/>
  <c r="BZ14" i="19"/>
  <c r="CA14" i="19"/>
  <c r="CB14" i="19"/>
  <c r="DA5" i="19"/>
  <c r="DB5" i="19"/>
  <c r="DC5" i="19"/>
  <c r="DD5" i="19"/>
  <c r="DE5" i="19"/>
  <c r="DF5" i="19"/>
  <c r="DG5" i="19"/>
  <c r="DH5" i="19"/>
  <c r="DI5" i="19"/>
  <c r="DJ5" i="19"/>
  <c r="DK5" i="19"/>
  <c r="DL5" i="19"/>
  <c r="DM5" i="19"/>
  <c r="DN5" i="19"/>
  <c r="DO5" i="19"/>
  <c r="DP5" i="19"/>
  <c r="DQ5" i="19"/>
  <c r="DR5" i="19"/>
  <c r="DS5" i="19"/>
  <c r="DT5" i="19"/>
  <c r="DU5" i="19"/>
  <c r="DV5" i="19"/>
  <c r="DA6" i="19"/>
  <c r="DB6" i="19"/>
  <c r="DC6" i="19"/>
  <c r="DD6" i="19"/>
  <c r="DE6" i="19"/>
  <c r="DF6" i="19"/>
  <c r="DG6" i="19"/>
  <c r="DH6" i="19"/>
  <c r="DI6" i="19"/>
  <c r="DJ6" i="19"/>
  <c r="DK6" i="19"/>
  <c r="DL6" i="19"/>
  <c r="DM6" i="19"/>
  <c r="DN6" i="19"/>
  <c r="DO6" i="19"/>
  <c r="DP6" i="19"/>
  <c r="DQ6" i="19"/>
  <c r="DR6" i="19"/>
  <c r="DS6" i="19"/>
  <c r="DT6" i="19"/>
  <c r="DU6" i="19"/>
  <c r="DV6" i="19"/>
  <c r="DA7" i="19"/>
  <c r="DB7" i="19"/>
  <c r="DC7" i="19"/>
  <c r="DD7" i="19"/>
  <c r="DE7" i="19"/>
  <c r="DF7" i="19"/>
  <c r="DG7" i="19"/>
  <c r="DH7" i="19"/>
  <c r="DI7" i="19"/>
  <c r="DJ7" i="19"/>
  <c r="DK7" i="19"/>
  <c r="DL7" i="19"/>
  <c r="DM7" i="19"/>
  <c r="DN7" i="19"/>
  <c r="DO7" i="19"/>
  <c r="DP7" i="19"/>
  <c r="DQ7" i="19"/>
  <c r="DR7" i="19"/>
  <c r="DS7" i="19"/>
  <c r="DT7" i="19"/>
  <c r="DU7" i="19"/>
  <c r="DV7" i="19"/>
  <c r="DA8" i="19"/>
  <c r="DB8" i="19"/>
  <c r="DC8" i="19"/>
  <c r="DD8" i="19"/>
  <c r="DE8" i="19"/>
  <c r="DF8" i="19"/>
  <c r="DG8" i="19"/>
  <c r="DH8" i="19"/>
  <c r="DI8" i="19"/>
  <c r="DJ8" i="19"/>
  <c r="DK8" i="19"/>
  <c r="DL8" i="19"/>
  <c r="DM8" i="19"/>
  <c r="DN8" i="19"/>
  <c r="DO8" i="19"/>
  <c r="DP8" i="19"/>
  <c r="DQ8" i="19"/>
  <c r="DR8" i="19"/>
  <c r="DS8" i="19"/>
  <c r="DT8" i="19"/>
  <c r="DU8" i="19"/>
  <c r="DV8" i="19"/>
  <c r="DA9" i="19"/>
  <c r="DB9" i="19"/>
  <c r="DC9" i="19"/>
  <c r="DD9" i="19"/>
  <c r="DE9" i="19"/>
  <c r="DF9" i="19"/>
  <c r="DG9" i="19"/>
  <c r="DH9" i="19"/>
  <c r="DI9" i="19"/>
  <c r="DJ9" i="19"/>
  <c r="DK9" i="19"/>
  <c r="DL9" i="19"/>
  <c r="DM9" i="19"/>
  <c r="DN9" i="19"/>
  <c r="DO9" i="19"/>
  <c r="DP9" i="19"/>
  <c r="DQ9" i="19"/>
  <c r="DR9" i="19"/>
  <c r="DS9" i="19"/>
  <c r="DT9" i="19"/>
  <c r="DU9" i="19"/>
  <c r="DV9" i="19"/>
  <c r="DA10" i="19"/>
  <c r="DB10" i="19"/>
  <c r="DC10" i="19"/>
  <c r="DD10" i="19"/>
  <c r="DE10" i="19"/>
  <c r="DF10" i="19"/>
  <c r="DG10" i="19"/>
  <c r="DH10" i="19"/>
  <c r="DI10" i="19"/>
  <c r="DJ10" i="19"/>
  <c r="DK10" i="19"/>
  <c r="DL10" i="19"/>
  <c r="DM10" i="19"/>
  <c r="DN10" i="19"/>
  <c r="DO10" i="19"/>
  <c r="DP10" i="19"/>
  <c r="DQ10" i="19"/>
  <c r="DR10" i="19"/>
  <c r="DS10" i="19"/>
  <c r="DT10" i="19"/>
  <c r="DU10" i="19"/>
  <c r="DV10" i="19"/>
  <c r="DA11" i="19"/>
  <c r="DB11" i="19"/>
  <c r="DC11" i="19"/>
  <c r="DD11" i="19"/>
  <c r="DE11" i="19"/>
  <c r="DF11" i="19"/>
  <c r="DG11" i="19"/>
  <c r="DH11" i="19"/>
  <c r="DI11" i="19"/>
  <c r="DJ11" i="19"/>
  <c r="DK11" i="19"/>
  <c r="DL11" i="19"/>
  <c r="DM11" i="19"/>
  <c r="DN11" i="19"/>
  <c r="DO11" i="19"/>
  <c r="DP11" i="19"/>
  <c r="DQ11" i="19"/>
  <c r="DR11" i="19"/>
  <c r="DS11" i="19"/>
  <c r="DT11" i="19"/>
  <c r="DU11" i="19"/>
  <c r="DV11" i="19"/>
  <c r="DA12" i="19"/>
  <c r="DB12" i="19"/>
  <c r="DC12" i="19"/>
  <c r="DD12" i="19"/>
  <c r="DE12" i="19"/>
  <c r="DF12" i="19"/>
  <c r="DG12" i="19"/>
  <c r="DH12" i="19"/>
  <c r="DI12" i="19"/>
  <c r="DJ12" i="19"/>
  <c r="DK12" i="19"/>
  <c r="DL12" i="19"/>
  <c r="DM12" i="19"/>
  <c r="DN12" i="19"/>
  <c r="DO12" i="19"/>
  <c r="DP12" i="19"/>
  <c r="DQ12" i="19"/>
  <c r="DR12" i="19"/>
  <c r="DS12" i="19"/>
  <c r="DT12" i="19"/>
  <c r="DU12" i="19"/>
  <c r="DV12" i="19"/>
  <c r="DA13" i="19"/>
  <c r="DB13" i="19"/>
  <c r="DC13" i="19"/>
  <c r="DD13" i="19"/>
  <c r="DE13" i="19"/>
  <c r="DF13" i="19"/>
  <c r="DG13" i="19"/>
  <c r="DH13" i="19"/>
  <c r="DI13" i="19"/>
  <c r="DJ13" i="19"/>
  <c r="DK13" i="19"/>
  <c r="DL13" i="19"/>
  <c r="DM13" i="19"/>
  <c r="DN13" i="19"/>
  <c r="DO13" i="19"/>
  <c r="DP13" i="19"/>
  <c r="DQ13" i="19"/>
  <c r="DR13" i="19"/>
  <c r="DS13" i="19"/>
  <c r="DT13" i="19"/>
  <c r="DU13" i="19"/>
  <c r="DV13" i="19"/>
  <c r="DA14" i="19"/>
  <c r="DB14" i="19"/>
  <c r="DC14" i="19"/>
  <c r="DD14" i="19"/>
  <c r="DE14" i="19"/>
  <c r="DF14" i="19"/>
  <c r="DG14" i="19"/>
  <c r="DH14" i="19"/>
  <c r="DI14" i="19"/>
  <c r="DJ14" i="19"/>
  <c r="DK14" i="19"/>
  <c r="DL14" i="19"/>
  <c r="DM14" i="19"/>
  <c r="DN14" i="19"/>
  <c r="DO14" i="19"/>
  <c r="DP14" i="19"/>
  <c r="DQ14" i="19"/>
  <c r="DR14" i="19"/>
  <c r="DS14" i="19"/>
  <c r="DT14" i="19"/>
  <c r="DU14" i="19"/>
  <c r="DV14" i="19"/>
  <c r="EE5" i="19"/>
  <c r="EF5" i="19"/>
  <c r="EG5" i="19"/>
  <c r="EH5" i="19"/>
  <c r="EE6" i="19"/>
  <c r="EF6" i="19"/>
  <c r="EG6" i="19"/>
  <c r="EH6" i="19"/>
  <c r="EE7" i="19"/>
  <c r="EF7" i="19"/>
  <c r="EG7" i="19"/>
  <c r="EH7" i="19"/>
  <c r="EE8" i="19"/>
  <c r="EF8" i="19"/>
  <c r="EG8" i="19"/>
  <c r="EH8" i="19"/>
  <c r="EE9" i="19"/>
  <c r="EF9" i="19"/>
  <c r="EG9" i="19"/>
  <c r="EH9" i="19"/>
  <c r="EE10" i="19"/>
  <c r="EF10" i="19"/>
  <c r="EG10" i="19"/>
  <c r="EH10" i="19"/>
  <c r="EE11" i="19"/>
  <c r="EF11" i="19"/>
  <c r="EG11" i="19"/>
  <c r="EH11" i="19"/>
  <c r="EE12" i="19"/>
  <c r="EF12" i="19"/>
  <c r="EG12" i="19"/>
  <c r="EH12" i="19"/>
  <c r="EE13" i="19"/>
  <c r="EF13" i="19"/>
  <c r="EG13" i="19"/>
  <c r="EH13" i="19"/>
  <c r="EE14" i="19"/>
  <c r="EF14" i="19"/>
  <c r="EG14" i="19"/>
  <c r="EH14" i="19"/>
  <c r="DZ5" i="19"/>
  <c r="DZ6" i="19"/>
  <c r="O6" i="20" s="1"/>
  <c r="DZ7" i="19"/>
  <c r="O7" i="20" s="1"/>
  <c r="DZ8" i="19"/>
  <c r="O8" i="20" s="1"/>
  <c r="DZ9" i="19"/>
  <c r="O9" i="20" s="1"/>
  <c r="DZ10" i="19"/>
  <c r="O10" i="20" s="1"/>
  <c r="DZ11" i="19"/>
  <c r="O11" i="20" s="1"/>
  <c r="DZ12" i="19"/>
  <c r="O12" i="20" s="1"/>
  <c r="DZ13" i="19"/>
  <c r="O13" i="20" s="1"/>
  <c r="DZ14" i="19"/>
  <c r="O14" i="20" s="1"/>
  <c r="E5" i="19"/>
  <c r="F5" i="20" s="1"/>
  <c r="E6" i="19"/>
  <c r="F6" i="20" s="1"/>
  <c r="E7" i="19"/>
  <c r="F7" i="20" s="1"/>
  <c r="E8" i="19"/>
  <c r="F8" i="20" s="1"/>
  <c r="E9" i="19"/>
  <c r="F9" i="20" s="1"/>
  <c r="E10" i="19"/>
  <c r="F10" i="20" s="1"/>
  <c r="E11" i="19"/>
  <c r="F11" i="20" s="1"/>
  <c r="E12" i="19"/>
  <c r="F12" i="20" s="1"/>
  <c r="E13" i="19"/>
  <c r="F13" i="20" s="1"/>
  <c r="E14" i="19"/>
  <c r="F14" i="20" s="1"/>
  <c r="G5" i="19"/>
  <c r="H5" i="19"/>
  <c r="I5" i="19"/>
  <c r="J5" i="19"/>
  <c r="K5" i="19"/>
  <c r="L5" i="19"/>
  <c r="M5" i="19"/>
  <c r="N5" i="19"/>
  <c r="O5" i="19"/>
  <c r="P5" i="19"/>
  <c r="Q5" i="19"/>
  <c r="R5" i="19"/>
  <c r="S5" i="19"/>
  <c r="G6" i="19"/>
  <c r="H6" i="19"/>
  <c r="I6" i="19"/>
  <c r="J6" i="19"/>
  <c r="K6" i="19"/>
  <c r="L6" i="19"/>
  <c r="M6" i="19"/>
  <c r="N6" i="19"/>
  <c r="O6" i="19"/>
  <c r="P6" i="19"/>
  <c r="Q6" i="19"/>
  <c r="R6" i="19"/>
  <c r="S6" i="19"/>
  <c r="G7" i="19"/>
  <c r="H7" i="19"/>
  <c r="I7" i="19"/>
  <c r="J7" i="19"/>
  <c r="K7" i="19"/>
  <c r="L7" i="19"/>
  <c r="M7" i="19"/>
  <c r="N7" i="19"/>
  <c r="O7" i="19"/>
  <c r="P7" i="19"/>
  <c r="Q7" i="19"/>
  <c r="R7" i="19"/>
  <c r="S7" i="19"/>
  <c r="G8" i="19"/>
  <c r="H8" i="19"/>
  <c r="I8" i="19"/>
  <c r="J8" i="19"/>
  <c r="K8" i="19"/>
  <c r="L8" i="19"/>
  <c r="M8" i="19"/>
  <c r="N8" i="19"/>
  <c r="O8" i="19"/>
  <c r="P8" i="19"/>
  <c r="Q8" i="19"/>
  <c r="R8" i="19"/>
  <c r="S8" i="19"/>
  <c r="G9" i="19"/>
  <c r="H9" i="19"/>
  <c r="I9" i="19"/>
  <c r="J9" i="19"/>
  <c r="K9" i="19"/>
  <c r="L9" i="19"/>
  <c r="M9" i="19"/>
  <c r="N9" i="19"/>
  <c r="O9" i="19"/>
  <c r="P9" i="19"/>
  <c r="Q9" i="19"/>
  <c r="R9" i="19"/>
  <c r="S9" i="19"/>
  <c r="G10" i="19"/>
  <c r="H10" i="19"/>
  <c r="I10" i="19"/>
  <c r="J10" i="19"/>
  <c r="K10" i="19"/>
  <c r="L10" i="19"/>
  <c r="M10" i="19"/>
  <c r="N10" i="19"/>
  <c r="O10" i="19"/>
  <c r="P10" i="19"/>
  <c r="Q10" i="19"/>
  <c r="R10" i="19"/>
  <c r="S10" i="19"/>
  <c r="G11" i="19"/>
  <c r="H11" i="19"/>
  <c r="I11" i="19"/>
  <c r="J11" i="19"/>
  <c r="K11" i="19"/>
  <c r="L11" i="19"/>
  <c r="M11" i="19"/>
  <c r="N11" i="19"/>
  <c r="O11" i="19"/>
  <c r="P11" i="19"/>
  <c r="Q11" i="19"/>
  <c r="R11" i="19"/>
  <c r="S11" i="19"/>
  <c r="G12" i="19"/>
  <c r="H12" i="19"/>
  <c r="I12" i="19"/>
  <c r="J12" i="19"/>
  <c r="K12" i="19"/>
  <c r="L12" i="19"/>
  <c r="M12" i="19"/>
  <c r="N12" i="19"/>
  <c r="O12" i="19"/>
  <c r="P12" i="19"/>
  <c r="Q12" i="19"/>
  <c r="R12" i="19"/>
  <c r="S12" i="19"/>
  <c r="G13" i="19"/>
  <c r="H13" i="19"/>
  <c r="I13" i="19"/>
  <c r="J13" i="19"/>
  <c r="K13" i="19"/>
  <c r="L13" i="19"/>
  <c r="M13" i="19"/>
  <c r="N13" i="19"/>
  <c r="O13" i="19"/>
  <c r="P13" i="19"/>
  <c r="Q13" i="19"/>
  <c r="R13" i="19"/>
  <c r="S13" i="19"/>
  <c r="G14" i="19"/>
  <c r="H14" i="19"/>
  <c r="I14" i="19"/>
  <c r="J14" i="19"/>
  <c r="K14" i="19"/>
  <c r="L14" i="19"/>
  <c r="M14" i="19"/>
  <c r="N14" i="19"/>
  <c r="O14" i="19"/>
  <c r="P14" i="19"/>
  <c r="Q14" i="19"/>
  <c r="R14" i="19"/>
  <c r="S14" i="19"/>
  <c r="AI5" i="19"/>
  <c r="AJ5" i="19"/>
  <c r="AK5" i="19"/>
  <c r="AL5" i="19"/>
  <c r="AM5" i="19"/>
  <c r="AN5" i="19"/>
  <c r="AO5" i="19"/>
  <c r="AP5" i="19"/>
  <c r="AQ5" i="19"/>
  <c r="AR5" i="19"/>
  <c r="AS5" i="19"/>
  <c r="AT5" i="19"/>
  <c r="AU5" i="19"/>
  <c r="AV5" i="19"/>
  <c r="AW5" i="19"/>
  <c r="AX5" i="19"/>
  <c r="AY5" i="19"/>
  <c r="AZ5" i="19"/>
  <c r="BA5" i="19"/>
  <c r="BB5" i="19"/>
  <c r="BC5" i="19"/>
  <c r="BD5" i="19"/>
  <c r="BE5" i="19"/>
  <c r="AI6" i="19"/>
  <c r="AJ6" i="19"/>
  <c r="AK6" i="19"/>
  <c r="AL6" i="19"/>
  <c r="AM6" i="19"/>
  <c r="AN6" i="19"/>
  <c r="AO6" i="19"/>
  <c r="AP6" i="19"/>
  <c r="AQ6" i="19"/>
  <c r="AR6" i="19"/>
  <c r="AS6" i="19"/>
  <c r="AT6" i="19"/>
  <c r="AU6" i="19"/>
  <c r="AV6" i="19"/>
  <c r="AW6" i="19"/>
  <c r="AX6" i="19"/>
  <c r="AY6" i="19"/>
  <c r="AZ6" i="19"/>
  <c r="BA6" i="19"/>
  <c r="BB6" i="19"/>
  <c r="BC6" i="19"/>
  <c r="BD6" i="19"/>
  <c r="BE6" i="19"/>
  <c r="AI7" i="19"/>
  <c r="AJ7" i="19"/>
  <c r="AK7" i="19"/>
  <c r="AL7" i="19"/>
  <c r="AM7" i="19"/>
  <c r="AN7" i="19"/>
  <c r="AO7" i="19"/>
  <c r="AP7" i="19"/>
  <c r="AQ7" i="19"/>
  <c r="AR7" i="19"/>
  <c r="AS7" i="19"/>
  <c r="AT7" i="19"/>
  <c r="AU7" i="19"/>
  <c r="AV7" i="19"/>
  <c r="AW7" i="19"/>
  <c r="AX7" i="19"/>
  <c r="AY7" i="19"/>
  <c r="AZ7" i="19"/>
  <c r="BA7" i="19"/>
  <c r="BB7" i="19"/>
  <c r="BC7" i="19"/>
  <c r="BD7" i="19"/>
  <c r="BE7" i="19"/>
  <c r="AI8" i="19"/>
  <c r="AJ8" i="19"/>
  <c r="AK8" i="19"/>
  <c r="AL8" i="19"/>
  <c r="AM8" i="19"/>
  <c r="AN8" i="19"/>
  <c r="AO8" i="19"/>
  <c r="AP8" i="19"/>
  <c r="AQ8" i="19"/>
  <c r="AR8" i="19"/>
  <c r="AS8" i="19"/>
  <c r="AT8" i="19"/>
  <c r="AU8" i="19"/>
  <c r="AV8" i="19"/>
  <c r="AW8" i="19"/>
  <c r="AX8" i="19"/>
  <c r="AY8" i="19"/>
  <c r="AZ8" i="19"/>
  <c r="BA8" i="19"/>
  <c r="BB8" i="19"/>
  <c r="BC8" i="19"/>
  <c r="BD8" i="19"/>
  <c r="BE8" i="19"/>
  <c r="AI9" i="19"/>
  <c r="AJ9" i="19"/>
  <c r="AK9" i="19"/>
  <c r="AL9" i="19"/>
  <c r="AM9" i="19"/>
  <c r="AN9" i="19"/>
  <c r="AO9" i="19"/>
  <c r="AP9" i="19"/>
  <c r="AQ9" i="19"/>
  <c r="AR9" i="19"/>
  <c r="AS9" i="19"/>
  <c r="AT9" i="19"/>
  <c r="AU9" i="19"/>
  <c r="AV9" i="19"/>
  <c r="AW9" i="19"/>
  <c r="AX9" i="19"/>
  <c r="AY9" i="19"/>
  <c r="AZ9" i="19"/>
  <c r="BA9" i="19"/>
  <c r="BB9" i="19"/>
  <c r="BC9" i="19"/>
  <c r="BD9" i="19"/>
  <c r="BE9"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AI12" i="19"/>
  <c r="AJ12" i="19"/>
  <c r="AK12" i="19"/>
  <c r="AL12" i="19"/>
  <c r="AM12" i="19"/>
  <c r="AN12" i="19"/>
  <c r="AO12" i="19"/>
  <c r="AP12" i="19"/>
  <c r="AQ12" i="19"/>
  <c r="AR12" i="19"/>
  <c r="AS12" i="19"/>
  <c r="AT12" i="19"/>
  <c r="AU12" i="19"/>
  <c r="AV12" i="19"/>
  <c r="AW12" i="19"/>
  <c r="AX12" i="19"/>
  <c r="AY12" i="19"/>
  <c r="AZ12" i="19"/>
  <c r="BA12" i="19"/>
  <c r="BB12" i="19"/>
  <c r="BC12" i="19"/>
  <c r="BD12" i="19"/>
  <c r="BE12" i="19"/>
  <c r="AI13" i="19"/>
  <c r="AJ13" i="19"/>
  <c r="AK13" i="19"/>
  <c r="AL13" i="19"/>
  <c r="AM13" i="19"/>
  <c r="AN13" i="19"/>
  <c r="AO13" i="19"/>
  <c r="AP13" i="19"/>
  <c r="AQ13" i="19"/>
  <c r="AR13" i="19"/>
  <c r="AS13" i="19"/>
  <c r="AT13" i="19"/>
  <c r="AU13" i="19"/>
  <c r="AV13" i="19"/>
  <c r="AW13" i="19"/>
  <c r="AX13" i="19"/>
  <c r="AY13" i="19"/>
  <c r="AZ13" i="19"/>
  <c r="BA13" i="19"/>
  <c r="BB13" i="19"/>
  <c r="BC13" i="19"/>
  <c r="BD13" i="19"/>
  <c r="BE13" i="19"/>
  <c r="AI14" i="19"/>
  <c r="AJ14" i="19"/>
  <c r="AK14" i="19"/>
  <c r="AL14" i="19"/>
  <c r="AM14" i="19"/>
  <c r="AN14" i="19"/>
  <c r="AO14" i="19"/>
  <c r="AP14" i="19"/>
  <c r="AQ14" i="19"/>
  <c r="AR14" i="19"/>
  <c r="AS14" i="19"/>
  <c r="AT14" i="19"/>
  <c r="AU14" i="19"/>
  <c r="AV14" i="19"/>
  <c r="AW14" i="19"/>
  <c r="AX14" i="19"/>
  <c r="AY14" i="19"/>
  <c r="AZ14" i="19"/>
  <c r="BA14" i="19"/>
  <c r="BB14" i="19"/>
  <c r="BC14" i="19"/>
  <c r="BD14" i="19"/>
  <c r="BE14" i="19"/>
  <c r="CE5" i="19"/>
  <c r="CF5" i="19"/>
  <c r="CG5" i="19"/>
  <c r="CH5" i="19"/>
  <c r="CI5" i="19"/>
  <c r="CJ5" i="19"/>
  <c r="CK5" i="19"/>
  <c r="CL5" i="19"/>
  <c r="CM5" i="19"/>
  <c r="CN5" i="19"/>
  <c r="CO5" i="19"/>
  <c r="CP5" i="19"/>
  <c r="CQ5" i="19"/>
  <c r="CR5" i="19"/>
  <c r="CS5" i="19"/>
  <c r="CT5" i="19"/>
  <c r="CU5" i="19"/>
  <c r="CV5" i="19"/>
  <c r="CW5" i="19"/>
  <c r="CX5" i="19"/>
  <c r="CY5" i="19"/>
  <c r="CZ5" i="19"/>
  <c r="CE6" i="19"/>
  <c r="CF6" i="19"/>
  <c r="CG6" i="19"/>
  <c r="CH6" i="19"/>
  <c r="CI6" i="19"/>
  <c r="CJ6" i="19"/>
  <c r="CK6" i="19"/>
  <c r="CL6" i="19"/>
  <c r="CM6" i="19"/>
  <c r="CN6" i="19"/>
  <c r="CO6" i="19"/>
  <c r="CP6" i="19"/>
  <c r="CQ6" i="19"/>
  <c r="CR6" i="19"/>
  <c r="CS6" i="19"/>
  <c r="CT6" i="19"/>
  <c r="CU6" i="19"/>
  <c r="CV6" i="19"/>
  <c r="CW6" i="19"/>
  <c r="CX6" i="19"/>
  <c r="CY6" i="19"/>
  <c r="CZ6" i="19"/>
  <c r="CE7" i="19"/>
  <c r="CF7" i="19"/>
  <c r="CG7" i="19"/>
  <c r="CH7" i="19"/>
  <c r="CI7" i="19"/>
  <c r="CJ7" i="19"/>
  <c r="CK7" i="19"/>
  <c r="CL7" i="19"/>
  <c r="CM7" i="19"/>
  <c r="CN7" i="19"/>
  <c r="CO7" i="19"/>
  <c r="CP7" i="19"/>
  <c r="CQ7" i="19"/>
  <c r="CR7" i="19"/>
  <c r="CS7" i="19"/>
  <c r="CT7" i="19"/>
  <c r="CU7" i="19"/>
  <c r="CV7" i="19"/>
  <c r="CW7" i="19"/>
  <c r="CX7" i="19"/>
  <c r="CY7" i="19"/>
  <c r="CZ7" i="19"/>
  <c r="CE8" i="19"/>
  <c r="CF8" i="19"/>
  <c r="CG8" i="19"/>
  <c r="CH8" i="19"/>
  <c r="CI8" i="19"/>
  <c r="CJ8" i="19"/>
  <c r="CK8" i="19"/>
  <c r="CL8" i="19"/>
  <c r="CM8" i="19"/>
  <c r="CN8" i="19"/>
  <c r="CO8" i="19"/>
  <c r="CP8" i="19"/>
  <c r="CQ8" i="19"/>
  <c r="CR8" i="19"/>
  <c r="CS8" i="19"/>
  <c r="CT8" i="19"/>
  <c r="CU8" i="19"/>
  <c r="CV8" i="19"/>
  <c r="CW8" i="19"/>
  <c r="CX8" i="19"/>
  <c r="CY8" i="19"/>
  <c r="CZ8" i="19"/>
  <c r="CE9" i="19"/>
  <c r="CF9" i="19"/>
  <c r="CG9" i="19"/>
  <c r="CH9" i="19"/>
  <c r="CI9" i="19"/>
  <c r="CJ9" i="19"/>
  <c r="CK9" i="19"/>
  <c r="CL9" i="19"/>
  <c r="CM9" i="19"/>
  <c r="CN9" i="19"/>
  <c r="CO9" i="19"/>
  <c r="CP9" i="19"/>
  <c r="CQ9" i="19"/>
  <c r="CR9" i="19"/>
  <c r="CS9" i="19"/>
  <c r="CT9" i="19"/>
  <c r="CU9" i="19"/>
  <c r="CV9" i="19"/>
  <c r="CW9" i="19"/>
  <c r="CX9" i="19"/>
  <c r="CY9" i="19"/>
  <c r="CZ9" i="19"/>
  <c r="CE10" i="19"/>
  <c r="CF10" i="19"/>
  <c r="CG10" i="19"/>
  <c r="CH10" i="19"/>
  <c r="CI10" i="19"/>
  <c r="CJ10" i="19"/>
  <c r="CK10" i="19"/>
  <c r="CL10" i="19"/>
  <c r="CM10" i="19"/>
  <c r="CN10" i="19"/>
  <c r="CO10" i="19"/>
  <c r="CP10" i="19"/>
  <c r="CQ10" i="19"/>
  <c r="CR10" i="19"/>
  <c r="CS10" i="19"/>
  <c r="CT10" i="19"/>
  <c r="CU10" i="19"/>
  <c r="CV10" i="19"/>
  <c r="CW10" i="19"/>
  <c r="CX10" i="19"/>
  <c r="CY10" i="19"/>
  <c r="CZ10" i="19"/>
  <c r="CE11" i="19"/>
  <c r="CF11" i="19"/>
  <c r="CG11" i="19"/>
  <c r="CH11" i="19"/>
  <c r="CI11" i="19"/>
  <c r="CJ11" i="19"/>
  <c r="CK11" i="19"/>
  <c r="CL11" i="19"/>
  <c r="CM11" i="19"/>
  <c r="CN11" i="19"/>
  <c r="CO11" i="19"/>
  <c r="CP11" i="19"/>
  <c r="CQ11" i="19"/>
  <c r="CR11" i="19"/>
  <c r="CS11" i="19"/>
  <c r="CT11" i="19"/>
  <c r="CU11" i="19"/>
  <c r="CV11" i="19"/>
  <c r="CW11" i="19"/>
  <c r="CX11" i="19"/>
  <c r="CY11" i="19"/>
  <c r="CZ11" i="19"/>
  <c r="CE12" i="19"/>
  <c r="CF12" i="19"/>
  <c r="CG12" i="19"/>
  <c r="CH12" i="19"/>
  <c r="CI12" i="19"/>
  <c r="CJ12" i="19"/>
  <c r="CK12" i="19"/>
  <c r="CL12" i="19"/>
  <c r="CM12" i="19"/>
  <c r="CN12" i="19"/>
  <c r="CO12" i="19"/>
  <c r="CP12" i="19"/>
  <c r="CQ12" i="19"/>
  <c r="CR12" i="19"/>
  <c r="CS12" i="19"/>
  <c r="CT12" i="19"/>
  <c r="CU12" i="19"/>
  <c r="CV12" i="19"/>
  <c r="CW12" i="19"/>
  <c r="CX12" i="19"/>
  <c r="CY12" i="19"/>
  <c r="CZ12" i="19"/>
  <c r="CE13" i="19"/>
  <c r="CF13" i="19"/>
  <c r="CG13" i="19"/>
  <c r="CH13" i="19"/>
  <c r="CI13" i="19"/>
  <c r="CJ13" i="19"/>
  <c r="CK13" i="19"/>
  <c r="CL13" i="19"/>
  <c r="CM13" i="19"/>
  <c r="CN13" i="19"/>
  <c r="CO13" i="19"/>
  <c r="CP13" i="19"/>
  <c r="CQ13" i="19"/>
  <c r="CR13" i="19"/>
  <c r="CS13" i="19"/>
  <c r="CT13" i="19"/>
  <c r="CU13" i="19"/>
  <c r="CV13" i="19"/>
  <c r="CW13" i="19"/>
  <c r="CX13" i="19"/>
  <c r="CY13" i="19"/>
  <c r="CZ13" i="19"/>
  <c r="CE14" i="19"/>
  <c r="CF14" i="19"/>
  <c r="CG14" i="19"/>
  <c r="CH14" i="19"/>
  <c r="CI14" i="19"/>
  <c r="CJ14" i="19"/>
  <c r="CK14" i="19"/>
  <c r="CL14" i="19"/>
  <c r="CM14" i="19"/>
  <c r="CN14" i="19"/>
  <c r="CO14" i="19"/>
  <c r="CP14" i="19"/>
  <c r="CQ14" i="19"/>
  <c r="CR14" i="19"/>
  <c r="CS14" i="19"/>
  <c r="CT14" i="19"/>
  <c r="CU14" i="19"/>
  <c r="CV14" i="19"/>
  <c r="CW14" i="19"/>
  <c r="CX14" i="19"/>
  <c r="CY14" i="19"/>
  <c r="CZ14" i="19"/>
  <c r="EA5" i="19"/>
  <c r="EB5" i="19"/>
  <c r="EC5" i="19"/>
  <c r="ED5" i="19"/>
  <c r="EA6" i="19"/>
  <c r="EB6" i="19"/>
  <c r="EC6" i="19"/>
  <c r="ED6" i="19"/>
  <c r="EA7" i="19"/>
  <c r="EB7" i="19"/>
  <c r="EC7" i="19"/>
  <c r="ED7" i="19"/>
  <c r="EA8" i="19"/>
  <c r="EB8" i="19"/>
  <c r="EC8" i="19"/>
  <c r="ED8" i="19"/>
  <c r="EA9" i="19"/>
  <c r="EB9" i="19"/>
  <c r="EC9" i="19"/>
  <c r="ED9" i="19"/>
  <c r="EA10" i="19"/>
  <c r="EB10" i="19"/>
  <c r="EC10" i="19"/>
  <c r="ED10" i="19"/>
  <c r="EA11" i="19"/>
  <c r="EB11" i="19"/>
  <c r="EC11" i="19"/>
  <c r="ED11" i="19"/>
  <c r="EA12" i="19"/>
  <c r="EB12" i="19"/>
  <c r="EC12" i="19"/>
  <c r="ED12" i="19"/>
  <c r="EA13" i="19"/>
  <c r="EB13" i="19"/>
  <c r="EC13" i="19"/>
  <c r="ED13" i="19"/>
  <c r="EA14" i="19"/>
  <c r="EB14" i="19"/>
  <c r="EC14" i="19"/>
  <c r="ED14" i="19"/>
  <c r="DY5" i="19"/>
  <c r="N5" i="20" s="1"/>
  <c r="DY6" i="19"/>
  <c r="DY7" i="19"/>
  <c r="N7" i="20" s="1"/>
  <c r="DY8" i="19"/>
  <c r="N8" i="20" s="1"/>
  <c r="DY9" i="19"/>
  <c r="N9" i="20" s="1"/>
  <c r="DY10" i="19"/>
  <c r="N10" i="20" s="1"/>
  <c r="DY11" i="19"/>
  <c r="N11" i="20" s="1"/>
  <c r="DY12" i="19"/>
  <c r="N12" i="20" s="1"/>
  <c r="DY13" i="19"/>
  <c r="N13" i="20" s="1"/>
  <c r="DY14" i="19"/>
  <c r="N14" i="20" s="1"/>
  <c r="F6" i="22"/>
  <c r="F7" i="22"/>
  <c r="F8" i="22"/>
  <c r="F9" i="22"/>
  <c r="F10" i="22"/>
  <c r="F11" i="22"/>
  <c r="F12" i="22"/>
  <c r="F13" i="22"/>
  <c r="F14" i="22"/>
  <c r="F15" i="22"/>
  <c r="GE4" i="2"/>
  <c r="GE5" i="2"/>
  <c r="G9" i="9" s="1"/>
  <c r="GE6" i="2"/>
  <c r="G10" i="9" s="1"/>
  <c r="GE7" i="2"/>
  <c r="G11" i="9" s="1"/>
  <c r="GE8" i="2"/>
  <c r="G12" i="9" s="1"/>
  <c r="GE9" i="2"/>
  <c r="G13" i="9" s="1"/>
  <c r="GE10" i="2"/>
  <c r="G14" i="9" s="1"/>
  <c r="GE11" i="2"/>
  <c r="G15" i="9" s="1"/>
  <c r="GE12" i="2"/>
  <c r="G16" i="9" s="1"/>
  <c r="GE13" i="2"/>
  <c r="G17" i="9" s="1"/>
  <c r="GE14" i="2"/>
  <c r="G18" i="9" s="1"/>
  <c r="GE15" i="2"/>
  <c r="G19" i="9" s="1"/>
  <c r="GE16" i="2"/>
  <c r="G20" i="9" s="1"/>
  <c r="GE17" i="2"/>
  <c r="G21" i="9" s="1"/>
  <c r="GE18" i="2"/>
  <c r="G22" i="9" s="1"/>
  <c r="GE19" i="2"/>
  <c r="G23" i="9" s="1"/>
  <c r="GE20" i="2"/>
  <c r="G24" i="9" s="1"/>
  <c r="GE21" i="2"/>
  <c r="G25" i="9" s="1"/>
  <c r="GE22" i="2"/>
  <c r="G26" i="9" s="1"/>
  <c r="GE23" i="2"/>
  <c r="G27" i="9" s="1"/>
  <c r="GE24" i="2"/>
  <c r="G28" i="9" s="1"/>
  <c r="GE25" i="2"/>
  <c r="G29" i="9" s="1"/>
  <c r="GE26" i="2"/>
  <c r="G30" i="9" s="1"/>
  <c r="GE27" i="2"/>
  <c r="G31" i="9" s="1"/>
  <c r="GE28" i="2"/>
  <c r="G32" i="9" s="1"/>
  <c r="GE29" i="2"/>
  <c r="G33" i="9" s="1"/>
  <c r="GE30" i="2"/>
  <c r="G34" i="9" s="1"/>
  <c r="GE31" i="2"/>
  <c r="G35" i="9" s="1"/>
  <c r="GE32" i="2"/>
  <c r="G36" i="9" s="1"/>
  <c r="GE33" i="2"/>
  <c r="G37" i="9" s="1"/>
  <c r="GE34" i="2"/>
  <c r="G38" i="9" s="1"/>
  <c r="GE35" i="2"/>
  <c r="G39" i="9" s="1"/>
  <c r="GE36" i="2"/>
  <c r="G40" i="9" s="1"/>
  <c r="GE37" i="2"/>
  <c r="G41" i="9" s="1"/>
  <c r="GE38" i="2"/>
  <c r="G42" i="9" s="1"/>
  <c r="GE39" i="2"/>
  <c r="G43" i="9" s="1"/>
  <c r="GE40" i="2"/>
  <c r="G44" i="9" s="1"/>
  <c r="GE41" i="2"/>
  <c r="G45" i="9" s="1"/>
  <c r="GE42" i="2"/>
  <c r="G46" i="9" s="1"/>
  <c r="GE43" i="2"/>
  <c r="G47" i="9" s="1"/>
  <c r="GE44" i="2"/>
  <c r="G48" i="9" s="1"/>
  <c r="GE45" i="2"/>
  <c r="G49" i="9" s="1"/>
  <c r="GE46" i="2"/>
  <c r="G50" i="9" s="1"/>
  <c r="GE47" i="2"/>
  <c r="G51" i="9" s="1"/>
  <c r="GE48" i="2"/>
  <c r="G52" i="9" s="1"/>
  <c r="GE49" i="2"/>
  <c r="G53" i="9" s="1"/>
  <c r="GE50" i="2"/>
  <c r="G54" i="9" s="1"/>
  <c r="GE51" i="2"/>
  <c r="G55" i="9" s="1"/>
  <c r="GE52" i="2"/>
  <c r="G56" i="9" s="1"/>
  <c r="GE53" i="2"/>
  <c r="G57" i="9" s="1"/>
  <c r="GE54" i="2"/>
  <c r="G58" i="9" s="1"/>
  <c r="GE55" i="2"/>
  <c r="G59" i="9" s="1"/>
  <c r="GE56" i="2"/>
  <c r="G60" i="9" s="1"/>
  <c r="GE57" i="2"/>
  <c r="G61" i="9" s="1"/>
  <c r="GE58" i="2"/>
  <c r="G62" i="9" s="1"/>
  <c r="GE59" i="2"/>
  <c r="G63" i="9" s="1"/>
  <c r="GE60" i="2"/>
  <c r="G64" i="9" s="1"/>
  <c r="GE61" i="2"/>
  <c r="G65" i="9" s="1"/>
  <c r="GG4" i="2"/>
  <c r="GH4" i="2"/>
  <c r="GI4" i="2"/>
  <c r="GJ4" i="2"/>
  <c r="GK4" i="2"/>
  <c r="GL4" i="2"/>
  <c r="GM4" i="2"/>
  <c r="GN4" i="2"/>
  <c r="GO4" i="2"/>
  <c r="GP4" i="2"/>
  <c r="GQ4" i="2"/>
  <c r="GR4" i="2"/>
  <c r="GS4" i="2"/>
  <c r="GG5" i="2"/>
  <c r="GH5" i="2"/>
  <c r="GI5" i="2"/>
  <c r="GJ5" i="2"/>
  <c r="GK5" i="2"/>
  <c r="GL5" i="2"/>
  <c r="GM5" i="2"/>
  <c r="GN5" i="2"/>
  <c r="GO5" i="2"/>
  <c r="GP5" i="2"/>
  <c r="GQ5" i="2"/>
  <c r="GR5" i="2"/>
  <c r="GS5" i="2"/>
  <c r="GG6" i="2"/>
  <c r="GH6" i="2"/>
  <c r="GI6" i="2"/>
  <c r="GJ6" i="2"/>
  <c r="GK6" i="2"/>
  <c r="GL6" i="2"/>
  <c r="GM6" i="2"/>
  <c r="GN6" i="2"/>
  <c r="GO6" i="2"/>
  <c r="GP6" i="2"/>
  <c r="GQ6" i="2"/>
  <c r="GR6" i="2"/>
  <c r="GS6" i="2"/>
  <c r="GG7" i="2"/>
  <c r="GH7" i="2"/>
  <c r="GI7" i="2"/>
  <c r="GJ7" i="2"/>
  <c r="GK7" i="2"/>
  <c r="GL7" i="2"/>
  <c r="GM7" i="2"/>
  <c r="GN7" i="2"/>
  <c r="GO7" i="2"/>
  <c r="GP7" i="2"/>
  <c r="GQ7" i="2"/>
  <c r="GR7" i="2"/>
  <c r="GS7" i="2"/>
  <c r="GG8" i="2"/>
  <c r="GH8" i="2"/>
  <c r="GI8" i="2"/>
  <c r="GJ8" i="2"/>
  <c r="GK8" i="2"/>
  <c r="GL8" i="2"/>
  <c r="GM8" i="2"/>
  <c r="GN8" i="2"/>
  <c r="GO8" i="2"/>
  <c r="GP8" i="2"/>
  <c r="GQ8" i="2"/>
  <c r="GR8" i="2"/>
  <c r="GS8" i="2"/>
  <c r="GG9" i="2"/>
  <c r="GH9" i="2"/>
  <c r="GI9" i="2"/>
  <c r="GJ9" i="2"/>
  <c r="GK9" i="2"/>
  <c r="GL9" i="2"/>
  <c r="GM9" i="2"/>
  <c r="GN9" i="2"/>
  <c r="GO9" i="2"/>
  <c r="GP9" i="2"/>
  <c r="GQ9" i="2"/>
  <c r="GR9" i="2"/>
  <c r="GS9" i="2"/>
  <c r="GG10" i="2"/>
  <c r="GH10" i="2"/>
  <c r="GI10" i="2"/>
  <c r="GJ10" i="2"/>
  <c r="GK10" i="2"/>
  <c r="GL10" i="2"/>
  <c r="GM10" i="2"/>
  <c r="GN10" i="2"/>
  <c r="GO10" i="2"/>
  <c r="GP10" i="2"/>
  <c r="GQ10" i="2"/>
  <c r="GR10" i="2"/>
  <c r="GS10" i="2"/>
  <c r="GG11" i="2"/>
  <c r="GH11" i="2"/>
  <c r="GI11" i="2"/>
  <c r="GJ11" i="2"/>
  <c r="GK11" i="2"/>
  <c r="GL11" i="2"/>
  <c r="GM11" i="2"/>
  <c r="GN11" i="2"/>
  <c r="GO11" i="2"/>
  <c r="GP11" i="2"/>
  <c r="GQ11" i="2"/>
  <c r="GR11" i="2"/>
  <c r="GS11" i="2"/>
  <c r="GG12" i="2"/>
  <c r="GH12" i="2"/>
  <c r="GI12" i="2"/>
  <c r="GJ12" i="2"/>
  <c r="GK12" i="2"/>
  <c r="GL12" i="2"/>
  <c r="GM12" i="2"/>
  <c r="GN12" i="2"/>
  <c r="GO12" i="2"/>
  <c r="GP12" i="2"/>
  <c r="GQ12" i="2"/>
  <c r="GR12" i="2"/>
  <c r="GS12" i="2"/>
  <c r="GG13" i="2"/>
  <c r="GH13" i="2"/>
  <c r="GI13" i="2"/>
  <c r="GJ13" i="2"/>
  <c r="GK13" i="2"/>
  <c r="GL13" i="2"/>
  <c r="GM13" i="2"/>
  <c r="GN13" i="2"/>
  <c r="GO13" i="2"/>
  <c r="GP13" i="2"/>
  <c r="GQ13" i="2"/>
  <c r="GR13" i="2"/>
  <c r="GS13" i="2"/>
  <c r="GG14" i="2"/>
  <c r="GH14" i="2"/>
  <c r="GI14" i="2"/>
  <c r="GJ14" i="2"/>
  <c r="GK14" i="2"/>
  <c r="GL14" i="2"/>
  <c r="GM14" i="2"/>
  <c r="GN14" i="2"/>
  <c r="GO14" i="2"/>
  <c r="GP14" i="2"/>
  <c r="GQ14" i="2"/>
  <c r="GR14" i="2"/>
  <c r="GS14" i="2"/>
  <c r="GG15" i="2"/>
  <c r="GH15" i="2"/>
  <c r="GI15" i="2"/>
  <c r="GJ15" i="2"/>
  <c r="GK15" i="2"/>
  <c r="GL15" i="2"/>
  <c r="GM15" i="2"/>
  <c r="GN15" i="2"/>
  <c r="GO15" i="2"/>
  <c r="GP15" i="2"/>
  <c r="GQ15" i="2"/>
  <c r="GR15" i="2"/>
  <c r="GS15" i="2"/>
  <c r="GG16" i="2"/>
  <c r="GH16" i="2"/>
  <c r="GI16" i="2"/>
  <c r="GJ16" i="2"/>
  <c r="GK16" i="2"/>
  <c r="GL16" i="2"/>
  <c r="GM16" i="2"/>
  <c r="GN16" i="2"/>
  <c r="GO16" i="2"/>
  <c r="GP16" i="2"/>
  <c r="GQ16" i="2"/>
  <c r="GR16" i="2"/>
  <c r="GS16" i="2"/>
  <c r="GG17" i="2"/>
  <c r="GH17" i="2"/>
  <c r="GI17" i="2"/>
  <c r="GJ17" i="2"/>
  <c r="GK17" i="2"/>
  <c r="GL17" i="2"/>
  <c r="GM17" i="2"/>
  <c r="GN17" i="2"/>
  <c r="GO17" i="2"/>
  <c r="GP17" i="2"/>
  <c r="GQ17" i="2"/>
  <c r="GR17" i="2"/>
  <c r="GS17" i="2"/>
  <c r="GG18" i="2"/>
  <c r="GH18" i="2"/>
  <c r="GI18" i="2"/>
  <c r="GJ18" i="2"/>
  <c r="GK18" i="2"/>
  <c r="GL18" i="2"/>
  <c r="GM18" i="2"/>
  <c r="GN18" i="2"/>
  <c r="GO18" i="2"/>
  <c r="GP18" i="2"/>
  <c r="GQ18" i="2"/>
  <c r="GR18" i="2"/>
  <c r="GS18" i="2"/>
  <c r="GG19" i="2"/>
  <c r="GH19" i="2"/>
  <c r="GI19" i="2"/>
  <c r="GJ19" i="2"/>
  <c r="GK19" i="2"/>
  <c r="GL19" i="2"/>
  <c r="GM19" i="2"/>
  <c r="GN19" i="2"/>
  <c r="GO19" i="2"/>
  <c r="GP19" i="2"/>
  <c r="GQ19" i="2"/>
  <c r="GR19" i="2"/>
  <c r="GS19" i="2"/>
  <c r="GG20" i="2"/>
  <c r="GH20" i="2"/>
  <c r="GI20" i="2"/>
  <c r="GJ20" i="2"/>
  <c r="GK20" i="2"/>
  <c r="GL20" i="2"/>
  <c r="GM20" i="2"/>
  <c r="GN20" i="2"/>
  <c r="GO20" i="2"/>
  <c r="GP20" i="2"/>
  <c r="GQ20" i="2"/>
  <c r="GR20" i="2"/>
  <c r="GS20" i="2"/>
  <c r="GG21" i="2"/>
  <c r="GH21" i="2"/>
  <c r="GI21" i="2"/>
  <c r="GJ21" i="2"/>
  <c r="GK21" i="2"/>
  <c r="GL21" i="2"/>
  <c r="GM21" i="2"/>
  <c r="GN21" i="2"/>
  <c r="GO21" i="2"/>
  <c r="GP21" i="2"/>
  <c r="GQ21" i="2"/>
  <c r="GR21" i="2"/>
  <c r="GS21" i="2"/>
  <c r="GG22" i="2"/>
  <c r="GH22" i="2"/>
  <c r="GI22" i="2"/>
  <c r="GJ22" i="2"/>
  <c r="GK22" i="2"/>
  <c r="GL22" i="2"/>
  <c r="GM22" i="2"/>
  <c r="GN22" i="2"/>
  <c r="GO22" i="2"/>
  <c r="GP22" i="2"/>
  <c r="GQ22" i="2"/>
  <c r="GR22" i="2"/>
  <c r="GS22" i="2"/>
  <c r="GG23" i="2"/>
  <c r="GH23" i="2"/>
  <c r="GI23" i="2"/>
  <c r="GJ23" i="2"/>
  <c r="GK23" i="2"/>
  <c r="GL23" i="2"/>
  <c r="GM23" i="2"/>
  <c r="GN23" i="2"/>
  <c r="GO23" i="2"/>
  <c r="GP23" i="2"/>
  <c r="GQ23" i="2"/>
  <c r="GR23" i="2"/>
  <c r="GS23" i="2"/>
  <c r="GG24" i="2"/>
  <c r="GH24" i="2"/>
  <c r="GI24" i="2"/>
  <c r="GJ24" i="2"/>
  <c r="GK24" i="2"/>
  <c r="GL24" i="2"/>
  <c r="GM24" i="2"/>
  <c r="GN24" i="2"/>
  <c r="GO24" i="2"/>
  <c r="GP24" i="2"/>
  <c r="GQ24" i="2"/>
  <c r="GR24" i="2"/>
  <c r="GS24" i="2"/>
  <c r="GG25" i="2"/>
  <c r="GH25" i="2"/>
  <c r="GI25" i="2"/>
  <c r="GJ25" i="2"/>
  <c r="GK25" i="2"/>
  <c r="GL25" i="2"/>
  <c r="GM25" i="2"/>
  <c r="GN25" i="2"/>
  <c r="GO25" i="2"/>
  <c r="GP25" i="2"/>
  <c r="GQ25" i="2"/>
  <c r="GR25" i="2"/>
  <c r="GS25" i="2"/>
  <c r="GG26" i="2"/>
  <c r="GH26" i="2"/>
  <c r="GI26" i="2"/>
  <c r="GJ26" i="2"/>
  <c r="GK26" i="2"/>
  <c r="GL26" i="2"/>
  <c r="GM26" i="2"/>
  <c r="GN26" i="2"/>
  <c r="GO26" i="2"/>
  <c r="GP26" i="2"/>
  <c r="GQ26" i="2"/>
  <c r="GR26" i="2"/>
  <c r="GS26" i="2"/>
  <c r="GG27" i="2"/>
  <c r="GH27" i="2"/>
  <c r="GI27" i="2"/>
  <c r="GJ27" i="2"/>
  <c r="GK27" i="2"/>
  <c r="GL27" i="2"/>
  <c r="GM27" i="2"/>
  <c r="GN27" i="2"/>
  <c r="GO27" i="2"/>
  <c r="GP27" i="2"/>
  <c r="GQ27" i="2"/>
  <c r="GR27" i="2"/>
  <c r="GS27" i="2"/>
  <c r="GG28" i="2"/>
  <c r="GH28" i="2"/>
  <c r="GI28" i="2"/>
  <c r="GJ28" i="2"/>
  <c r="GK28" i="2"/>
  <c r="GL28" i="2"/>
  <c r="GM28" i="2"/>
  <c r="GN28" i="2"/>
  <c r="GO28" i="2"/>
  <c r="GP28" i="2"/>
  <c r="GQ28" i="2"/>
  <c r="GR28" i="2"/>
  <c r="GS28" i="2"/>
  <c r="GG29" i="2"/>
  <c r="GH29" i="2"/>
  <c r="GI29" i="2"/>
  <c r="GJ29" i="2"/>
  <c r="GK29" i="2"/>
  <c r="GL29" i="2"/>
  <c r="GM29" i="2"/>
  <c r="GN29" i="2"/>
  <c r="GO29" i="2"/>
  <c r="GP29" i="2"/>
  <c r="GQ29" i="2"/>
  <c r="GR29" i="2"/>
  <c r="GS29" i="2"/>
  <c r="GG30" i="2"/>
  <c r="GH30" i="2"/>
  <c r="GI30" i="2"/>
  <c r="GJ30" i="2"/>
  <c r="GK30" i="2"/>
  <c r="GL30" i="2"/>
  <c r="GM30" i="2"/>
  <c r="GN30" i="2"/>
  <c r="GO30" i="2"/>
  <c r="GP30" i="2"/>
  <c r="GQ30" i="2"/>
  <c r="GR30" i="2"/>
  <c r="GS30" i="2"/>
  <c r="GG31" i="2"/>
  <c r="GH31" i="2"/>
  <c r="GI31" i="2"/>
  <c r="GJ31" i="2"/>
  <c r="GK31" i="2"/>
  <c r="GL31" i="2"/>
  <c r="GM31" i="2"/>
  <c r="GN31" i="2"/>
  <c r="GO31" i="2"/>
  <c r="GP31" i="2"/>
  <c r="GQ31" i="2"/>
  <c r="GR31" i="2"/>
  <c r="GS31" i="2"/>
  <c r="GG32" i="2"/>
  <c r="GH32" i="2"/>
  <c r="GI32" i="2"/>
  <c r="GJ32" i="2"/>
  <c r="GK32" i="2"/>
  <c r="GL32" i="2"/>
  <c r="GM32" i="2"/>
  <c r="GN32" i="2"/>
  <c r="GO32" i="2"/>
  <c r="GP32" i="2"/>
  <c r="GQ32" i="2"/>
  <c r="GR32" i="2"/>
  <c r="GS32" i="2"/>
  <c r="GG33" i="2"/>
  <c r="GH33" i="2"/>
  <c r="GI33" i="2"/>
  <c r="GJ33" i="2"/>
  <c r="GK33" i="2"/>
  <c r="GL33" i="2"/>
  <c r="GM33" i="2"/>
  <c r="GN33" i="2"/>
  <c r="GO33" i="2"/>
  <c r="GP33" i="2"/>
  <c r="GQ33" i="2"/>
  <c r="GR33" i="2"/>
  <c r="GS33" i="2"/>
  <c r="GG34" i="2"/>
  <c r="GH34" i="2"/>
  <c r="GI34" i="2"/>
  <c r="GJ34" i="2"/>
  <c r="GK34" i="2"/>
  <c r="GL34" i="2"/>
  <c r="GM34" i="2"/>
  <c r="GN34" i="2"/>
  <c r="GO34" i="2"/>
  <c r="GP34" i="2"/>
  <c r="GQ34" i="2"/>
  <c r="GR34" i="2"/>
  <c r="GS34" i="2"/>
  <c r="GG35" i="2"/>
  <c r="GH35" i="2"/>
  <c r="GI35" i="2"/>
  <c r="GJ35" i="2"/>
  <c r="GK35" i="2"/>
  <c r="GL35" i="2"/>
  <c r="GM35" i="2"/>
  <c r="GN35" i="2"/>
  <c r="GO35" i="2"/>
  <c r="GP35" i="2"/>
  <c r="GQ35" i="2"/>
  <c r="GR35" i="2"/>
  <c r="GS35" i="2"/>
  <c r="GG36" i="2"/>
  <c r="GH36" i="2"/>
  <c r="GI36" i="2"/>
  <c r="GJ36" i="2"/>
  <c r="GK36" i="2"/>
  <c r="GL36" i="2"/>
  <c r="GM36" i="2"/>
  <c r="GN36" i="2"/>
  <c r="GO36" i="2"/>
  <c r="GP36" i="2"/>
  <c r="GQ36" i="2"/>
  <c r="GR36" i="2"/>
  <c r="GS36" i="2"/>
  <c r="GG37" i="2"/>
  <c r="GH37" i="2"/>
  <c r="GI37" i="2"/>
  <c r="GJ37" i="2"/>
  <c r="GK37" i="2"/>
  <c r="GL37" i="2"/>
  <c r="GM37" i="2"/>
  <c r="GN37" i="2"/>
  <c r="GO37" i="2"/>
  <c r="GP37" i="2"/>
  <c r="GQ37" i="2"/>
  <c r="GR37" i="2"/>
  <c r="GS37" i="2"/>
  <c r="GG38" i="2"/>
  <c r="GH38" i="2"/>
  <c r="GI38" i="2"/>
  <c r="GJ38" i="2"/>
  <c r="GK38" i="2"/>
  <c r="GL38" i="2"/>
  <c r="GM38" i="2"/>
  <c r="GN38" i="2"/>
  <c r="GO38" i="2"/>
  <c r="GP38" i="2"/>
  <c r="GQ38" i="2"/>
  <c r="GR38" i="2"/>
  <c r="GS38" i="2"/>
  <c r="GG39" i="2"/>
  <c r="GH39" i="2"/>
  <c r="GI39" i="2"/>
  <c r="GJ39" i="2"/>
  <c r="GK39" i="2"/>
  <c r="GL39" i="2"/>
  <c r="GM39" i="2"/>
  <c r="GN39" i="2"/>
  <c r="GO39" i="2"/>
  <c r="GP39" i="2"/>
  <c r="GQ39" i="2"/>
  <c r="GR39" i="2"/>
  <c r="GS39" i="2"/>
  <c r="GG40" i="2"/>
  <c r="GH40" i="2"/>
  <c r="GI40" i="2"/>
  <c r="GJ40" i="2"/>
  <c r="GK40" i="2"/>
  <c r="GL40" i="2"/>
  <c r="GM40" i="2"/>
  <c r="GN40" i="2"/>
  <c r="GO40" i="2"/>
  <c r="GP40" i="2"/>
  <c r="GQ40" i="2"/>
  <c r="GR40" i="2"/>
  <c r="GS40" i="2"/>
  <c r="GG41" i="2"/>
  <c r="GH41" i="2"/>
  <c r="GI41" i="2"/>
  <c r="GJ41" i="2"/>
  <c r="GK41" i="2"/>
  <c r="GL41" i="2"/>
  <c r="GM41" i="2"/>
  <c r="GN41" i="2"/>
  <c r="GO41" i="2"/>
  <c r="GP41" i="2"/>
  <c r="GQ41" i="2"/>
  <c r="GR41" i="2"/>
  <c r="GS41" i="2"/>
  <c r="GG42" i="2"/>
  <c r="GH42" i="2"/>
  <c r="GI42" i="2"/>
  <c r="GJ42" i="2"/>
  <c r="GK42" i="2"/>
  <c r="GL42" i="2"/>
  <c r="GM42" i="2"/>
  <c r="GN42" i="2"/>
  <c r="GO42" i="2"/>
  <c r="GP42" i="2"/>
  <c r="GQ42" i="2"/>
  <c r="GR42" i="2"/>
  <c r="GS42" i="2"/>
  <c r="GG43" i="2"/>
  <c r="GH43" i="2"/>
  <c r="GI43" i="2"/>
  <c r="GJ43" i="2"/>
  <c r="GK43" i="2"/>
  <c r="GL43" i="2"/>
  <c r="GM43" i="2"/>
  <c r="GN43" i="2"/>
  <c r="GO43" i="2"/>
  <c r="GP43" i="2"/>
  <c r="GQ43" i="2"/>
  <c r="GR43" i="2"/>
  <c r="GS43" i="2"/>
  <c r="GG44" i="2"/>
  <c r="GH44" i="2"/>
  <c r="GI44" i="2"/>
  <c r="GJ44" i="2"/>
  <c r="GK44" i="2"/>
  <c r="GL44" i="2"/>
  <c r="GM44" i="2"/>
  <c r="GN44" i="2"/>
  <c r="GO44" i="2"/>
  <c r="GP44" i="2"/>
  <c r="GQ44" i="2"/>
  <c r="GR44" i="2"/>
  <c r="GS44" i="2"/>
  <c r="GG45" i="2"/>
  <c r="GH45" i="2"/>
  <c r="GI45" i="2"/>
  <c r="GJ45" i="2"/>
  <c r="GK45" i="2"/>
  <c r="GL45" i="2"/>
  <c r="GM45" i="2"/>
  <c r="GN45" i="2"/>
  <c r="GO45" i="2"/>
  <c r="GP45" i="2"/>
  <c r="GQ45" i="2"/>
  <c r="GR45" i="2"/>
  <c r="GS45" i="2"/>
  <c r="GG46" i="2"/>
  <c r="GH46" i="2"/>
  <c r="GI46" i="2"/>
  <c r="GJ46" i="2"/>
  <c r="GK46" i="2"/>
  <c r="GL46" i="2"/>
  <c r="GM46" i="2"/>
  <c r="GN46" i="2"/>
  <c r="GO46" i="2"/>
  <c r="GP46" i="2"/>
  <c r="GQ46" i="2"/>
  <c r="GR46" i="2"/>
  <c r="GS46" i="2"/>
  <c r="GG47" i="2"/>
  <c r="GH47" i="2"/>
  <c r="GI47" i="2"/>
  <c r="GJ47" i="2"/>
  <c r="GK47" i="2"/>
  <c r="GL47" i="2"/>
  <c r="GM47" i="2"/>
  <c r="GN47" i="2"/>
  <c r="GO47" i="2"/>
  <c r="GP47" i="2"/>
  <c r="GQ47" i="2"/>
  <c r="GR47" i="2"/>
  <c r="GS47" i="2"/>
  <c r="GG48" i="2"/>
  <c r="GH48" i="2"/>
  <c r="GI48" i="2"/>
  <c r="GJ48" i="2"/>
  <c r="GK48" i="2"/>
  <c r="GL48" i="2"/>
  <c r="GM48" i="2"/>
  <c r="GN48" i="2"/>
  <c r="GO48" i="2"/>
  <c r="GP48" i="2"/>
  <c r="GQ48" i="2"/>
  <c r="GR48" i="2"/>
  <c r="GS48" i="2"/>
  <c r="GG49" i="2"/>
  <c r="GH49" i="2"/>
  <c r="GI49" i="2"/>
  <c r="GJ49" i="2"/>
  <c r="GK49" i="2"/>
  <c r="GL49" i="2"/>
  <c r="GM49" i="2"/>
  <c r="GN49" i="2"/>
  <c r="GO49" i="2"/>
  <c r="GP49" i="2"/>
  <c r="GQ49" i="2"/>
  <c r="GR49" i="2"/>
  <c r="GS49" i="2"/>
  <c r="GG50" i="2"/>
  <c r="GH50" i="2"/>
  <c r="GI50" i="2"/>
  <c r="GJ50" i="2"/>
  <c r="GK50" i="2"/>
  <c r="GL50" i="2"/>
  <c r="GM50" i="2"/>
  <c r="GN50" i="2"/>
  <c r="GO50" i="2"/>
  <c r="GP50" i="2"/>
  <c r="GQ50" i="2"/>
  <c r="GR50" i="2"/>
  <c r="GS50" i="2"/>
  <c r="GG51" i="2"/>
  <c r="GH51" i="2"/>
  <c r="GI51" i="2"/>
  <c r="GJ51" i="2"/>
  <c r="GK51" i="2"/>
  <c r="GL51" i="2"/>
  <c r="GM51" i="2"/>
  <c r="GN51" i="2"/>
  <c r="GO51" i="2"/>
  <c r="GP51" i="2"/>
  <c r="GQ51" i="2"/>
  <c r="GR51" i="2"/>
  <c r="GS51" i="2"/>
  <c r="GG52" i="2"/>
  <c r="GH52" i="2"/>
  <c r="GI52" i="2"/>
  <c r="GJ52" i="2"/>
  <c r="GK52" i="2"/>
  <c r="GL52" i="2"/>
  <c r="GM52" i="2"/>
  <c r="GN52" i="2"/>
  <c r="GO52" i="2"/>
  <c r="GP52" i="2"/>
  <c r="GQ52" i="2"/>
  <c r="GR52" i="2"/>
  <c r="GS52" i="2"/>
  <c r="GG53" i="2"/>
  <c r="GH53" i="2"/>
  <c r="GI53" i="2"/>
  <c r="GJ53" i="2"/>
  <c r="GK53" i="2"/>
  <c r="GL53" i="2"/>
  <c r="GM53" i="2"/>
  <c r="GN53" i="2"/>
  <c r="GO53" i="2"/>
  <c r="GP53" i="2"/>
  <c r="GQ53" i="2"/>
  <c r="GR53" i="2"/>
  <c r="GS53" i="2"/>
  <c r="GG54" i="2"/>
  <c r="GH54" i="2"/>
  <c r="GI54" i="2"/>
  <c r="GJ54" i="2"/>
  <c r="GK54" i="2"/>
  <c r="GL54" i="2"/>
  <c r="GM54" i="2"/>
  <c r="GN54" i="2"/>
  <c r="GO54" i="2"/>
  <c r="GP54" i="2"/>
  <c r="GQ54" i="2"/>
  <c r="GR54" i="2"/>
  <c r="GS54" i="2"/>
  <c r="GG55" i="2"/>
  <c r="GH55" i="2"/>
  <c r="GI55" i="2"/>
  <c r="GJ55" i="2"/>
  <c r="GK55" i="2"/>
  <c r="GL55" i="2"/>
  <c r="GM55" i="2"/>
  <c r="GN55" i="2"/>
  <c r="GO55" i="2"/>
  <c r="GP55" i="2"/>
  <c r="GQ55" i="2"/>
  <c r="GR55" i="2"/>
  <c r="GS55" i="2"/>
  <c r="GG56" i="2"/>
  <c r="GH56" i="2"/>
  <c r="GI56" i="2"/>
  <c r="GJ56" i="2"/>
  <c r="GK56" i="2"/>
  <c r="GL56" i="2"/>
  <c r="GM56" i="2"/>
  <c r="GN56" i="2"/>
  <c r="GO56" i="2"/>
  <c r="GP56" i="2"/>
  <c r="GQ56" i="2"/>
  <c r="GR56" i="2"/>
  <c r="GS56" i="2"/>
  <c r="GG57" i="2"/>
  <c r="GH57" i="2"/>
  <c r="GI57" i="2"/>
  <c r="GJ57" i="2"/>
  <c r="GK57" i="2"/>
  <c r="GL57" i="2"/>
  <c r="GM57" i="2"/>
  <c r="GN57" i="2"/>
  <c r="GO57" i="2"/>
  <c r="GP57" i="2"/>
  <c r="GQ57" i="2"/>
  <c r="GR57" i="2"/>
  <c r="GS57" i="2"/>
  <c r="GG58" i="2"/>
  <c r="GH58" i="2"/>
  <c r="GI58" i="2"/>
  <c r="GJ58" i="2"/>
  <c r="GK58" i="2"/>
  <c r="GL58" i="2"/>
  <c r="GM58" i="2"/>
  <c r="GN58" i="2"/>
  <c r="GO58" i="2"/>
  <c r="GP58" i="2"/>
  <c r="GQ58" i="2"/>
  <c r="GR58" i="2"/>
  <c r="GS58" i="2"/>
  <c r="GG59" i="2"/>
  <c r="GH59" i="2"/>
  <c r="GI59" i="2"/>
  <c r="GJ59" i="2"/>
  <c r="GK59" i="2"/>
  <c r="GL59" i="2"/>
  <c r="GM59" i="2"/>
  <c r="GN59" i="2"/>
  <c r="GO59" i="2"/>
  <c r="GP59" i="2"/>
  <c r="GQ59" i="2"/>
  <c r="GR59" i="2"/>
  <c r="GS59" i="2"/>
  <c r="GG60" i="2"/>
  <c r="GH60" i="2"/>
  <c r="GI60" i="2"/>
  <c r="GJ60" i="2"/>
  <c r="GK60" i="2"/>
  <c r="GL60" i="2"/>
  <c r="GM60" i="2"/>
  <c r="GN60" i="2"/>
  <c r="GO60" i="2"/>
  <c r="GP60" i="2"/>
  <c r="GQ60" i="2"/>
  <c r="GR60" i="2"/>
  <c r="GS60" i="2"/>
  <c r="GG61" i="2"/>
  <c r="GH61" i="2"/>
  <c r="GI61" i="2"/>
  <c r="GJ61" i="2"/>
  <c r="GK61" i="2"/>
  <c r="GL61" i="2"/>
  <c r="GM61" i="2"/>
  <c r="GN61" i="2"/>
  <c r="GO61" i="2"/>
  <c r="GP61" i="2"/>
  <c r="GQ61" i="2"/>
  <c r="GR61" i="2"/>
  <c r="GS61" i="2"/>
  <c r="HI4" i="2"/>
  <c r="HJ4" i="2"/>
  <c r="HK4" i="2"/>
  <c r="HL4" i="2"/>
  <c r="HM4" i="2"/>
  <c r="HN4" i="2"/>
  <c r="HO4" i="2"/>
  <c r="HP4" i="2"/>
  <c r="HQ4" i="2"/>
  <c r="HR4" i="2"/>
  <c r="HS4" i="2"/>
  <c r="HT4" i="2"/>
  <c r="HU4" i="2"/>
  <c r="HV4" i="2"/>
  <c r="HW4" i="2"/>
  <c r="HX4" i="2"/>
  <c r="HY4" i="2"/>
  <c r="HZ4" i="2"/>
  <c r="IA4" i="2"/>
  <c r="IB4" i="2"/>
  <c r="IC4" i="2"/>
  <c r="ID4" i="2"/>
  <c r="IE4" i="2"/>
  <c r="HI5" i="2"/>
  <c r="HJ5" i="2"/>
  <c r="HK5" i="2"/>
  <c r="HL5" i="2"/>
  <c r="HM5" i="2"/>
  <c r="HN5" i="2"/>
  <c r="HO5" i="2"/>
  <c r="HP5" i="2"/>
  <c r="HQ5" i="2"/>
  <c r="HR5" i="2"/>
  <c r="HS5" i="2"/>
  <c r="HT5" i="2"/>
  <c r="HU5" i="2"/>
  <c r="HV5" i="2"/>
  <c r="HW5" i="2"/>
  <c r="HX5" i="2"/>
  <c r="HY5" i="2"/>
  <c r="HZ5" i="2"/>
  <c r="IA5" i="2"/>
  <c r="IB5" i="2"/>
  <c r="IC5" i="2"/>
  <c r="ID5" i="2"/>
  <c r="IE5" i="2"/>
  <c r="HI6" i="2"/>
  <c r="HJ6" i="2"/>
  <c r="HK6" i="2"/>
  <c r="HL6" i="2"/>
  <c r="HM6" i="2"/>
  <c r="HN6" i="2"/>
  <c r="HO6" i="2"/>
  <c r="HP6" i="2"/>
  <c r="HQ6" i="2"/>
  <c r="HR6" i="2"/>
  <c r="HS6" i="2"/>
  <c r="HT6" i="2"/>
  <c r="HU6" i="2"/>
  <c r="HV6" i="2"/>
  <c r="HW6" i="2"/>
  <c r="HX6" i="2"/>
  <c r="HY6" i="2"/>
  <c r="HZ6" i="2"/>
  <c r="IA6" i="2"/>
  <c r="IB6" i="2"/>
  <c r="IC6" i="2"/>
  <c r="ID6" i="2"/>
  <c r="IE6" i="2"/>
  <c r="HI7" i="2"/>
  <c r="HJ7" i="2"/>
  <c r="HK7" i="2"/>
  <c r="HL7" i="2"/>
  <c r="HM7" i="2"/>
  <c r="HN7" i="2"/>
  <c r="HO7" i="2"/>
  <c r="HP7" i="2"/>
  <c r="HQ7" i="2"/>
  <c r="HR7" i="2"/>
  <c r="HS7" i="2"/>
  <c r="HT7" i="2"/>
  <c r="HU7" i="2"/>
  <c r="HV7" i="2"/>
  <c r="HW7" i="2"/>
  <c r="HX7" i="2"/>
  <c r="HY7" i="2"/>
  <c r="HZ7" i="2"/>
  <c r="IA7" i="2"/>
  <c r="IB7" i="2"/>
  <c r="IC7" i="2"/>
  <c r="ID7" i="2"/>
  <c r="IE7" i="2"/>
  <c r="HI8" i="2"/>
  <c r="HJ8" i="2"/>
  <c r="HK8" i="2"/>
  <c r="HL8" i="2"/>
  <c r="HM8" i="2"/>
  <c r="HN8" i="2"/>
  <c r="HO8" i="2"/>
  <c r="HP8" i="2"/>
  <c r="HQ8" i="2"/>
  <c r="HR8" i="2"/>
  <c r="HS8" i="2"/>
  <c r="HT8" i="2"/>
  <c r="HU8" i="2"/>
  <c r="HV8" i="2"/>
  <c r="HW8" i="2"/>
  <c r="HX8" i="2"/>
  <c r="HY8" i="2"/>
  <c r="HZ8" i="2"/>
  <c r="IA8" i="2"/>
  <c r="IB8" i="2"/>
  <c r="IC8" i="2"/>
  <c r="ID8" i="2"/>
  <c r="IE8" i="2"/>
  <c r="HI9" i="2"/>
  <c r="HJ9" i="2"/>
  <c r="HK9" i="2"/>
  <c r="HL9" i="2"/>
  <c r="HM9" i="2"/>
  <c r="HN9" i="2"/>
  <c r="HO9" i="2"/>
  <c r="HP9" i="2"/>
  <c r="HQ9" i="2"/>
  <c r="HR9" i="2"/>
  <c r="HS9" i="2"/>
  <c r="HT9" i="2"/>
  <c r="HU9" i="2"/>
  <c r="HV9" i="2"/>
  <c r="HW9" i="2"/>
  <c r="HX9" i="2"/>
  <c r="HY9" i="2"/>
  <c r="HZ9" i="2"/>
  <c r="IA9" i="2"/>
  <c r="IB9" i="2"/>
  <c r="IC9" i="2"/>
  <c r="ID9" i="2"/>
  <c r="IE9" i="2"/>
  <c r="HI10" i="2"/>
  <c r="HJ10" i="2"/>
  <c r="HK10" i="2"/>
  <c r="HL10" i="2"/>
  <c r="HM10" i="2"/>
  <c r="HN10" i="2"/>
  <c r="HO10" i="2"/>
  <c r="HP10" i="2"/>
  <c r="HQ10" i="2"/>
  <c r="HR10" i="2"/>
  <c r="HS10" i="2"/>
  <c r="HT10" i="2"/>
  <c r="HU10" i="2"/>
  <c r="HV10" i="2"/>
  <c r="HW10" i="2"/>
  <c r="HX10" i="2"/>
  <c r="HY10" i="2"/>
  <c r="HZ10" i="2"/>
  <c r="IA10" i="2"/>
  <c r="IB10" i="2"/>
  <c r="IC10" i="2"/>
  <c r="ID10" i="2"/>
  <c r="IE10" i="2"/>
  <c r="HI11" i="2"/>
  <c r="HJ11" i="2"/>
  <c r="HK11" i="2"/>
  <c r="HL11" i="2"/>
  <c r="HM11" i="2"/>
  <c r="HN11" i="2"/>
  <c r="HO11" i="2"/>
  <c r="HP11" i="2"/>
  <c r="HQ11" i="2"/>
  <c r="HR11" i="2"/>
  <c r="HS11" i="2"/>
  <c r="HT11" i="2"/>
  <c r="HU11" i="2"/>
  <c r="HV11" i="2"/>
  <c r="HW11" i="2"/>
  <c r="HX11" i="2"/>
  <c r="HY11" i="2"/>
  <c r="HZ11" i="2"/>
  <c r="IA11" i="2"/>
  <c r="IB11" i="2"/>
  <c r="IC11" i="2"/>
  <c r="ID11" i="2"/>
  <c r="IE11" i="2"/>
  <c r="HI12" i="2"/>
  <c r="HJ12" i="2"/>
  <c r="HK12" i="2"/>
  <c r="HL12" i="2"/>
  <c r="HM12" i="2"/>
  <c r="HN12" i="2"/>
  <c r="HO12" i="2"/>
  <c r="HP12" i="2"/>
  <c r="HQ12" i="2"/>
  <c r="HR12" i="2"/>
  <c r="HS12" i="2"/>
  <c r="HT12" i="2"/>
  <c r="HU12" i="2"/>
  <c r="HV12" i="2"/>
  <c r="HW12" i="2"/>
  <c r="HX12" i="2"/>
  <c r="HY12" i="2"/>
  <c r="HZ12" i="2"/>
  <c r="IA12" i="2"/>
  <c r="IB12" i="2"/>
  <c r="IC12" i="2"/>
  <c r="ID12" i="2"/>
  <c r="IE12" i="2"/>
  <c r="HI13" i="2"/>
  <c r="HJ13" i="2"/>
  <c r="HK13" i="2"/>
  <c r="HL13" i="2"/>
  <c r="HM13" i="2"/>
  <c r="HN13" i="2"/>
  <c r="HO13" i="2"/>
  <c r="HP13" i="2"/>
  <c r="HQ13" i="2"/>
  <c r="HR13" i="2"/>
  <c r="HS13" i="2"/>
  <c r="HT13" i="2"/>
  <c r="HU13" i="2"/>
  <c r="HV13" i="2"/>
  <c r="HW13" i="2"/>
  <c r="HX13" i="2"/>
  <c r="HY13" i="2"/>
  <c r="HZ13" i="2"/>
  <c r="IA13" i="2"/>
  <c r="IB13" i="2"/>
  <c r="IC13" i="2"/>
  <c r="ID13" i="2"/>
  <c r="IE13" i="2"/>
  <c r="HI14" i="2"/>
  <c r="HJ14" i="2"/>
  <c r="HK14" i="2"/>
  <c r="HL14" i="2"/>
  <c r="HM14" i="2"/>
  <c r="HN14" i="2"/>
  <c r="HO14" i="2"/>
  <c r="HP14" i="2"/>
  <c r="HQ14" i="2"/>
  <c r="HR14" i="2"/>
  <c r="HS14" i="2"/>
  <c r="HT14" i="2"/>
  <c r="HU14" i="2"/>
  <c r="HV14" i="2"/>
  <c r="HW14" i="2"/>
  <c r="HX14" i="2"/>
  <c r="HY14" i="2"/>
  <c r="HZ14" i="2"/>
  <c r="IA14" i="2"/>
  <c r="IB14" i="2"/>
  <c r="IC14" i="2"/>
  <c r="ID14" i="2"/>
  <c r="IE14" i="2"/>
  <c r="HI15" i="2"/>
  <c r="HJ15" i="2"/>
  <c r="HK15" i="2"/>
  <c r="HL15" i="2"/>
  <c r="HM15" i="2"/>
  <c r="HN15" i="2"/>
  <c r="HO15" i="2"/>
  <c r="HP15" i="2"/>
  <c r="HQ15" i="2"/>
  <c r="HR15" i="2"/>
  <c r="HS15" i="2"/>
  <c r="HT15" i="2"/>
  <c r="HU15" i="2"/>
  <c r="HV15" i="2"/>
  <c r="HW15" i="2"/>
  <c r="HX15" i="2"/>
  <c r="HY15" i="2"/>
  <c r="HZ15" i="2"/>
  <c r="IA15" i="2"/>
  <c r="IB15" i="2"/>
  <c r="IC15" i="2"/>
  <c r="ID15" i="2"/>
  <c r="IE15" i="2"/>
  <c r="HI16" i="2"/>
  <c r="HJ16" i="2"/>
  <c r="HK16" i="2"/>
  <c r="HL16" i="2"/>
  <c r="HM16" i="2"/>
  <c r="HN16" i="2"/>
  <c r="HO16" i="2"/>
  <c r="HP16" i="2"/>
  <c r="HQ16" i="2"/>
  <c r="HR16" i="2"/>
  <c r="HS16" i="2"/>
  <c r="HT16" i="2"/>
  <c r="HU16" i="2"/>
  <c r="HV16" i="2"/>
  <c r="HW16" i="2"/>
  <c r="HX16" i="2"/>
  <c r="HY16" i="2"/>
  <c r="HZ16" i="2"/>
  <c r="IA16" i="2"/>
  <c r="IB16" i="2"/>
  <c r="IC16" i="2"/>
  <c r="ID16" i="2"/>
  <c r="IE16" i="2"/>
  <c r="HI17" i="2"/>
  <c r="HJ17" i="2"/>
  <c r="HK17" i="2"/>
  <c r="HL17" i="2"/>
  <c r="HM17" i="2"/>
  <c r="HN17" i="2"/>
  <c r="HO17" i="2"/>
  <c r="HP17" i="2"/>
  <c r="HQ17" i="2"/>
  <c r="HR17" i="2"/>
  <c r="HS17" i="2"/>
  <c r="HT17" i="2"/>
  <c r="HU17" i="2"/>
  <c r="HV17" i="2"/>
  <c r="HW17" i="2"/>
  <c r="HX17" i="2"/>
  <c r="HY17" i="2"/>
  <c r="HZ17" i="2"/>
  <c r="IA17" i="2"/>
  <c r="IB17" i="2"/>
  <c r="IC17" i="2"/>
  <c r="ID17" i="2"/>
  <c r="IE17" i="2"/>
  <c r="HI18" i="2"/>
  <c r="HJ18" i="2"/>
  <c r="HK18" i="2"/>
  <c r="HL18" i="2"/>
  <c r="HM18" i="2"/>
  <c r="HN18" i="2"/>
  <c r="HO18" i="2"/>
  <c r="HP18" i="2"/>
  <c r="HQ18" i="2"/>
  <c r="HR18" i="2"/>
  <c r="HS18" i="2"/>
  <c r="HT18" i="2"/>
  <c r="HU18" i="2"/>
  <c r="HV18" i="2"/>
  <c r="HW18" i="2"/>
  <c r="HX18" i="2"/>
  <c r="HY18" i="2"/>
  <c r="HZ18" i="2"/>
  <c r="IA18" i="2"/>
  <c r="IB18" i="2"/>
  <c r="IC18" i="2"/>
  <c r="ID18" i="2"/>
  <c r="IE18" i="2"/>
  <c r="HI19" i="2"/>
  <c r="HJ19" i="2"/>
  <c r="HK19" i="2"/>
  <c r="HL19" i="2"/>
  <c r="HM19" i="2"/>
  <c r="HN19" i="2"/>
  <c r="HO19" i="2"/>
  <c r="HP19" i="2"/>
  <c r="HQ19" i="2"/>
  <c r="HR19" i="2"/>
  <c r="HS19" i="2"/>
  <c r="HT19" i="2"/>
  <c r="HU19" i="2"/>
  <c r="HV19" i="2"/>
  <c r="HW19" i="2"/>
  <c r="HX19" i="2"/>
  <c r="HY19" i="2"/>
  <c r="HZ19" i="2"/>
  <c r="IA19" i="2"/>
  <c r="IB19" i="2"/>
  <c r="IC19" i="2"/>
  <c r="ID19" i="2"/>
  <c r="IE19" i="2"/>
  <c r="HI20" i="2"/>
  <c r="HJ20" i="2"/>
  <c r="HK20" i="2"/>
  <c r="HL20" i="2"/>
  <c r="HM20" i="2"/>
  <c r="HN20" i="2"/>
  <c r="HO20" i="2"/>
  <c r="HP20" i="2"/>
  <c r="HQ20" i="2"/>
  <c r="HR20" i="2"/>
  <c r="HS20" i="2"/>
  <c r="HT20" i="2"/>
  <c r="HU20" i="2"/>
  <c r="HV20" i="2"/>
  <c r="HW20" i="2"/>
  <c r="HX20" i="2"/>
  <c r="HY20" i="2"/>
  <c r="HZ20" i="2"/>
  <c r="IA20" i="2"/>
  <c r="IB20" i="2"/>
  <c r="IC20" i="2"/>
  <c r="ID20" i="2"/>
  <c r="IE20" i="2"/>
  <c r="HI21" i="2"/>
  <c r="HJ21" i="2"/>
  <c r="HK21" i="2"/>
  <c r="HL21" i="2"/>
  <c r="HM21" i="2"/>
  <c r="HN21" i="2"/>
  <c r="HO21" i="2"/>
  <c r="HP21" i="2"/>
  <c r="HQ21" i="2"/>
  <c r="HR21" i="2"/>
  <c r="HS21" i="2"/>
  <c r="HT21" i="2"/>
  <c r="HU21" i="2"/>
  <c r="HV21" i="2"/>
  <c r="HW21" i="2"/>
  <c r="HX21" i="2"/>
  <c r="HY21" i="2"/>
  <c r="HZ21" i="2"/>
  <c r="IA21" i="2"/>
  <c r="IB21" i="2"/>
  <c r="IC21" i="2"/>
  <c r="ID21" i="2"/>
  <c r="IE21" i="2"/>
  <c r="HI22" i="2"/>
  <c r="HJ22" i="2"/>
  <c r="HK22" i="2"/>
  <c r="HL22" i="2"/>
  <c r="HM22" i="2"/>
  <c r="HN22" i="2"/>
  <c r="HO22" i="2"/>
  <c r="HP22" i="2"/>
  <c r="HQ22" i="2"/>
  <c r="HR22" i="2"/>
  <c r="HS22" i="2"/>
  <c r="HT22" i="2"/>
  <c r="HU22" i="2"/>
  <c r="HV22" i="2"/>
  <c r="HW22" i="2"/>
  <c r="HX22" i="2"/>
  <c r="HY22" i="2"/>
  <c r="HZ22" i="2"/>
  <c r="IA22" i="2"/>
  <c r="IB22" i="2"/>
  <c r="IC22" i="2"/>
  <c r="ID22" i="2"/>
  <c r="IE22" i="2"/>
  <c r="HI23" i="2"/>
  <c r="HJ23" i="2"/>
  <c r="HK23" i="2"/>
  <c r="HL23" i="2"/>
  <c r="HM23" i="2"/>
  <c r="HN23" i="2"/>
  <c r="HO23" i="2"/>
  <c r="HP23" i="2"/>
  <c r="HQ23" i="2"/>
  <c r="HR23" i="2"/>
  <c r="HS23" i="2"/>
  <c r="HT23" i="2"/>
  <c r="HU23" i="2"/>
  <c r="HV23" i="2"/>
  <c r="HW23" i="2"/>
  <c r="HX23" i="2"/>
  <c r="HY23" i="2"/>
  <c r="HZ23" i="2"/>
  <c r="IA23" i="2"/>
  <c r="IB23" i="2"/>
  <c r="IC23" i="2"/>
  <c r="ID23" i="2"/>
  <c r="IE23" i="2"/>
  <c r="HI24" i="2"/>
  <c r="HJ24" i="2"/>
  <c r="HK24" i="2"/>
  <c r="HL24" i="2"/>
  <c r="HM24" i="2"/>
  <c r="HN24" i="2"/>
  <c r="HO24" i="2"/>
  <c r="HP24" i="2"/>
  <c r="HQ24" i="2"/>
  <c r="HR24" i="2"/>
  <c r="HS24" i="2"/>
  <c r="HT24" i="2"/>
  <c r="HU24" i="2"/>
  <c r="HV24" i="2"/>
  <c r="HW24" i="2"/>
  <c r="HX24" i="2"/>
  <c r="HY24" i="2"/>
  <c r="HZ24" i="2"/>
  <c r="IA24" i="2"/>
  <c r="IB24" i="2"/>
  <c r="IC24" i="2"/>
  <c r="ID24" i="2"/>
  <c r="IE24" i="2"/>
  <c r="HI25" i="2"/>
  <c r="HJ25" i="2"/>
  <c r="HK25" i="2"/>
  <c r="HL25" i="2"/>
  <c r="HM25" i="2"/>
  <c r="HN25" i="2"/>
  <c r="HO25" i="2"/>
  <c r="HP25" i="2"/>
  <c r="HQ25" i="2"/>
  <c r="HR25" i="2"/>
  <c r="HS25" i="2"/>
  <c r="HT25" i="2"/>
  <c r="HU25" i="2"/>
  <c r="HV25" i="2"/>
  <c r="HW25" i="2"/>
  <c r="HX25" i="2"/>
  <c r="HY25" i="2"/>
  <c r="HZ25" i="2"/>
  <c r="IA25" i="2"/>
  <c r="IB25" i="2"/>
  <c r="IC25" i="2"/>
  <c r="ID25" i="2"/>
  <c r="IE25" i="2"/>
  <c r="HI26" i="2"/>
  <c r="HJ26" i="2"/>
  <c r="HK26" i="2"/>
  <c r="HL26" i="2"/>
  <c r="HM26" i="2"/>
  <c r="HN26" i="2"/>
  <c r="HO26" i="2"/>
  <c r="HP26" i="2"/>
  <c r="HQ26" i="2"/>
  <c r="HR26" i="2"/>
  <c r="HS26" i="2"/>
  <c r="HT26" i="2"/>
  <c r="HU26" i="2"/>
  <c r="HV26" i="2"/>
  <c r="HW26" i="2"/>
  <c r="HX26" i="2"/>
  <c r="HY26" i="2"/>
  <c r="HZ26" i="2"/>
  <c r="IA26" i="2"/>
  <c r="IB26" i="2"/>
  <c r="IC26" i="2"/>
  <c r="ID26" i="2"/>
  <c r="IE26" i="2"/>
  <c r="HI27" i="2"/>
  <c r="HJ27" i="2"/>
  <c r="HK27" i="2"/>
  <c r="HL27" i="2"/>
  <c r="HM27" i="2"/>
  <c r="HN27" i="2"/>
  <c r="HO27" i="2"/>
  <c r="HP27" i="2"/>
  <c r="HQ27" i="2"/>
  <c r="HR27" i="2"/>
  <c r="HS27" i="2"/>
  <c r="HT27" i="2"/>
  <c r="HU27" i="2"/>
  <c r="HV27" i="2"/>
  <c r="HW27" i="2"/>
  <c r="HX27" i="2"/>
  <c r="HY27" i="2"/>
  <c r="HZ27" i="2"/>
  <c r="IA27" i="2"/>
  <c r="IB27" i="2"/>
  <c r="IC27" i="2"/>
  <c r="ID27" i="2"/>
  <c r="IE27" i="2"/>
  <c r="HI28" i="2"/>
  <c r="HJ28" i="2"/>
  <c r="HK28" i="2"/>
  <c r="HL28" i="2"/>
  <c r="HM28" i="2"/>
  <c r="HN28" i="2"/>
  <c r="HO28" i="2"/>
  <c r="HP28" i="2"/>
  <c r="HQ28" i="2"/>
  <c r="HR28" i="2"/>
  <c r="HS28" i="2"/>
  <c r="HT28" i="2"/>
  <c r="HU28" i="2"/>
  <c r="HV28" i="2"/>
  <c r="HW28" i="2"/>
  <c r="HX28" i="2"/>
  <c r="HY28" i="2"/>
  <c r="HZ28" i="2"/>
  <c r="IA28" i="2"/>
  <c r="IB28" i="2"/>
  <c r="IC28" i="2"/>
  <c r="ID28" i="2"/>
  <c r="IE28" i="2"/>
  <c r="HI29" i="2"/>
  <c r="HJ29" i="2"/>
  <c r="HK29" i="2"/>
  <c r="HL29" i="2"/>
  <c r="HM29" i="2"/>
  <c r="HN29" i="2"/>
  <c r="HO29" i="2"/>
  <c r="HP29" i="2"/>
  <c r="HQ29" i="2"/>
  <c r="HR29" i="2"/>
  <c r="HS29" i="2"/>
  <c r="HT29" i="2"/>
  <c r="HU29" i="2"/>
  <c r="HV29" i="2"/>
  <c r="HW29" i="2"/>
  <c r="HX29" i="2"/>
  <c r="HY29" i="2"/>
  <c r="HZ29" i="2"/>
  <c r="IA29" i="2"/>
  <c r="IB29" i="2"/>
  <c r="IC29" i="2"/>
  <c r="ID29" i="2"/>
  <c r="IE29" i="2"/>
  <c r="HI30" i="2"/>
  <c r="HJ30" i="2"/>
  <c r="HK30" i="2"/>
  <c r="HL30" i="2"/>
  <c r="HM30" i="2"/>
  <c r="HN30" i="2"/>
  <c r="HO30" i="2"/>
  <c r="HP30" i="2"/>
  <c r="HQ30" i="2"/>
  <c r="HR30" i="2"/>
  <c r="HS30" i="2"/>
  <c r="HT30" i="2"/>
  <c r="HU30" i="2"/>
  <c r="HV30" i="2"/>
  <c r="HW30" i="2"/>
  <c r="HX30" i="2"/>
  <c r="HY30" i="2"/>
  <c r="HZ30" i="2"/>
  <c r="IA30" i="2"/>
  <c r="IB30" i="2"/>
  <c r="IC30" i="2"/>
  <c r="ID30" i="2"/>
  <c r="IE30" i="2"/>
  <c r="HI31" i="2"/>
  <c r="HJ31" i="2"/>
  <c r="HK31" i="2"/>
  <c r="HL31" i="2"/>
  <c r="HM31" i="2"/>
  <c r="HN31" i="2"/>
  <c r="HO31" i="2"/>
  <c r="HP31" i="2"/>
  <c r="HQ31" i="2"/>
  <c r="HR31" i="2"/>
  <c r="HS31" i="2"/>
  <c r="HT31" i="2"/>
  <c r="HU31" i="2"/>
  <c r="HV31" i="2"/>
  <c r="HW31" i="2"/>
  <c r="HX31" i="2"/>
  <c r="HY31" i="2"/>
  <c r="HZ31" i="2"/>
  <c r="IA31" i="2"/>
  <c r="IB31" i="2"/>
  <c r="IC31" i="2"/>
  <c r="ID31" i="2"/>
  <c r="IE31" i="2"/>
  <c r="HI32" i="2"/>
  <c r="HJ32" i="2"/>
  <c r="HK32" i="2"/>
  <c r="HL32" i="2"/>
  <c r="HM32" i="2"/>
  <c r="HN32" i="2"/>
  <c r="HO32" i="2"/>
  <c r="HP32" i="2"/>
  <c r="HQ32" i="2"/>
  <c r="HR32" i="2"/>
  <c r="HS32" i="2"/>
  <c r="HT32" i="2"/>
  <c r="HU32" i="2"/>
  <c r="HV32" i="2"/>
  <c r="HW32" i="2"/>
  <c r="HX32" i="2"/>
  <c r="HY32" i="2"/>
  <c r="HZ32" i="2"/>
  <c r="IA32" i="2"/>
  <c r="IB32" i="2"/>
  <c r="IC32" i="2"/>
  <c r="ID32" i="2"/>
  <c r="IE32" i="2"/>
  <c r="HI33" i="2"/>
  <c r="HJ33" i="2"/>
  <c r="HK33" i="2"/>
  <c r="HL33" i="2"/>
  <c r="HM33" i="2"/>
  <c r="HN33" i="2"/>
  <c r="HO33" i="2"/>
  <c r="HP33" i="2"/>
  <c r="HQ33" i="2"/>
  <c r="HR33" i="2"/>
  <c r="HS33" i="2"/>
  <c r="HT33" i="2"/>
  <c r="HU33" i="2"/>
  <c r="HV33" i="2"/>
  <c r="HW33" i="2"/>
  <c r="HX33" i="2"/>
  <c r="HY33" i="2"/>
  <c r="HZ33" i="2"/>
  <c r="IA33" i="2"/>
  <c r="IB33" i="2"/>
  <c r="IC33" i="2"/>
  <c r="ID33" i="2"/>
  <c r="IE33" i="2"/>
  <c r="HI34" i="2"/>
  <c r="HJ34" i="2"/>
  <c r="HK34" i="2"/>
  <c r="HL34" i="2"/>
  <c r="HM34" i="2"/>
  <c r="HN34" i="2"/>
  <c r="HO34" i="2"/>
  <c r="HP34" i="2"/>
  <c r="HQ34" i="2"/>
  <c r="HR34" i="2"/>
  <c r="HS34" i="2"/>
  <c r="HT34" i="2"/>
  <c r="HU34" i="2"/>
  <c r="HV34" i="2"/>
  <c r="HW34" i="2"/>
  <c r="HX34" i="2"/>
  <c r="HY34" i="2"/>
  <c r="HZ34" i="2"/>
  <c r="IA34" i="2"/>
  <c r="IB34" i="2"/>
  <c r="IC34" i="2"/>
  <c r="ID34" i="2"/>
  <c r="IE34" i="2"/>
  <c r="HI35" i="2"/>
  <c r="HJ35" i="2"/>
  <c r="HK35" i="2"/>
  <c r="HL35" i="2"/>
  <c r="HM35" i="2"/>
  <c r="HN35" i="2"/>
  <c r="HO35" i="2"/>
  <c r="HP35" i="2"/>
  <c r="HQ35" i="2"/>
  <c r="HR35" i="2"/>
  <c r="HS35" i="2"/>
  <c r="HT35" i="2"/>
  <c r="HU35" i="2"/>
  <c r="HV35" i="2"/>
  <c r="HW35" i="2"/>
  <c r="HX35" i="2"/>
  <c r="HY35" i="2"/>
  <c r="HZ35" i="2"/>
  <c r="IA35" i="2"/>
  <c r="IB35" i="2"/>
  <c r="IC35" i="2"/>
  <c r="ID35" i="2"/>
  <c r="IE35" i="2"/>
  <c r="HI36" i="2"/>
  <c r="HJ36" i="2"/>
  <c r="HK36" i="2"/>
  <c r="HL36" i="2"/>
  <c r="HM36" i="2"/>
  <c r="HN36" i="2"/>
  <c r="HO36" i="2"/>
  <c r="HP36" i="2"/>
  <c r="HQ36" i="2"/>
  <c r="HR36" i="2"/>
  <c r="HS36" i="2"/>
  <c r="HT36" i="2"/>
  <c r="HU36" i="2"/>
  <c r="HV36" i="2"/>
  <c r="HW36" i="2"/>
  <c r="HX36" i="2"/>
  <c r="HY36" i="2"/>
  <c r="HZ36" i="2"/>
  <c r="IA36" i="2"/>
  <c r="IB36" i="2"/>
  <c r="IC36" i="2"/>
  <c r="ID36" i="2"/>
  <c r="IE36" i="2"/>
  <c r="HI37" i="2"/>
  <c r="HJ37" i="2"/>
  <c r="HK37" i="2"/>
  <c r="HL37" i="2"/>
  <c r="HM37" i="2"/>
  <c r="HN37" i="2"/>
  <c r="HO37" i="2"/>
  <c r="HP37" i="2"/>
  <c r="HQ37" i="2"/>
  <c r="HR37" i="2"/>
  <c r="HS37" i="2"/>
  <c r="HT37" i="2"/>
  <c r="HU37" i="2"/>
  <c r="HV37" i="2"/>
  <c r="HW37" i="2"/>
  <c r="HX37" i="2"/>
  <c r="HY37" i="2"/>
  <c r="HZ37" i="2"/>
  <c r="IA37" i="2"/>
  <c r="IB37" i="2"/>
  <c r="IC37" i="2"/>
  <c r="ID37" i="2"/>
  <c r="IE37" i="2"/>
  <c r="HI38" i="2"/>
  <c r="HJ38" i="2"/>
  <c r="HK38" i="2"/>
  <c r="HL38" i="2"/>
  <c r="HM38" i="2"/>
  <c r="HN38" i="2"/>
  <c r="HO38" i="2"/>
  <c r="HP38" i="2"/>
  <c r="HQ38" i="2"/>
  <c r="HR38" i="2"/>
  <c r="HS38" i="2"/>
  <c r="HT38" i="2"/>
  <c r="HU38" i="2"/>
  <c r="HV38" i="2"/>
  <c r="HW38" i="2"/>
  <c r="HX38" i="2"/>
  <c r="HY38" i="2"/>
  <c r="HZ38" i="2"/>
  <c r="IA38" i="2"/>
  <c r="IB38" i="2"/>
  <c r="IC38" i="2"/>
  <c r="ID38" i="2"/>
  <c r="IE38" i="2"/>
  <c r="HI39" i="2"/>
  <c r="HJ39" i="2"/>
  <c r="HK39" i="2"/>
  <c r="HL39" i="2"/>
  <c r="HM39" i="2"/>
  <c r="HN39" i="2"/>
  <c r="HO39" i="2"/>
  <c r="HP39" i="2"/>
  <c r="HQ39" i="2"/>
  <c r="HR39" i="2"/>
  <c r="HS39" i="2"/>
  <c r="HT39" i="2"/>
  <c r="HU39" i="2"/>
  <c r="HV39" i="2"/>
  <c r="HW39" i="2"/>
  <c r="HX39" i="2"/>
  <c r="HY39" i="2"/>
  <c r="HZ39" i="2"/>
  <c r="IA39" i="2"/>
  <c r="IB39" i="2"/>
  <c r="IC39" i="2"/>
  <c r="ID39" i="2"/>
  <c r="IE39" i="2"/>
  <c r="HI40" i="2"/>
  <c r="HJ40" i="2"/>
  <c r="HK40" i="2"/>
  <c r="HL40" i="2"/>
  <c r="HM40" i="2"/>
  <c r="HN40" i="2"/>
  <c r="HO40" i="2"/>
  <c r="HP40" i="2"/>
  <c r="HQ40" i="2"/>
  <c r="HR40" i="2"/>
  <c r="HS40" i="2"/>
  <c r="HT40" i="2"/>
  <c r="HU40" i="2"/>
  <c r="HV40" i="2"/>
  <c r="HW40" i="2"/>
  <c r="HX40" i="2"/>
  <c r="HY40" i="2"/>
  <c r="HZ40" i="2"/>
  <c r="IA40" i="2"/>
  <c r="IB40" i="2"/>
  <c r="IC40" i="2"/>
  <c r="ID40" i="2"/>
  <c r="IE40" i="2"/>
  <c r="HI41" i="2"/>
  <c r="HJ41" i="2"/>
  <c r="HK41" i="2"/>
  <c r="HL41" i="2"/>
  <c r="HM41" i="2"/>
  <c r="HN41" i="2"/>
  <c r="HO41" i="2"/>
  <c r="HP41" i="2"/>
  <c r="HQ41" i="2"/>
  <c r="HR41" i="2"/>
  <c r="HS41" i="2"/>
  <c r="HT41" i="2"/>
  <c r="HU41" i="2"/>
  <c r="HV41" i="2"/>
  <c r="HW41" i="2"/>
  <c r="HX41" i="2"/>
  <c r="HY41" i="2"/>
  <c r="HZ41" i="2"/>
  <c r="IA41" i="2"/>
  <c r="IB41" i="2"/>
  <c r="IC41" i="2"/>
  <c r="ID41" i="2"/>
  <c r="IE41" i="2"/>
  <c r="HI42" i="2"/>
  <c r="HJ42" i="2"/>
  <c r="HK42" i="2"/>
  <c r="HL42" i="2"/>
  <c r="HM42" i="2"/>
  <c r="HN42" i="2"/>
  <c r="HO42" i="2"/>
  <c r="HP42" i="2"/>
  <c r="HQ42" i="2"/>
  <c r="HR42" i="2"/>
  <c r="HS42" i="2"/>
  <c r="HT42" i="2"/>
  <c r="HU42" i="2"/>
  <c r="HV42" i="2"/>
  <c r="HW42" i="2"/>
  <c r="HX42" i="2"/>
  <c r="HY42" i="2"/>
  <c r="HZ42" i="2"/>
  <c r="IA42" i="2"/>
  <c r="IB42" i="2"/>
  <c r="IC42" i="2"/>
  <c r="ID42" i="2"/>
  <c r="IE42" i="2"/>
  <c r="HI43" i="2"/>
  <c r="HJ43" i="2"/>
  <c r="HK43" i="2"/>
  <c r="HL43" i="2"/>
  <c r="HM43" i="2"/>
  <c r="HN43" i="2"/>
  <c r="HO43" i="2"/>
  <c r="HP43" i="2"/>
  <c r="HQ43" i="2"/>
  <c r="HR43" i="2"/>
  <c r="HS43" i="2"/>
  <c r="HT43" i="2"/>
  <c r="HU43" i="2"/>
  <c r="HV43" i="2"/>
  <c r="HW43" i="2"/>
  <c r="HX43" i="2"/>
  <c r="HY43" i="2"/>
  <c r="HZ43" i="2"/>
  <c r="IA43" i="2"/>
  <c r="IB43" i="2"/>
  <c r="IC43" i="2"/>
  <c r="ID43" i="2"/>
  <c r="IE43" i="2"/>
  <c r="HI44" i="2"/>
  <c r="HJ44" i="2"/>
  <c r="HK44" i="2"/>
  <c r="HL44" i="2"/>
  <c r="HM44" i="2"/>
  <c r="HN44" i="2"/>
  <c r="HO44" i="2"/>
  <c r="HP44" i="2"/>
  <c r="HQ44" i="2"/>
  <c r="HR44" i="2"/>
  <c r="HS44" i="2"/>
  <c r="HT44" i="2"/>
  <c r="HU44" i="2"/>
  <c r="HV44" i="2"/>
  <c r="HW44" i="2"/>
  <c r="HX44" i="2"/>
  <c r="HY44" i="2"/>
  <c r="HZ44" i="2"/>
  <c r="IA44" i="2"/>
  <c r="IB44" i="2"/>
  <c r="IC44" i="2"/>
  <c r="ID44" i="2"/>
  <c r="IE44" i="2"/>
  <c r="HI45" i="2"/>
  <c r="HJ45" i="2"/>
  <c r="HK45" i="2"/>
  <c r="HL45" i="2"/>
  <c r="HM45" i="2"/>
  <c r="HN45" i="2"/>
  <c r="HO45" i="2"/>
  <c r="HP45" i="2"/>
  <c r="HQ45" i="2"/>
  <c r="HR45" i="2"/>
  <c r="HS45" i="2"/>
  <c r="HT45" i="2"/>
  <c r="HU45" i="2"/>
  <c r="HV45" i="2"/>
  <c r="HW45" i="2"/>
  <c r="HX45" i="2"/>
  <c r="HY45" i="2"/>
  <c r="HZ45" i="2"/>
  <c r="IA45" i="2"/>
  <c r="IB45" i="2"/>
  <c r="IC45" i="2"/>
  <c r="ID45" i="2"/>
  <c r="IE45" i="2"/>
  <c r="HI46" i="2"/>
  <c r="HJ46" i="2"/>
  <c r="HK46" i="2"/>
  <c r="HL46" i="2"/>
  <c r="HM46" i="2"/>
  <c r="HN46" i="2"/>
  <c r="HO46" i="2"/>
  <c r="HP46" i="2"/>
  <c r="HQ46" i="2"/>
  <c r="HR46" i="2"/>
  <c r="HS46" i="2"/>
  <c r="HT46" i="2"/>
  <c r="HU46" i="2"/>
  <c r="HV46" i="2"/>
  <c r="HW46" i="2"/>
  <c r="HX46" i="2"/>
  <c r="HY46" i="2"/>
  <c r="HZ46" i="2"/>
  <c r="IA46" i="2"/>
  <c r="IB46" i="2"/>
  <c r="IC46" i="2"/>
  <c r="ID46" i="2"/>
  <c r="IE46" i="2"/>
  <c r="HI47" i="2"/>
  <c r="HJ47" i="2"/>
  <c r="HK47" i="2"/>
  <c r="HL47" i="2"/>
  <c r="HM47" i="2"/>
  <c r="HN47" i="2"/>
  <c r="HO47" i="2"/>
  <c r="HP47" i="2"/>
  <c r="HQ47" i="2"/>
  <c r="HR47" i="2"/>
  <c r="HS47" i="2"/>
  <c r="HT47" i="2"/>
  <c r="HU47" i="2"/>
  <c r="HV47" i="2"/>
  <c r="HW47" i="2"/>
  <c r="HX47" i="2"/>
  <c r="HY47" i="2"/>
  <c r="HZ47" i="2"/>
  <c r="IA47" i="2"/>
  <c r="IB47" i="2"/>
  <c r="IC47" i="2"/>
  <c r="ID47" i="2"/>
  <c r="IE47" i="2"/>
  <c r="HI48" i="2"/>
  <c r="HJ48" i="2"/>
  <c r="HK48" i="2"/>
  <c r="HL48" i="2"/>
  <c r="HM48" i="2"/>
  <c r="HN48" i="2"/>
  <c r="HO48" i="2"/>
  <c r="HP48" i="2"/>
  <c r="HQ48" i="2"/>
  <c r="HR48" i="2"/>
  <c r="HS48" i="2"/>
  <c r="HT48" i="2"/>
  <c r="HU48" i="2"/>
  <c r="HV48" i="2"/>
  <c r="HW48" i="2"/>
  <c r="HX48" i="2"/>
  <c r="HY48" i="2"/>
  <c r="HZ48" i="2"/>
  <c r="IA48" i="2"/>
  <c r="IB48" i="2"/>
  <c r="IC48" i="2"/>
  <c r="ID48" i="2"/>
  <c r="IE48" i="2"/>
  <c r="HI49" i="2"/>
  <c r="HJ49" i="2"/>
  <c r="HK49" i="2"/>
  <c r="HL49" i="2"/>
  <c r="HM49" i="2"/>
  <c r="HN49" i="2"/>
  <c r="HO49" i="2"/>
  <c r="HP49" i="2"/>
  <c r="HQ49" i="2"/>
  <c r="HR49" i="2"/>
  <c r="HS49" i="2"/>
  <c r="HT49" i="2"/>
  <c r="HU49" i="2"/>
  <c r="HV49" i="2"/>
  <c r="HW49" i="2"/>
  <c r="HX49" i="2"/>
  <c r="HY49" i="2"/>
  <c r="HZ49" i="2"/>
  <c r="IA49" i="2"/>
  <c r="IB49" i="2"/>
  <c r="IC49" i="2"/>
  <c r="ID49" i="2"/>
  <c r="IE49" i="2"/>
  <c r="HI50" i="2"/>
  <c r="HJ50" i="2"/>
  <c r="HK50" i="2"/>
  <c r="HL50" i="2"/>
  <c r="HM50" i="2"/>
  <c r="HN50" i="2"/>
  <c r="HO50" i="2"/>
  <c r="HP50" i="2"/>
  <c r="HQ50" i="2"/>
  <c r="HR50" i="2"/>
  <c r="HS50" i="2"/>
  <c r="HT50" i="2"/>
  <c r="HU50" i="2"/>
  <c r="HV50" i="2"/>
  <c r="HW50" i="2"/>
  <c r="HX50" i="2"/>
  <c r="HY50" i="2"/>
  <c r="HZ50" i="2"/>
  <c r="IA50" i="2"/>
  <c r="IB50" i="2"/>
  <c r="IC50" i="2"/>
  <c r="ID50" i="2"/>
  <c r="IE50" i="2"/>
  <c r="HI51" i="2"/>
  <c r="HJ51" i="2"/>
  <c r="HK51" i="2"/>
  <c r="HL51" i="2"/>
  <c r="HM51" i="2"/>
  <c r="HN51" i="2"/>
  <c r="HO51" i="2"/>
  <c r="HP51" i="2"/>
  <c r="HQ51" i="2"/>
  <c r="HR51" i="2"/>
  <c r="HS51" i="2"/>
  <c r="HT51" i="2"/>
  <c r="HU51" i="2"/>
  <c r="HV51" i="2"/>
  <c r="HW51" i="2"/>
  <c r="HX51" i="2"/>
  <c r="HY51" i="2"/>
  <c r="HZ51" i="2"/>
  <c r="IA51" i="2"/>
  <c r="IB51" i="2"/>
  <c r="IC51" i="2"/>
  <c r="ID51" i="2"/>
  <c r="IE51" i="2"/>
  <c r="HI52" i="2"/>
  <c r="HJ52" i="2"/>
  <c r="HK52" i="2"/>
  <c r="HL52" i="2"/>
  <c r="HM52" i="2"/>
  <c r="HN52" i="2"/>
  <c r="HO52" i="2"/>
  <c r="HP52" i="2"/>
  <c r="HQ52" i="2"/>
  <c r="HR52" i="2"/>
  <c r="HS52" i="2"/>
  <c r="HT52" i="2"/>
  <c r="HU52" i="2"/>
  <c r="HV52" i="2"/>
  <c r="HW52" i="2"/>
  <c r="HX52" i="2"/>
  <c r="HY52" i="2"/>
  <c r="HZ52" i="2"/>
  <c r="IA52" i="2"/>
  <c r="IB52" i="2"/>
  <c r="IC52" i="2"/>
  <c r="ID52" i="2"/>
  <c r="IE52" i="2"/>
  <c r="HI53" i="2"/>
  <c r="HJ53" i="2"/>
  <c r="HK53" i="2"/>
  <c r="HL53" i="2"/>
  <c r="HM53" i="2"/>
  <c r="HN53" i="2"/>
  <c r="HO53" i="2"/>
  <c r="HP53" i="2"/>
  <c r="HQ53" i="2"/>
  <c r="HR53" i="2"/>
  <c r="HS53" i="2"/>
  <c r="HT53" i="2"/>
  <c r="HU53" i="2"/>
  <c r="HV53" i="2"/>
  <c r="HW53" i="2"/>
  <c r="HX53" i="2"/>
  <c r="HY53" i="2"/>
  <c r="HZ53" i="2"/>
  <c r="IA53" i="2"/>
  <c r="IB53" i="2"/>
  <c r="IC53" i="2"/>
  <c r="ID53" i="2"/>
  <c r="IE53" i="2"/>
  <c r="HI54" i="2"/>
  <c r="HJ54" i="2"/>
  <c r="HK54" i="2"/>
  <c r="HL54" i="2"/>
  <c r="HM54" i="2"/>
  <c r="HN54" i="2"/>
  <c r="HO54" i="2"/>
  <c r="HP54" i="2"/>
  <c r="HQ54" i="2"/>
  <c r="HR54" i="2"/>
  <c r="HS54" i="2"/>
  <c r="HT54" i="2"/>
  <c r="HU54" i="2"/>
  <c r="HV54" i="2"/>
  <c r="HW54" i="2"/>
  <c r="HX54" i="2"/>
  <c r="HY54" i="2"/>
  <c r="HZ54" i="2"/>
  <c r="IA54" i="2"/>
  <c r="IB54" i="2"/>
  <c r="IC54" i="2"/>
  <c r="ID54" i="2"/>
  <c r="IE54" i="2"/>
  <c r="HI55" i="2"/>
  <c r="HJ55" i="2"/>
  <c r="HK55" i="2"/>
  <c r="HL55" i="2"/>
  <c r="HM55" i="2"/>
  <c r="HN55" i="2"/>
  <c r="HO55" i="2"/>
  <c r="HP55" i="2"/>
  <c r="HQ55" i="2"/>
  <c r="HR55" i="2"/>
  <c r="HS55" i="2"/>
  <c r="HT55" i="2"/>
  <c r="HU55" i="2"/>
  <c r="HV55" i="2"/>
  <c r="HW55" i="2"/>
  <c r="HX55" i="2"/>
  <c r="HY55" i="2"/>
  <c r="HZ55" i="2"/>
  <c r="IA55" i="2"/>
  <c r="IB55" i="2"/>
  <c r="IC55" i="2"/>
  <c r="ID55" i="2"/>
  <c r="IE55" i="2"/>
  <c r="HI56" i="2"/>
  <c r="HJ56" i="2"/>
  <c r="HK56" i="2"/>
  <c r="HL56" i="2"/>
  <c r="HM56" i="2"/>
  <c r="HN56" i="2"/>
  <c r="HO56" i="2"/>
  <c r="HP56" i="2"/>
  <c r="HQ56" i="2"/>
  <c r="HR56" i="2"/>
  <c r="HS56" i="2"/>
  <c r="HT56" i="2"/>
  <c r="HU56" i="2"/>
  <c r="HV56" i="2"/>
  <c r="HW56" i="2"/>
  <c r="HX56" i="2"/>
  <c r="HY56" i="2"/>
  <c r="HZ56" i="2"/>
  <c r="IA56" i="2"/>
  <c r="IB56" i="2"/>
  <c r="IC56" i="2"/>
  <c r="ID56" i="2"/>
  <c r="IE56" i="2"/>
  <c r="HI57" i="2"/>
  <c r="HJ57" i="2"/>
  <c r="HK57" i="2"/>
  <c r="HL57" i="2"/>
  <c r="HM57" i="2"/>
  <c r="HN57" i="2"/>
  <c r="HO57" i="2"/>
  <c r="HP57" i="2"/>
  <c r="HQ57" i="2"/>
  <c r="HR57" i="2"/>
  <c r="HS57" i="2"/>
  <c r="HT57" i="2"/>
  <c r="HU57" i="2"/>
  <c r="HV57" i="2"/>
  <c r="HW57" i="2"/>
  <c r="HX57" i="2"/>
  <c r="HY57" i="2"/>
  <c r="HZ57" i="2"/>
  <c r="IA57" i="2"/>
  <c r="IB57" i="2"/>
  <c r="IC57" i="2"/>
  <c r="ID57" i="2"/>
  <c r="IE57" i="2"/>
  <c r="HI58" i="2"/>
  <c r="HJ58" i="2"/>
  <c r="HK58" i="2"/>
  <c r="HL58" i="2"/>
  <c r="HM58" i="2"/>
  <c r="HN58" i="2"/>
  <c r="HO58" i="2"/>
  <c r="HP58" i="2"/>
  <c r="HQ58" i="2"/>
  <c r="HR58" i="2"/>
  <c r="HS58" i="2"/>
  <c r="HT58" i="2"/>
  <c r="HU58" i="2"/>
  <c r="HV58" i="2"/>
  <c r="HW58" i="2"/>
  <c r="HX58" i="2"/>
  <c r="HY58" i="2"/>
  <c r="HZ58" i="2"/>
  <c r="IA58" i="2"/>
  <c r="IB58" i="2"/>
  <c r="IC58" i="2"/>
  <c r="ID58" i="2"/>
  <c r="IE58" i="2"/>
  <c r="HI59" i="2"/>
  <c r="HJ59" i="2"/>
  <c r="HK59" i="2"/>
  <c r="HL59" i="2"/>
  <c r="HM59" i="2"/>
  <c r="HN59" i="2"/>
  <c r="HO59" i="2"/>
  <c r="HP59" i="2"/>
  <c r="HQ59" i="2"/>
  <c r="HR59" i="2"/>
  <c r="HS59" i="2"/>
  <c r="HT59" i="2"/>
  <c r="HU59" i="2"/>
  <c r="HV59" i="2"/>
  <c r="HW59" i="2"/>
  <c r="HX59" i="2"/>
  <c r="HY59" i="2"/>
  <c r="HZ59" i="2"/>
  <c r="IA59" i="2"/>
  <c r="IB59" i="2"/>
  <c r="IC59" i="2"/>
  <c r="ID59" i="2"/>
  <c r="IE59" i="2"/>
  <c r="HI60" i="2"/>
  <c r="HJ60" i="2"/>
  <c r="HK60" i="2"/>
  <c r="HL60" i="2"/>
  <c r="HM60" i="2"/>
  <c r="HN60" i="2"/>
  <c r="HO60" i="2"/>
  <c r="HP60" i="2"/>
  <c r="HQ60" i="2"/>
  <c r="HR60" i="2"/>
  <c r="HS60" i="2"/>
  <c r="HT60" i="2"/>
  <c r="HU60" i="2"/>
  <c r="HV60" i="2"/>
  <c r="HW60" i="2"/>
  <c r="HX60" i="2"/>
  <c r="HY60" i="2"/>
  <c r="HZ60" i="2"/>
  <c r="IA60" i="2"/>
  <c r="IB60" i="2"/>
  <c r="IC60" i="2"/>
  <c r="ID60" i="2"/>
  <c r="IE60" i="2"/>
  <c r="HI61" i="2"/>
  <c r="HJ61" i="2"/>
  <c r="HK61" i="2"/>
  <c r="HL61" i="2"/>
  <c r="HM61" i="2"/>
  <c r="HN61" i="2"/>
  <c r="HO61" i="2"/>
  <c r="HP61" i="2"/>
  <c r="HQ61" i="2"/>
  <c r="HR61" i="2"/>
  <c r="HS61" i="2"/>
  <c r="HT61" i="2"/>
  <c r="HU61" i="2"/>
  <c r="HV61" i="2"/>
  <c r="HW61" i="2"/>
  <c r="HX61" i="2"/>
  <c r="HY61" i="2"/>
  <c r="HZ61" i="2"/>
  <c r="IA61" i="2"/>
  <c r="IB61" i="2"/>
  <c r="IC61" i="2"/>
  <c r="ID61" i="2"/>
  <c r="IE61" i="2"/>
  <c r="JE4" i="2"/>
  <c r="JF4" i="2"/>
  <c r="JG4" i="2"/>
  <c r="JH4" i="2"/>
  <c r="JI4" i="2"/>
  <c r="JJ4" i="2"/>
  <c r="JK4" i="2"/>
  <c r="JL4" i="2"/>
  <c r="JM4" i="2"/>
  <c r="JN4" i="2"/>
  <c r="JO4" i="2"/>
  <c r="JP4" i="2"/>
  <c r="JQ4" i="2"/>
  <c r="JR4" i="2"/>
  <c r="JS4" i="2"/>
  <c r="JT4" i="2"/>
  <c r="JU4" i="2"/>
  <c r="JV4" i="2"/>
  <c r="JW4" i="2"/>
  <c r="JX4" i="2"/>
  <c r="JY4" i="2"/>
  <c r="JZ4" i="2"/>
  <c r="JE5" i="2"/>
  <c r="JF5" i="2"/>
  <c r="JG5" i="2"/>
  <c r="JH5" i="2"/>
  <c r="JI5" i="2"/>
  <c r="JJ5" i="2"/>
  <c r="JK5" i="2"/>
  <c r="JL5" i="2"/>
  <c r="JM5" i="2"/>
  <c r="JN5" i="2"/>
  <c r="JO5" i="2"/>
  <c r="JP5" i="2"/>
  <c r="JQ5" i="2"/>
  <c r="JR5" i="2"/>
  <c r="JS5" i="2"/>
  <c r="JT5" i="2"/>
  <c r="JU5" i="2"/>
  <c r="JV5" i="2"/>
  <c r="JW5" i="2"/>
  <c r="JX5" i="2"/>
  <c r="JY5" i="2"/>
  <c r="JZ5" i="2"/>
  <c r="JE6" i="2"/>
  <c r="JF6" i="2"/>
  <c r="JG6" i="2"/>
  <c r="JH6" i="2"/>
  <c r="JI6" i="2"/>
  <c r="JJ6" i="2"/>
  <c r="JK6" i="2"/>
  <c r="JL6" i="2"/>
  <c r="JM6" i="2"/>
  <c r="JN6" i="2"/>
  <c r="JO6" i="2"/>
  <c r="JP6" i="2"/>
  <c r="JQ6" i="2"/>
  <c r="JR6" i="2"/>
  <c r="JS6" i="2"/>
  <c r="JT6" i="2"/>
  <c r="JU6" i="2"/>
  <c r="JV6" i="2"/>
  <c r="JW6" i="2"/>
  <c r="JX6" i="2"/>
  <c r="JY6" i="2"/>
  <c r="JZ6" i="2"/>
  <c r="JE7" i="2"/>
  <c r="JF7" i="2"/>
  <c r="JG7" i="2"/>
  <c r="JH7" i="2"/>
  <c r="JI7" i="2"/>
  <c r="JJ7" i="2"/>
  <c r="JK7" i="2"/>
  <c r="JL7" i="2"/>
  <c r="JM7" i="2"/>
  <c r="JN7" i="2"/>
  <c r="JO7" i="2"/>
  <c r="JP7" i="2"/>
  <c r="JQ7" i="2"/>
  <c r="JR7" i="2"/>
  <c r="JS7" i="2"/>
  <c r="JT7" i="2"/>
  <c r="JU7" i="2"/>
  <c r="JV7" i="2"/>
  <c r="JW7" i="2"/>
  <c r="JX7" i="2"/>
  <c r="JY7" i="2"/>
  <c r="JZ7" i="2"/>
  <c r="JE8" i="2"/>
  <c r="JF8" i="2"/>
  <c r="JG8" i="2"/>
  <c r="JH8" i="2"/>
  <c r="JI8" i="2"/>
  <c r="JJ8" i="2"/>
  <c r="JK8" i="2"/>
  <c r="JL8" i="2"/>
  <c r="JM8" i="2"/>
  <c r="JN8" i="2"/>
  <c r="JO8" i="2"/>
  <c r="JP8" i="2"/>
  <c r="JQ8" i="2"/>
  <c r="JR8" i="2"/>
  <c r="JS8" i="2"/>
  <c r="JT8" i="2"/>
  <c r="JU8" i="2"/>
  <c r="JV8" i="2"/>
  <c r="JW8" i="2"/>
  <c r="JX8" i="2"/>
  <c r="JY8" i="2"/>
  <c r="JZ8" i="2"/>
  <c r="JE9" i="2"/>
  <c r="JF9" i="2"/>
  <c r="JG9" i="2"/>
  <c r="JH9" i="2"/>
  <c r="JI9" i="2"/>
  <c r="JJ9" i="2"/>
  <c r="JK9" i="2"/>
  <c r="JL9" i="2"/>
  <c r="JM9" i="2"/>
  <c r="JN9" i="2"/>
  <c r="JO9" i="2"/>
  <c r="JP9" i="2"/>
  <c r="JQ9" i="2"/>
  <c r="JR9" i="2"/>
  <c r="JS9" i="2"/>
  <c r="JT9" i="2"/>
  <c r="JU9" i="2"/>
  <c r="JV9" i="2"/>
  <c r="JW9" i="2"/>
  <c r="JX9" i="2"/>
  <c r="JY9" i="2"/>
  <c r="JZ9" i="2"/>
  <c r="JE10" i="2"/>
  <c r="JF10" i="2"/>
  <c r="JG10" i="2"/>
  <c r="JH10" i="2"/>
  <c r="JI10" i="2"/>
  <c r="JJ10" i="2"/>
  <c r="JK10" i="2"/>
  <c r="JL10" i="2"/>
  <c r="JM10" i="2"/>
  <c r="JN10" i="2"/>
  <c r="JO10" i="2"/>
  <c r="JP10" i="2"/>
  <c r="JQ10" i="2"/>
  <c r="JR10" i="2"/>
  <c r="JS10" i="2"/>
  <c r="JT10" i="2"/>
  <c r="JU10" i="2"/>
  <c r="JV10" i="2"/>
  <c r="JW10" i="2"/>
  <c r="JX10" i="2"/>
  <c r="JY10" i="2"/>
  <c r="JZ10" i="2"/>
  <c r="JE11" i="2"/>
  <c r="JF11" i="2"/>
  <c r="JG11" i="2"/>
  <c r="JH11" i="2"/>
  <c r="JI11" i="2"/>
  <c r="JJ11" i="2"/>
  <c r="JK11" i="2"/>
  <c r="JL11" i="2"/>
  <c r="JM11" i="2"/>
  <c r="JN11" i="2"/>
  <c r="JO11" i="2"/>
  <c r="JP11" i="2"/>
  <c r="JQ11" i="2"/>
  <c r="JR11" i="2"/>
  <c r="JS11" i="2"/>
  <c r="JT11" i="2"/>
  <c r="JU11" i="2"/>
  <c r="JV11" i="2"/>
  <c r="JW11" i="2"/>
  <c r="JX11" i="2"/>
  <c r="JY11" i="2"/>
  <c r="JZ11" i="2"/>
  <c r="JE12" i="2"/>
  <c r="JF12" i="2"/>
  <c r="JG12" i="2"/>
  <c r="JH12" i="2"/>
  <c r="JI12" i="2"/>
  <c r="JJ12" i="2"/>
  <c r="JK12" i="2"/>
  <c r="JL12" i="2"/>
  <c r="JM12" i="2"/>
  <c r="JN12" i="2"/>
  <c r="JO12" i="2"/>
  <c r="JP12" i="2"/>
  <c r="JQ12" i="2"/>
  <c r="JR12" i="2"/>
  <c r="JS12" i="2"/>
  <c r="JT12" i="2"/>
  <c r="JU12" i="2"/>
  <c r="JV12" i="2"/>
  <c r="JW12" i="2"/>
  <c r="JX12" i="2"/>
  <c r="JY12" i="2"/>
  <c r="JZ12" i="2"/>
  <c r="JE13" i="2"/>
  <c r="JF13" i="2"/>
  <c r="JG13" i="2"/>
  <c r="JH13" i="2"/>
  <c r="JI13" i="2"/>
  <c r="JJ13" i="2"/>
  <c r="JK13" i="2"/>
  <c r="JL13" i="2"/>
  <c r="JM13" i="2"/>
  <c r="JN13" i="2"/>
  <c r="JO13" i="2"/>
  <c r="JP13" i="2"/>
  <c r="JQ13" i="2"/>
  <c r="JR13" i="2"/>
  <c r="JS13" i="2"/>
  <c r="JT13" i="2"/>
  <c r="JU13" i="2"/>
  <c r="JV13" i="2"/>
  <c r="JW13" i="2"/>
  <c r="JX13" i="2"/>
  <c r="JY13" i="2"/>
  <c r="JZ13" i="2"/>
  <c r="JE14" i="2"/>
  <c r="JF14" i="2"/>
  <c r="JG14" i="2"/>
  <c r="JH14" i="2"/>
  <c r="JI14" i="2"/>
  <c r="JJ14" i="2"/>
  <c r="JK14" i="2"/>
  <c r="JL14" i="2"/>
  <c r="JM14" i="2"/>
  <c r="JN14" i="2"/>
  <c r="JO14" i="2"/>
  <c r="JP14" i="2"/>
  <c r="JQ14" i="2"/>
  <c r="JR14" i="2"/>
  <c r="JS14" i="2"/>
  <c r="JT14" i="2"/>
  <c r="JU14" i="2"/>
  <c r="JV14" i="2"/>
  <c r="JW14" i="2"/>
  <c r="JX14" i="2"/>
  <c r="JY14" i="2"/>
  <c r="JZ14" i="2"/>
  <c r="JE15" i="2"/>
  <c r="JF15" i="2"/>
  <c r="JG15" i="2"/>
  <c r="JH15" i="2"/>
  <c r="JI15" i="2"/>
  <c r="JJ15" i="2"/>
  <c r="JK15" i="2"/>
  <c r="JL15" i="2"/>
  <c r="JM15" i="2"/>
  <c r="JN15" i="2"/>
  <c r="JO15" i="2"/>
  <c r="JP15" i="2"/>
  <c r="JQ15" i="2"/>
  <c r="JR15" i="2"/>
  <c r="JS15" i="2"/>
  <c r="JT15" i="2"/>
  <c r="JU15" i="2"/>
  <c r="JV15" i="2"/>
  <c r="JW15" i="2"/>
  <c r="JX15" i="2"/>
  <c r="JY15" i="2"/>
  <c r="JZ15" i="2"/>
  <c r="JE16" i="2"/>
  <c r="JF16" i="2"/>
  <c r="JG16" i="2"/>
  <c r="JH16" i="2"/>
  <c r="JI16" i="2"/>
  <c r="JJ16" i="2"/>
  <c r="JK16" i="2"/>
  <c r="JL16" i="2"/>
  <c r="JM16" i="2"/>
  <c r="JN16" i="2"/>
  <c r="JO16" i="2"/>
  <c r="JP16" i="2"/>
  <c r="JQ16" i="2"/>
  <c r="JR16" i="2"/>
  <c r="JS16" i="2"/>
  <c r="JT16" i="2"/>
  <c r="JU16" i="2"/>
  <c r="JV16" i="2"/>
  <c r="JW16" i="2"/>
  <c r="JX16" i="2"/>
  <c r="JY16" i="2"/>
  <c r="JZ16" i="2"/>
  <c r="JE17" i="2"/>
  <c r="JF17" i="2"/>
  <c r="JG17" i="2"/>
  <c r="JH17" i="2"/>
  <c r="JI17" i="2"/>
  <c r="JJ17" i="2"/>
  <c r="JK17" i="2"/>
  <c r="JL17" i="2"/>
  <c r="JM17" i="2"/>
  <c r="JN17" i="2"/>
  <c r="JO17" i="2"/>
  <c r="JP17" i="2"/>
  <c r="JQ17" i="2"/>
  <c r="JR17" i="2"/>
  <c r="JS17" i="2"/>
  <c r="JT17" i="2"/>
  <c r="JU17" i="2"/>
  <c r="JV17" i="2"/>
  <c r="JW17" i="2"/>
  <c r="JX17" i="2"/>
  <c r="JY17" i="2"/>
  <c r="JZ17" i="2"/>
  <c r="JE18" i="2"/>
  <c r="JF18" i="2"/>
  <c r="JG18" i="2"/>
  <c r="JH18" i="2"/>
  <c r="JI18" i="2"/>
  <c r="JJ18" i="2"/>
  <c r="JK18" i="2"/>
  <c r="JL18" i="2"/>
  <c r="JM18" i="2"/>
  <c r="JN18" i="2"/>
  <c r="JO18" i="2"/>
  <c r="JP18" i="2"/>
  <c r="JQ18" i="2"/>
  <c r="JR18" i="2"/>
  <c r="JS18" i="2"/>
  <c r="JT18" i="2"/>
  <c r="JU18" i="2"/>
  <c r="JV18" i="2"/>
  <c r="JW18" i="2"/>
  <c r="JX18" i="2"/>
  <c r="JY18" i="2"/>
  <c r="JZ18" i="2"/>
  <c r="JE19" i="2"/>
  <c r="JF19" i="2"/>
  <c r="JG19" i="2"/>
  <c r="JH19" i="2"/>
  <c r="JI19" i="2"/>
  <c r="JJ19" i="2"/>
  <c r="JK19" i="2"/>
  <c r="JL19" i="2"/>
  <c r="JM19" i="2"/>
  <c r="JN19" i="2"/>
  <c r="JO19" i="2"/>
  <c r="JP19" i="2"/>
  <c r="JQ19" i="2"/>
  <c r="JR19" i="2"/>
  <c r="JS19" i="2"/>
  <c r="JT19" i="2"/>
  <c r="JU19" i="2"/>
  <c r="JV19" i="2"/>
  <c r="JW19" i="2"/>
  <c r="JX19" i="2"/>
  <c r="JY19" i="2"/>
  <c r="JZ19" i="2"/>
  <c r="JE20" i="2"/>
  <c r="JF20" i="2"/>
  <c r="JG20" i="2"/>
  <c r="JH20" i="2"/>
  <c r="JI20" i="2"/>
  <c r="JJ20" i="2"/>
  <c r="JK20" i="2"/>
  <c r="JL20" i="2"/>
  <c r="JM20" i="2"/>
  <c r="JN20" i="2"/>
  <c r="JO20" i="2"/>
  <c r="JP20" i="2"/>
  <c r="JQ20" i="2"/>
  <c r="JR20" i="2"/>
  <c r="JS20" i="2"/>
  <c r="JT20" i="2"/>
  <c r="JU20" i="2"/>
  <c r="JV20" i="2"/>
  <c r="JW20" i="2"/>
  <c r="JX20" i="2"/>
  <c r="JY20" i="2"/>
  <c r="JZ20" i="2"/>
  <c r="JE21" i="2"/>
  <c r="JF21" i="2"/>
  <c r="JG21" i="2"/>
  <c r="JH21" i="2"/>
  <c r="JI21" i="2"/>
  <c r="JJ21" i="2"/>
  <c r="JK21" i="2"/>
  <c r="JL21" i="2"/>
  <c r="JM21" i="2"/>
  <c r="JN21" i="2"/>
  <c r="JO21" i="2"/>
  <c r="JP21" i="2"/>
  <c r="JQ21" i="2"/>
  <c r="JR21" i="2"/>
  <c r="JS21" i="2"/>
  <c r="JT21" i="2"/>
  <c r="JU21" i="2"/>
  <c r="JV21" i="2"/>
  <c r="JW21" i="2"/>
  <c r="JX21" i="2"/>
  <c r="JY21" i="2"/>
  <c r="JZ21" i="2"/>
  <c r="JE22" i="2"/>
  <c r="JF22" i="2"/>
  <c r="JG22" i="2"/>
  <c r="JH22" i="2"/>
  <c r="JI22" i="2"/>
  <c r="JJ22" i="2"/>
  <c r="JK22" i="2"/>
  <c r="JL22" i="2"/>
  <c r="JM22" i="2"/>
  <c r="JN22" i="2"/>
  <c r="JO22" i="2"/>
  <c r="JP22" i="2"/>
  <c r="JQ22" i="2"/>
  <c r="JR22" i="2"/>
  <c r="JS22" i="2"/>
  <c r="JT22" i="2"/>
  <c r="JU22" i="2"/>
  <c r="JV22" i="2"/>
  <c r="JW22" i="2"/>
  <c r="JX22" i="2"/>
  <c r="JY22" i="2"/>
  <c r="JZ22" i="2"/>
  <c r="JE23" i="2"/>
  <c r="JF23" i="2"/>
  <c r="JG23" i="2"/>
  <c r="JH23" i="2"/>
  <c r="JI23" i="2"/>
  <c r="JJ23" i="2"/>
  <c r="JK23" i="2"/>
  <c r="JL23" i="2"/>
  <c r="JM23" i="2"/>
  <c r="JN23" i="2"/>
  <c r="JO23" i="2"/>
  <c r="JP23" i="2"/>
  <c r="JQ23" i="2"/>
  <c r="JR23" i="2"/>
  <c r="JS23" i="2"/>
  <c r="JT23" i="2"/>
  <c r="JU23" i="2"/>
  <c r="JV23" i="2"/>
  <c r="JW23" i="2"/>
  <c r="JX23" i="2"/>
  <c r="JY23" i="2"/>
  <c r="JZ23" i="2"/>
  <c r="JE24" i="2"/>
  <c r="JF24" i="2"/>
  <c r="JG24" i="2"/>
  <c r="JH24" i="2"/>
  <c r="JI24" i="2"/>
  <c r="JJ24" i="2"/>
  <c r="JK24" i="2"/>
  <c r="JL24" i="2"/>
  <c r="JM24" i="2"/>
  <c r="JN24" i="2"/>
  <c r="JO24" i="2"/>
  <c r="JP24" i="2"/>
  <c r="JQ24" i="2"/>
  <c r="JR24" i="2"/>
  <c r="JS24" i="2"/>
  <c r="JT24" i="2"/>
  <c r="JU24" i="2"/>
  <c r="JV24" i="2"/>
  <c r="JW24" i="2"/>
  <c r="JX24" i="2"/>
  <c r="JY24" i="2"/>
  <c r="JZ24" i="2"/>
  <c r="JE25" i="2"/>
  <c r="JF25" i="2"/>
  <c r="JG25" i="2"/>
  <c r="JH25" i="2"/>
  <c r="JI25" i="2"/>
  <c r="JJ25" i="2"/>
  <c r="JK25" i="2"/>
  <c r="JL25" i="2"/>
  <c r="JM25" i="2"/>
  <c r="JN25" i="2"/>
  <c r="JO25" i="2"/>
  <c r="JP25" i="2"/>
  <c r="JQ25" i="2"/>
  <c r="JR25" i="2"/>
  <c r="JS25" i="2"/>
  <c r="JT25" i="2"/>
  <c r="JU25" i="2"/>
  <c r="JV25" i="2"/>
  <c r="JW25" i="2"/>
  <c r="JX25" i="2"/>
  <c r="JY25" i="2"/>
  <c r="JZ25" i="2"/>
  <c r="JE26" i="2"/>
  <c r="JF26" i="2"/>
  <c r="JG26" i="2"/>
  <c r="JH26" i="2"/>
  <c r="JI26" i="2"/>
  <c r="JJ26" i="2"/>
  <c r="JK26" i="2"/>
  <c r="JL26" i="2"/>
  <c r="JM26" i="2"/>
  <c r="JN26" i="2"/>
  <c r="JO26" i="2"/>
  <c r="JP26" i="2"/>
  <c r="JQ26" i="2"/>
  <c r="JR26" i="2"/>
  <c r="JS26" i="2"/>
  <c r="JT26" i="2"/>
  <c r="JU26" i="2"/>
  <c r="JV26" i="2"/>
  <c r="JW26" i="2"/>
  <c r="JX26" i="2"/>
  <c r="JY26" i="2"/>
  <c r="JZ26" i="2"/>
  <c r="JE27" i="2"/>
  <c r="JF27" i="2"/>
  <c r="JG27" i="2"/>
  <c r="JH27" i="2"/>
  <c r="JI27" i="2"/>
  <c r="JJ27" i="2"/>
  <c r="JK27" i="2"/>
  <c r="JL27" i="2"/>
  <c r="JM27" i="2"/>
  <c r="JN27" i="2"/>
  <c r="JO27" i="2"/>
  <c r="JP27" i="2"/>
  <c r="JQ27" i="2"/>
  <c r="JR27" i="2"/>
  <c r="JS27" i="2"/>
  <c r="JT27" i="2"/>
  <c r="JU27" i="2"/>
  <c r="JV27" i="2"/>
  <c r="JW27" i="2"/>
  <c r="JX27" i="2"/>
  <c r="JY27" i="2"/>
  <c r="JZ27" i="2"/>
  <c r="JE28" i="2"/>
  <c r="JF28" i="2"/>
  <c r="JG28" i="2"/>
  <c r="JH28" i="2"/>
  <c r="JI28" i="2"/>
  <c r="JJ28" i="2"/>
  <c r="JK28" i="2"/>
  <c r="JL28" i="2"/>
  <c r="JM28" i="2"/>
  <c r="JN28" i="2"/>
  <c r="JO28" i="2"/>
  <c r="JP28" i="2"/>
  <c r="JQ28" i="2"/>
  <c r="JR28" i="2"/>
  <c r="JS28" i="2"/>
  <c r="JT28" i="2"/>
  <c r="JU28" i="2"/>
  <c r="JV28" i="2"/>
  <c r="JW28" i="2"/>
  <c r="JX28" i="2"/>
  <c r="JY28" i="2"/>
  <c r="JZ28" i="2"/>
  <c r="JE29" i="2"/>
  <c r="JF29" i="2"/>
  <c r="JG29" i="2"/>
  <c r="JH29" i="2"/>
  <c r="JI29" i="2"/>
  <c r="JJ29" i="2"/>
  <c r="JK29" i="2"/>
  <c r="JL29" i="2"/>
  <c r="JM29" i="2"/>
  <c r="JN29" i="2"/>
  <c r="JO29" i="2"/>
  <c r="JP29" i="2"/>
  <c r="JQ29" i="2"/>
  <c r="JR29" i="2"/>
  <c r="JS29" i="2"/>
  <c r="JT29" i="2"/>
  <c r="JU29" i="2"/>
  <c r="JV29" i="2"/>
  <c r="JW29" i="2"/>
  <c r="JX29" i="2"/>
  <c r="JY29" i="2"/>
  <c r="JZ29" i="2"/>
  <c r="JE30" i="2"/>
  <c r="JF30" i="2"/>
  <c r="JG30" i="2"/>
  <c r="JH30" i="2"/>
  <c r="JI30" i="2"/>
  <c r="JJ30" i="2"/>
  <c r="JK30" i="2"/>
  <c r="JL30" i="2"/>
  <c r="JM30" i="2"/>
  <c r="JN30" i="2"/>
  <c r="JO30" i="2"/>
  <c r="JP30" i="2"/>
  <c r="JQ30" i="2"/>
  <c r="JR30" i="2"/>
  <c r="JS30" i="2"/>
  <c r="JT30" i="2"/>
  <c r="JU30" i="2"/>
  <c r="JV30" i="2"/>
  <c r="JW30" i="2"/>
  <c r="JX30" i="2"/>
  <c r="JY30" i="2"/>
  <c r="JZ30" i="2"/>
  <c r="JE31" i="2"/>
  <c r="JF31" i="2"/>
  <c r="JG31" i="2"/>
  <c r="JH31" i="2"/>
  <c r="JI31" i="2"/>
  <c r="JJ31" i="2"/>
  <c r="JK31" i="2"/>
  <c r="JL31" i="2"/>
  <c r="JM31" i="2"/>
  <c r="JN31" i="2"/>
  <c r="JO31" i="2"/>
  <c r="JP31" i="2"/>
  <c r="JQ31" i="2"/>
  <c r="JR31" i="2"/>
  <c r="JS31" i="2"/>
  <c r="JT31" i="2"/>
  <c r="JU31" i="2"/>
  <c r="JV31" i="2"/>
  <c r="JW31" i="2"/>
  <c r="JX31" i="2"/>
  <c r="JY31" i="2"/>
  <c r="JZ31" i="2"/>
  <c r="JE32" i="2"/>
  <c r="JF32" i="2"/>
  <c r="JG32" i="2"/>
  <c r="JH32" i="2"/>
  <c r="JI32" i="2"/>
  <c r="JJ32" i="2"/>
  <c r="JK32" i="2"/>
  <c r="JL32" i="2"/>
  <c r="JM32" i="2"/>
  <c r="JN32" i="2"/>
  <c r="JO32" i="2"/>
  <c r="JP32" i="2"/>
  <c r="JQ32" i="2"/>
  <c r="JR32" i="2"/>
  <c r="JS32" i="2"/>
  <c r="JT32" i="2"/>
  <c r="JU32" i="2"/>
  <c r="JV32" i="2"/>
  <c r="JW32" i="2"/>
  <c r="JX32" i="2"/>
  <c r="JY32" i="2"/>
  <c r="JZ32" i="2"/>
  <c r="JE33" i="2"/>
  <c r="JF33" i="2"/>
  <c r="JG33" i="2"/>
  <c r="JH33" i="2"/>
  <c r="JI33" i="2"/>
  <c r="JJ33" i="2"/>
  <c r="JK33" i="2"/>
  <c r="JL33" i="2"/>
  <c r="JM33" i="2"/>
  <c r="JN33" i="2"/>
  <c r="JO33" i="2"/>
  <c r="JP33" i="2"/>
  <c r="JQ33" i="2"/>
  <c r="JR33" i="2"/>
  <c r="JS33" i="2"/>
  <c r="JT33" i="2"/>
  <c r="JU33" i="2"/>
  <c r="JV33" i="2"/>
  <c r="JW33" i="2"/>
  <c r="JX33" i="2"/>
  <c r="JY33" i="2"/>
  <c r="JZ33" i="2"/>
  <c r="JE34" i="2"/>
  <c r="JF34" i="2"/>
  <c r="JG34" i="2"/>
  <c r="JH34" i="2"/>
  <c r="JI34" i="2"/>
  <c r="JJ34" i="2"/>
  <c r="JK34" i="2"/>
  <c r="JL34" i="2"/>
  <c r="JM34" i="2"/>
  <c r="JN34" i="2"/>
  <c r="JO34" i="2"/>
  <c r="JP34" i="2"/>
  <c r="JQ34" i="2"/>
  <c r="JR34" i="2"/>
  <c r="JS34" i="2"/>
  <c r="JT34" i="2"/>
  <c r="JU34" i="2"/>
  <c r="JV34" i="2"/>
  <c r="JW34" i="2"/>
  <c r="JX34" i="2"/>
  <c r="JY34" i="2"/>
  <c r="JZ34" i="2"/>
  <c r="JE35" i="2"/>
  <c r="JF35" i="2"/>
  <c r="JG35" i="2"/>
  <c r="JH35" i="2"/>
  <c r="JI35" i="2"/>
  <c r="JJ35" i="2"/>
  <c r="JK35" i="2"/>
  <c r="JL35" i="2"/>
  <c r="JM35" i="2"/>
  <c r="JN35" i="2"/>
  <c r="JO35" i="2"/>
  <c r="JP35" i="2"/>
  <c r="JQ35" i="2"/>
  <c r="JR35" i="2"/>
  <c r="JS35" i="2"/>
  <c r="JT35" i="2"/>
  <c r="JU35" i="2"/>
  <c r="JV35" i="2"/>
  <c r="JW35" i="2"/>
  <c r="JX35" i="2"/>
  <c r="JY35" i="2"/>
  <c r="JZ35" i="2"/>
  <c r="JE36" i="2"/>
  <c r="JF36" i="2"/>
  <c r="JG36" i="2"/>
  <c r="JH36" i="2"/>
  <c r="JI36" i="2"/>
  <c r="JJ36" i="2"/>
  <c r="JK36" i="2"/>
  <c r="JL36" i="2"/>
  <c r="JM36" i="2"/>
  <c r="JN36" i="2"/>
  <c r="JO36" i="2"/>
  <c r="JP36" i="2"/>
  <c r="JQ36" i="2"/>
  <c r="JR36" i="2"/>
  <c r="JS36" i="2"/>
  <c r="JT36" i="2"/>
  <c r="JU36" i="2"/>
  <c r="JV36" i="2"/>
  <c r="JW36" i="2"/>
  <c r="JX36" i="2"/>
  <c r="JY36" i="2"/>
  <c r="JZ36" i="2"/>
  <c r="JE37" i="2"/>
  <c r="JF37" i="2"/>
  <c r="JG37" i="2"/>
  <c r="JH37" i="2"/>
  <c r="JI37" i="2"/>
  <c r="JJ37" i="2"/>
  <c r="JK37" i="2"/>
  <c r="JL37" i="2"/>
  <c r="JM37" i="2"/>
  <c r="JN37" i="2"/>
  <c r="JO37" i="2"/>
  <c r="JP37" i="2"/>
  <c r="JQ37" i="2"/>
  <c r="JR37" i="2"/>
  <c r="JS37" i="2"/>
  <c r="JT37" i="2"/>
  <c r="JU37" i="2"/>
  <c r="JV37" i="2"/>
  <c r="JW37" i="2"/>
  <c r="JX37" i="2"/>
  <c r="JY37" i="2"/>
  <c r="JZ37" i="2"/>
  <c r="JE38" i="2"/>
  <c r="JF38" i="2"/>
  <c r="JG38" i="2"/>
  <c r="JH38" i="2"/>
  <c r="JI38" i="2"/>
  <c r="JJ38" i="2"/>
  <c r="JK38" i="2"/>
  <c r="JL38" i="2"/>
  <c r="JM38" i="2"/>
  <c r="JN38" i="2"/>
  <c r="JO38" i="2"/>
  <c r="JP38" i="2"/>
  <c r="JQ38" i="2"/>
  <c r="JR38" i="2"/>
  <c r="JS38" i="2"/>
  <c r="JT38" i="2"/>
  <c r="JU38" i="2"/>
  <c r="JV38" i="2"/>
  <c r="JW38" i="2"/>
  <c r="JX38" i="2"/>
  <c r="JY38" i="2"/>
  <c r="JZ38" i="2"/>
  <c r="JE39" i="2"/>
  <c r="JF39" i="2"/>
  <c r="JG39" i="2"/>
  <c r="JH39" i="2"/>
  <c r="JI39" i="2"/>
  <c r="JJ39" i="2"/>
  <c r="JK39" i="2"/>
  <c r="JL39" i="2"/>
  <c r="JM39" i="2"/>
  <c r="JN39" i="2"/>
  <c r="JO39" i="2"/>
  <c r="JP39" i="2"/>
  <c r="JQ39" i="2"/>
  <c r="JR39" i="2"/>
  <c r="JS39" i="2"/>
  <c r="JT39" i="2"/>
  <c r="JU39" i="2"/>
  <c r="JV39" i="2"/>
  <c r="JW39" i="2"/>
  <c r="JX39" i="2"/>
  <c r="JY39" i="2"/>
  <c r="JZ39" i="2"/>
  <c r="JE40" i="2"/>
  <c r="JF40" i="2"/>
  <c r="JG40" i="2"/>
  <c r="JH40" i="2"/>
  <c r="JI40" i="2"/>
  <c r="JJ40" i="2"/>
  <c r="JK40" i="2"/>
  <c r="JL40" i="2"/>
  <c r="JM40" i="2"/>
  <c r="JN40" i="2"/>
  <c r="JO40" i="2"/>
  <c r="JP40" i="2"/>
  <c r="JQ40" i="2"/>
  <c r="JR40" i="2"/>
  <c r="JS40" i="2"/>
  <c r="JT40" i="2"/>
  <c r="JU40" i="2"/>
  <c r="JV40" i="2"/>
  <c r="JW40" i="2"/>
  <c r="JX40" i="2"/>
  <c r="JY40" i="2"/>
  <c r="JZ40" i="2"/>
  <c r="JE41" i="2"/>
  <c r="JF41" i="2"/>
  <c r="JG41" i="2"/>
  <c r="JH41" i="2"/>
  <c r="JI41" i="2"/>
  <c r="JJ41" i="2"/>
  <c r="JK41" i="2"/>
  <c r="JL41" i="2"/>
  <c r="JM41" i="2"/>
  <c r="JN41" i="2"/>
  <c r="JO41" i="2"/>
  <c r="JP41" i="2"/>
  <c r="JQ41" i="2"/>
  <c r="JR41" i="2"/>
  <c r="JS41" i="2"/>
  <c r="JT41" i="2"/>
  <c r="JU41" i="2"/>
  <c r="JV41" i="2"/>
  <c r="JW41" i="2"/>
  <c r="JX41" i="2"/>
  <c r="JY41" i="2"/>
  <c r="JZ41" i="2"/>
  <c r="JE42" i="2"/>
  <c r="JF42" i="2"/>
  <c r="JG42" i="2"/>
  <c r="JH42" i="2"/>
  <c r="JI42" i="2"/>
  <c r="JJ42" i="2"/>
  <c r="JK42" i="2"/>
  <c r="JL42" i="2"/>
  <c r="JM42" i="2"/>
  <c r="JN42" i="2"/>
  <c r="JO42" i="2"/>
  <c r="JP42" i="2"/>
  <c r="JQ42" i="2"/>
  <c r="JR42" i="2"/>
  <c r="JS42" i="2"/>
  <c r="JT42" i="2"/>
  <c r="JU42" i="2"/>
  <c r="JV42" i="2"/>
  <c r="JW42" i="2"/>
  <c r="JX42" i="2"/>
  <c r="JY42" i="2"/>
  <c r="JZ42" i="2"/>
  <c r="JE43" i="2"/>
  <c r="JF43" i="2"/>
  <c r="JG43" i="2"/>
  <c r="JH43" i="2"/>
  <c r="JI43" i="2"/>
  <c r="JJ43" i="2"/>
  <c r="JK43" i="2"/>
  <c r="JL43" i="2"/>
  <c r="JM43" i="2"/>
  <c r="JN43" i="2"/>
  <c r="JO43" i="2"/>
  <c r="JP43" i="2"/>
  <c r="JQ43" i="2"/>
  <c r="JR43" i="2"/>
  <c r="JS43" i="2"/>
  <c r="JT43" i="2"/>
  <c r="JU43" i="2"/>
  <c r="JV43" i="2"/>
  <c r="JW43" i="2"/>
  <c r="JX43" i="2"/>
  <c r="JY43" i="2"/>
  <c r="JZ43" i="2"/>
  <c r="JE44" i="2"/>
  <c r="JF44" i="2"/>
  <c r="JG44" i="2"/>
  <c r="JH44" i="2"/>
  <c r="JI44" i="2"/>
  <c r="JJ44" i="2"/>
  <c r="JK44" i="2"/>
  <c r="JL44" i="2"/>
  <c r="JM44" i="2"/>
  <c r="JN44" i="2"/>
  <c r="JO44" i="2"/>
  <c r="JP44" i="2"/>
  <c r="JQ44" i="2"/>
  <c r="JR44" i="2"/>
  <c r="JS44" i="2"/>
  <c r="JT44" i="2"/>
  <c r="JU44" i="2"/>
  <c r="JV44" i="2"/>
  <c r="JW44" i="2"/>
  <c r="JX44" i="2"/>
  <c r="JY44" i="2"/>
  <c r="JZ44" i="2"/>
  <c r="JE45" i="2"/>
  <c r="JF45" i="2"/>
  <c r="JG45" i="2"/>
  <c r="JH45" i="2"/>
  <c r="JI45" i="2"/>
  <c r="JJ45" i="2"/>
  <c r="JK45" i="2"/>
  <c r="JL45" i="2"/>
  <c r="JM45" i="2"/>
  <c r="JN45" i="2"/>
  <c r="JO45" i="2"/>
  <c r="JP45" i="2"/>
  <c r="JQ45" i="2"/>
  <c r="JR45" i="2"/>
  <c r="JS45" i="2"/>
  <c r="JT45" i="2"/>
  <c r="JU45" i="2"/>
  <c r="JV45" i="2"/>
  <c r="JW45" i="2"/>
  <c r="JX45" i="2"/>
  <c r="JY45" i="2"/>
  <c r="JZ45" i="2"/>
  <c r="JE46" i="2"/>
  <c r="JF46" i="2"/>
  <c r="JG46" i="2"/>
  <c r="JH46" i="2"/>
  <c r="JI46" i="2"/>
  <c r="JJ46" i="2"/>
  <c r="JK46" i="2"/>
  <c r="JL46" i="2"/>
  <c r="JM46" i="2"/>
  <c r="JN46" i="2"/>
  <c r="JO46" i="2"/>
  <c r="JP46" i="2"/>
  <c r="JQ46" i="2"/>
  <c r="JR46" i="2"/>
  <c r="JS46" i="2"/>
  <c r="JT46" i="2"/>
  <c r="JU46" i="2"/>
  <c r="JV46" i="2"/>
  <c r="JW46" i="2"/>
  <c r="JX46" i="2"/>
  <c r="JY46" i="2"/>
  <c r="JZ46" i="2"/>
  <c r="JE47" i="2"/>
  <c r="JF47" i="2"/>
  <c r="JG47" i="2"/>
  <c r="JH47" i="2"/>
  <c r="JI47" i="2"/>
  <c r="JJ47" i="2"/>
  <c r="JK47" i="2"/>
  <c r="JL47" i="2"/>
  <c r="JM47" i="2"/>
  <c r="JN47" i="2"/>
  <c r="JO47" i="2"/>
  <c r="JP47" i="2"/>
  <c r="JQ47" i="2"/>
  <c r="JR47" i="2"/>
  <c r="JS47" i="2"/>
  <c r="JT47" i="2"/>
  <c r="JU47" i="2"/>
  <c r="JV47" i="2"/>
  <c r="JW47" i="2"/>
  <c r="JX47" i="2"/>
  <c r="JY47" i="2"/>
  <c r="JZ47" i="2"/>
  <c r="JE48" i="2"/>
  <c r="JF48" i="2"/>
  <c r="JG48" i="2"/>
  <c r="JH48" i="2"/>
  <c r="JI48" i="2"/>
  <c r="JJ48" i="2"/>
  <c r="JK48" i="2"/>
  <c r="JL48" i="2"/>
  <c r="JM48" i="2"/>
  <c r="JN48" i="2"/>
  <c r="JO48" i="2"/>
  <c r="JP48" i="2"/>
  <c r="JQ48" i="2"/>
  <c r="JR48" i="2"/>
  <c r="JS48" i="2"/>
  <c r="JT48" i="2"/>
  <c r="JU48" i="2"/>
  <c r="JV48" i="2"/>
  <c r="JW48" i="2"/>
  <c r="JX48" i="2"/>
  <c r="JY48" i="2"/>
  <c r="JZ48" i="2"/>
  <c r="JE49" i="2"/>
  <c r="JF49" i="2"/>
  <c r="JG49" i="2"/>
  <c r="JH49" i="2"/>
  <c r="JI49" i="2"/>
  <c r="JJ49" i="2"/>
  <c r="JK49" i="2"/>
  <c r="JL49" i="2"/>
  <c r="JM49" i="2"/>
  <c r="JN49" i="2"/>
  <c r="JO49" i="2"/>
  <c r="JP49" i="2"/>
  <c r="JQ49" i="2"/>
  <c r="JR49" i="2"/>
  <c r="JS49" i="2"/>
  <c r="JT49" i="2"/>
  <c r="JU49" i="2"/>
  <c r="JV49" i="2"/>
  <c r="JW49" i="2"/>
  <c r="JX49" i="2"/>
  <c r="JY49" i="2"/>
  <c r="JZ49" i="2"/>
  <c r="JE50" i="2"/>
  <c r="JF50" i="2"/>
  <c r="JG50" i="2"/>
  <c r="JH50" i="2"/>
  <c r="JI50" i="2"/>
  <c r="JJ50" i="2"/>
  <c r="JK50" i="2"/>
  <c r="JL50" i="2"/>
  <c r="JM50" i="2"/>
  <c r="JN50" i="2"/>
  <c r="JO50" i="2"/>
  <c r="JP50" i="2"/>
  <c r="JQ50" i="2"/>
  <c r="JR50" i="2"/>
  <c r="JS50" i="2"/>
  <c r="JT50" i="2"/>
  <c r="JU50" i="2"/>
  <c r="JV50" i="2"/>
  <c r="JW50" i="2"/>
  <c r="JX50" i="2"/>
  <c r="JY50" i="2"/>
  <c r="JZ50" i="2"/>
  <c r="JE51" i="2"/>
  <c r="JF51" i="2"/>
  <c r="JG51" i="2"/>
  <c r="JH51" i="2"/>
  <c r="JI51" i="2"/>
  <c r="JJ51" i="2"/>
  <c r="JK51" i="2"/>
  <c r="JL51" i="2"/>
  <c r="JM51" i="2"/>
  <c r="JN51" i="2"/>
  <c r="JO51" i="2"/>
  <c r="JP51" i="2"/>
  <c r="JQ51" i="2"/>
  <c r="JR51" i="2"/>
  <c r="JS51" i="2"/>
  <c r="JT51" i="2"/>
  <c r="JU51" i="2"/>
  <c r="JV51" i="2"/>
  <c r="JW51" i="2"/>
  <c r="JX51" i="2"/>
  <c r="JY51" i="2"/>
  <c r="JZ51" i="2"/>
  <c r="JE52" i="2"/>
  <c r="JF52" i="2"/>
  <c r="JG52" i="2"/>
  <c r="JH52" i="2"/>
  <c r="JI52" i="2"/>
  <c r="JJ52" i="2"/>
  <c r="JK52" i="2"/>
  <c r="JL52" i="2"/>
  <c r="JM52" i="2"/>
  <c r="JN52" i="2"/>
  <c r="JO52" i="2"/>
  <c r="JP52" i="2"/>
  <c r="JQ52" i="2"/>
  <c r="JR52" i="2"/>
  <c r="JS52" i="2"/>
  <c r="JT52" i="2"/>
  <c r="JU52" i="2"/>
  <c r="JV52" i="2"/>
  <c r="JW52" i="2"/>
  <c r="JX52" i="2"/>
  <c r="JY52" i="2"/>
  <c r="JZ52" i="2"/>
  <c r="JE53" i="2"/>
  <c r="JF53" i="2"/>
  <c r="JG53" i="2"/>
  <c r="JH53" i="2"/>
  <c r="JI53" i="2"/>
  <c r="JJ53" i="2"/>
  <c r="JK53" i="2"/>
  <c r="JL53" i="2"/>
  <c r="JM53" i="2"/>
  <c r="JN53" i="2"/>
  <c r="JO53" i="2"/>
  <c r="JP53" i="2"/>
  <c r="JQ53" i="2"/>
  <c r="JR53" i="2"/>
  <c r="JS53" i="2"/>
  <c r="JT53" i="2"/>
  <c r="JU53" i="2"/>
  <c r="JV53" i="2"/>
  <c r="JW53" i="2"/>
  <c r="JX53" i="2"/>
  <c r="JY53" i="2"/>
  <c r="JZ53" i="2"/>
  <c r="JE54" i="2"/>
  <c r="JF54" i="2"/>
  <c r="JG54" i="2"/>
  <c r="JH54" i="2"/>
  <c r="JI54" i="2"/>
  <c r="JJ54" i="2"/>
  <c r="JK54" i="2"/>
  <c r="JL54" i="2"/>
  <c r="JM54" i="2"/>
  <c r="JN54" i="2"/>
  <c r="JO54" i="2"/>
  <c r="JP54" i="2"/>
  <c r="JQ54" i="2"/>
  <c r="JR54" i="2"/>
  <c r="JS54" i="2"/>
  <c r="JT54" i="2"/>
  <c r="JU54" i="2"/>
  <c r="JV54" i="2"/>
  <c r="JW54" i="2"/>
  <c r="JX54" i="2"/>
  <c r="JY54" i="2"/>
  <c r="JZ54" i="2"/>
  <c r="JE55" i="2"/>
  <c r="JF55" i="2"/>
  <c r="JG55" i="2"/>
  <c r="JH55" i="2"/>
  <c r="JI55" i="2"/>
  <c r="JJ55" i="2"/>
  <c r="JK55" i="2"/>
  <c r="JL55" i="2"/>
  <c r="JM55" i="2"/>
  <c r="JN55" i="2"/>
  <c r="JO55" i="2"/>
  <c r="JP55" i="2"/>
  <c r="JQ55" i="2"/>
  <c r="JR55" i="2"/>
  <c r="JS55" i="2"/>
  <c r="JT55" i="2"/>
  <c r="JU55" i="2"/>
  <c r="JV55" i="2"/>
  <c r="JW55" i="2"/>
  <c r="JX55" i="2"/>
  <c r="JY55" i="2"/>
  <c r="JZ55" i="2"/>
  <c r="JE56" i="2"/>
  <c r="JF56" i="2"/>
  <c r="JG56" i="2"/>
  <c r="JH56" i="2"/>
  <c r="JI56" i="2"/>
  <c r="JJ56" i="2"/>
  <c r="JK56" i="2"/>
  <c r="JL56" i="2"/>
  <c r="JM56" i="2"/>
  <c r="JN56" i="2"/>
  <c r="JO56" i="2"/>
  <c r="JP56" i="2"/>
  <c r="JQ56" i="2"/>
  <c r="JR56" i="2"/>
  <c r="JS56" i="2"/>
  <c r="JT56" i="2"/>
  <c r="JU56" i="2"/>
  <c r="JV56" i="2"/>
  <c r="JW56" i="2"/>
  <c r="JX56" i="2"/>
  <c r="JY56" i="2"/>
  <c r="JZ56" i="2"/>
  <c r="JE57" i="2"/>
  <c r="JF57" i="2"/>
  <c r="JG57" i="2"/>
  <c r="JH57" i="2"/>
  <c r="JI57" i="2"/>
  <c r="JJ57" i="2"/>
  <c r="JK57" i="2"/>
  <c r="JL57" i="2"/>
  <c r="JM57" i="2"/>
  <c r="JN57" i="2"/>
  <c r="JO57" i="2"/>
  <c r="JP57" i="2"/>
  <c r="JQ57" i="2"/>
  <c r="JR57" i="2"/>
  <c r="JS57" i="2"/>
  <c r="JT57" i="2"/>
  <c r="JU57" i="2"/>
  <c r="JV57" i="2"/>
  <c r="JW57" i="2"/>
  <c r="JX57" i="2"/>
  <c r="JY57" i="2"/>
  <c r="JZ57" i="2"/>
  <c r="JE58" i="2"/>
  <c r="JF58" i="2"/>
  <c r="JG58" i="2"/>
  <c r="JH58" i="2"/>
  <c r="JI58" i="2"/>
  <c r="JJ58" i="2"/>
  <c r="JK58" i="2"/>
  <c r="JL58" i="2"/>
  <c r="JM58" i="2"/>
  <c r="JN58" i="2"/>
  <c r="JO58" i="2"/>
  <c r="JP58" i="2"/>
  <c r="JQ58" i="2"/>
  <c r="JR58" i="2"/>
  <c r="JS58" i="2"/>
  <c r="JT58" i="2"/>
  <c r="JU58" i="2"/>
  <c r="JV58" i="2"/>
  <c r="JW58" i="2"/>
  <c r="JX58" i="2"/>
  <c r="JY58" i="2"/>
  <c r="JZ58" i="2"/>
  <c r="JE59" i="2"/>
  <c r="JF59" i="2"/>
  <c r="JG59" i="2"/>
  <c r="JH59" i="2"/>
  <c r="JI59" i="2"/>
  <c r="JJ59" i="2"/>
  <c r="JK59" i="2"/>
  <c r="JL59" i="2"/>
  <c r="JM59" i="2"/>
  <c r="JN59" i="2"/>
  <c r="JO59" i="2"/>
  <c r="JP59" i="2"/>
  <c r="JQ59" i="2"/>
  <c r="JR59" i="2"/>
  <c r="JS59" i="2"/>
  <c r="JT59" i="2"/>
  <c r="JU59" i="2"/>
  <c r="JV59" i="2"/>
  <c r="JW59" i="2"/>
  <c r="JX59" i="2"/>
  <c r="JY59" i="2"/>
  <c r="JZ59" i="2"/>
  <c r="JE60" i="2"/>
  <c r="JF60" i="2"/>
  <c r="JG60" i="2"/>
  <c r="JH60" i="2"/>
  <c r="JI60" i="2"/>
  <c r="JJ60" i="2"/>
  <c r="JK60" i="2"/>
  <c r="JL60" i="2"/>
  <c r="JM60" i="2"/>
  <c r="JN60" i="2"/>
  <c r="JO60" i="2"/>
  <c r="JP60" i="2"/>
  <c r="JQ60" i="2"/>
  <c r="JR60" i="2"/>
  <c r="JS60" i="2"/>
  <c r="JT60" i="2"/>
  <c r="JU60" i="2"/>
  <c r="JV60" i="2"/>
  <c r="JW60" i="2"/>
  <c r="JX60" i="2"/>
  <c r="JY60" i="2"/>
  <c r="JZ60" i="2"/>
  <c r="JE61" i="2"/>
  <c r="JF61" i="2"/>
  <c r="JG61" i="2"/>
  <c r="JH61" i="2"/>
  <c r="JI61" i="2"/>
  <c r="JJ61" i="2"/>
  <c r="JK61" i="2"/>
  <c r="JL61" i="2"/>
  <c r="JM61" i="2"/>
  <c r="JN61" i="2"/>
  <c r="JO61" i="2"/>
  <c r="JP61" i="2"/>
  <c r="JQ61" i="2"/>
  <c r="JR61" i="2"/>
  <c r="JS61" i="2"/>
  <c r="JT61" i="2"/>
  <c r="JU61" i="2"/>
  <c r="JV61" i="2"/>
  <c r="JW61" i="2"/>
  <c r="JX61" i="2"/>
  <c r="JY61" i="2"/>
  <c r="JZ61" i="2"/>
  <c r="A4" i="2"/>
  <c r="MD4" i="2"/>
  <c r="MD5" i="2"/>
  <c r="MD6" i="2"/>
  <c r="MD7" i="2"/>
  <c r="MD8" i="2"/>
  <c r="MD9" i="2"/>
  <c r="MD10" i="2"/>
  <c r="E13" i="41" s="1"/>
  <c r="MD11" i="2"/>
  <c r="MD12" i="2"/>
  <c r="MD13" i="2"/>
  <c r="MD14" i="2"/>
  <c r="MD15" i="2"/>
  <c r="MD16" i="2"/>
  <c r="MD17" i="2"/>
  <c r="MD18" i="2"/>
  <c r="MD19" i="2"/>
  <c r="E22" i="41" s="1"/>
  <c r="MD20" i="2"/>
  <c r="MD21" i="2"/>
  <c r="MD22" i="2"/>
  <c r="MD23" i="2"/>
  <c r="MD24" i="2"/>
  <c r="MD25" i="2"/>
  <c r="MD26" i="2"/>
  <c r="MD27" i="2"/>
  <c r="MD28" i="2"/>
  <c r="MD29" i="2"/>
  <c r="MD30" i="2"/>
  <c r="MD31" i="2"/>
  <c r="E34" i="41" s="1"/>
  <c r="MD32" i="2"/>
  <c r="E35" i="41" s="1"/>
  <c r="MD33" i="2"/>
  <c r="MD34" i="2"/>
  <c r="MD35" i="2"/>
  <c r="E38" i="41" s="1"/>
  <c r="MD36" i="2"/>
  <c r="MD37" i="2"/>
  <c r="MD38" i="2"/>
  <c r="MD39" i="2"/>
  <c r="MD40" i="2"/>
  <c r="MD41" i="2"/>
  <c r="MD42" i="2"/>
  <c r="E45" i="41" s="1"/>
  <c r="MD43" i="2"/>
  <c r="MD44" i="2"/>
  <c r="MD45" i="2"/>
  <c r="MD46" i="2"/>
  <c r="MD47" i="2"/>
  <c r="MD48" i="2"/>
  <c r="MD49" i="2"/>
  <c r="MD50" i="2"/>
  <c r="MD51" i="2"/>
  <c r="E54" i="41" s="1"/>
  <c r="MD52" i="2"/>
  <c r="MD53" i="2"/>
  <c r="MD54" i="2"/>
  <c r="MD55" i="2"/>
  <c r="MD56" i="2"/>
  <c r="MD57" i="2"/>
  <c r="MD58" i="2"/>
  <c r="MD59" i="2"/>
  <c r="MD60" i="2"/>
  <c r="MD61" i="2"/>
  <c r="D4" i="2"/>
  <c r="D6" i="2"/>
  <c r="D7" i="2"/>
  <c r="C9" i="4" s="1"/>
  <c r="D8" i="2"/>
  <c r="C11" i="13" s="1"/>
  <c r="D9" i="2"/>
  <c r="C13" i="7" s="1"/>
  <c r="D10" i="2"/>
  <c r="D11" i="2"/>
  <c r="E11" i="2" s="1"/>
  <c r="F11" i="2" s="1"/>
  <c r="D12" i="2"/>
  <c r="C15" i="3" s="1"/>
  <c r="D13" i="2"/>
  <c r="C16" i="13" s="1"/>
  <c r="D14" i="2"/>
  <c r="C17" i="13" s="1"/>
  <c r="D15" i="2"/>
  <c r="C18" i="3" s="1"/>
  <c r="D16" i="2"/>
  <c r="C19" i="40" s="1"/>
  <c r="D19" i="2"/>
  <c r="C22" i="12" s="1"/>
  <c r="D20" i="2"/>
  <c r="C23" i="10" s="1"/>
  <c r="D21" i="2"/>
  <c r="C22" i="6" s="1"/>
  <c r="D22" i="2"/>
  <c r="C25" i="3" s="1"/>
  <c r="D23" i="2"/>
  <c r="D24" i="2"/>
  <c r="C27" i="12" s="1"/>
  <c r="D27" i="2"/>
  <c r="C28" i="6" s="1"/>
  <c r="D28" i="2"/>
  <c r="C32" i="7" s="1"/>
  <c r="D29" i="2"/>
  <c r="C32" i="13" s="1"/>
  <c r="D30" i="2"/>
  <c r="C33" i="10" s="1"/>
  <c r="D31" i="2"/>
  <c r="D32" i="2"/>
  <c r="C35" i="3" s="1"/>
  <c r="D33" i="2"/>
  <c r="C34" i="6" s="1"/>
  <c r="D34" i="2"/>
  <c r="D35" i="2"/>
  <c r="C38" i="10" s="1"/>
  <c r="D36" i="2"/>
  <c r="C39" i="10" s="1"/>
  <c r="D37" i="2"/>
  <c r="C41" i="7" s="1"/>
  <c r="D38" i="2"/>
  <c r="D39" i="2"/>
  <c r="C42" i="12" s="1"/>
  <c r="D40" i="2"/>
  <c r="C37" i="4" s="1"/>
  <c r="D41" i="2"/>
  <c r="C44" i="41" s="1"/>
  <c r="D42" i="2"/>
  <c r="C45" i="14" s="1"/>
  <c r="D43" i="2"/>
  <c r="D44" i="2"/>
  <c r="C40" i="4" s="1"/>
  <c r="D45" i="2"/>
  <c r="C49" i="7" s="1"/>
  <c r="D46" i="2"/>
  <c r="D47" i="2"/>
  <c r="C50" i="10" s="1"/>
  <c r="D48" i="2"/>
  <c r="D49" i="2"/>
  <c r="D50" i="2"/>
  <c r="D51" i="2"/>
  <c r="C54" i="3" s="1"/>
  <c r="D52" i="2"/>
  <c r="C46" i="4" s="1"/>
  <c r="D53" i="2"/>
  <c r="C56" i="10" s="1"/>
  <c r="D54" i="2"/>
  <c r="D55" i="2"/>
  <c r="C59" i="7" s="1"/>
  <c r="D56" i="2"/>
  <c r="C59" i="10" s="1"/>
  <c r="D57" i="2"/>
  <c r="C60" i="3" s="1"/>
  <c r="D58" i="2"/>
  <c r="C62" i="7" s="1"/>
  <c r="D59" i="2"/>
  <c r="C63" i="7" s="1"/>
  <c r="LZ4" i="2"/>
  <c r="LZ6" i="2"/>
  <c r="LZ7" i="2"/>
  <c r="LZ8" i="2"/>
  <c r="LZ5" i="2"/>
  <c r="LZ9" i="2"/>
  <c r="LZ10" i="2"/>
  <c r="LZ11" i="2"/>
  <c r="LZ12" i="2"/>
  <c r="LZ13" i="2"/>
  <c r="LZ14" i="2"/>
  <c r="LZ15" i="2"/>
  <c r="LZ16" i="2"/>
  <c r="LZ17" i="2"/>
  <c r="LZ18" i="2"/>
  <c r="LZ19" i="2"/>
  <c r="LZ20" i="2"/>
  <c r="LZ21" i="2"/>
  <c r="LZ22" i="2"/>
  <c r="LZ23" i="2"/>
  <c r="LZ24" i="2"/>
  <c r="LZ25" i="2"/>
  <c r="LZ26" i="2"/>
  <c r="LZ27" i="2"/>
  <c r="LZ28" i="2"/>
  <c r="LZ29" i="2"/>
  <c r="LZ30" i="2"/>
  <c r="LZ31" i="2"/>
  <c r="LZ32" i="2"/>
  <c r="LZ33" i="2"/>
  <c r="LZ34" i="2"/>
  <c r="LZ35" i="2"/>
  <c r="LZ36" i="2"/>
  <c r="LZ37" i="2"/>
  <c r="LZ38" i="2"/>
  <c r="LZ39" i="2"/>
  <c r="LZ40" i="2"/>
  <c r="LZ41" i="2"/>
  <c r="LZ42" i="2"/>
  <c r="LZ43" i="2"/>
  <c r="LZ44" i="2"/>
  <c r="LZ45" i="2"/>
  <c r="LZ46" i="2"/>
  <c r="LZ47" i="2"/>
  <c r="LZ48" i="2"/>
  <c r="LZ49" i="2"/>
  <c r="LZ50" i="2"/>
  <c r="LZ51" i="2"/>
  <c r="LZ52" i="2"/>
  <c r="LZ53" i="2"/>
  <c r="LZ54" i="2"/>
  <c r="LZ55" i="2"/>
  <c r="LZ56" i="2"/>
  <c r="LZ57" i="2"/>
  <c r="LZ58" i="2"/>
  <c r="LZ59" i="2"/>
  <c r="LZ60" i="2"/>
  <c r="LZ61" i="2"/>
  <c r="MA4" i="2"/>
  <c r="MA6" i="2"/>
  <c r="MA7" i="2"/>
  <c r="MA8" i="2"/>
  <c r="MA5" i="2"/>
  <c r="MA9" i="2"/>
  <c r="MA10" i="2"/>
  <c r="MA11" i="2"/>
  <c r="MA12" i="2"/>
  <c r="MA13" i="2"/>
  <c r="MA14" i="2"/>
  <c r="MA15" i="2"/>
  <c r="MA16" i="2"/>
  <c r="MA17" i="2"/>
  <c r="MA18" i="2"/>
  <c r="MA19" i="2"/>
  <c r="MA20" i="2"/>
  <c r="MA21" i="2"/>
  <c r="MA22" i="2"/>
  <c r="MA23" i="2"/>
  <c r="MA24" i="2"/>
  <c r="MA25" i="2"/>
  <c r="MA26" i="2"/>
  <c r="MA27" i="2"/>
  <c r="MA28" i="2"/>
  <c r="MA29" i="2"/>
  <c r="MA30" i="2"/>
  <c r="MA31" i="2"/>
  <c r="MA32" i="2"/>
  <c r="MA33" i="2"/>
  <c r="MA34" i="2"/>
  <c r="MA35" i="2"/>
  <c r="MA36" i="2"/>
  <c r="MA37" i="2"/>
  <c r="MA38" i="2"/>
  <c r="MA39" i="2"/>
  <c r="MA40" i="2"/>
  <c r="MA41" i="2"/>
  <c r="MA42" i="2"/>
  <c r="MA43" i="2"/>
  <c r="MA44" i="2"/>
  <c r="MA45" i="2"/>
  <c r="MA46" i="2"/>
  <c r="MA47" i="2"/>
  <c r="MA48" i="2"/>
  <c r="MA49" i="2"/>
  <c r="MA50" i="2"/>
  <c r="MA51" i="2"/>
  <c r="MA52" i="2"/>
  <c r="MA53" i="2"/>
  <c r="MA54" i="2"/>
  <c r="MA55" i="2"/>
  <c r="MA56" i="2"/>
  <c r="MA57" i="2"/>
  <c r="MA58" i="2"/>
  <c r="MA59" i="2"/>
  <c r="MA60" i="2"/>
  <c r="MA61" i="2"/>
  <c r="MB4" i="2"/>
  <c r="MB6" i="2"/>
  <c r="MB7" i="2"/>
  <c r="MB8" i="2"/>
  <c r="MB5" i="2"/>
  <c r="MB9" i="2"/>
  <c r="MB10" i="2"/>
  <c r="MB11" i="2"/>
  <c r="MB12" i="2"/>
  <c r="MB13" i="2"/>
  <c r="MB14" i="2"/>
  <c r="MB15" i="2"/>
  <c r="MB16" i="2"/>
  <c r="MB17" i="2"/>
  <c r="MB18" i="2"/>
  <c r="MB19" i="2"/>
  <c r="MB20" i="2"/>
  <c r="MB21" i="2"/>
  <c r="MB22" i="2"/>
  <c r="MB23" i="2"/>
  <c r="MB24" i="2"/>
  <c r="MB25" i="2"/>
  <c r="MB26" i="2"/>
  <c r="MB27" i="2"/>
  <c r="MB28" i="2"/>
  <c r="MB29" i="2"/>
  <c r="MB30" i="2"/>
  <c r="MB31" i="2"/>
  <c r="MB32" i="2"/>
  <c r="MB33" i="2"/>
  <c r="MB34" i="2"/>
  <c r="MB35" i="2"/>
  <c r="MB36" i="2"/>
  <c r="MB37" i="2"/>
  <c r="MB38" i="2"/>
  <c r="MB39" i="2"/>
  <c r="MB40" i="2"/>
  <c r="MB41" i="2"/>
  <c r="MB42" i="2"/>
  <c r="MB43" i="2"/>
  <c r="MB44" i="2"/>
  <c r="MB45" i="2"/>
  <c r="MB46" i="2"/>
  <c r="MB47" i="2"/>
  <c r="MB48" i="2"/>
  <c r="MB49" i="2"/>
  <c r="MB50" i="2"/>
  <c r="MB51" i="2"/>
  <c r="MB52" i="2"/>
  <c r="MB53" i="2"/>
  <c r="MB54" i="2"/>
  <c r="MB55" i="2"/>
  <c r="MB56" i="2"/>
  <c r="MB57" i="2"/>
  <c r="MB58" i="2"/>
  <c r="MB59" i="2"/>
  <c r="MB60" i="2"/>
  <c r="MB61" i="2"/>
  <c r="MC4" i="2"/>
  <c r="MC6" i="2"/>
  <c r="MC7" i="2"/>
  <c r="MC8" i="2"/>
  <c r="MC5" i="2"/>
  <c r="MC9" i="2"/>
  <c r="MC10" i="2"/>
  <c r="MC11" i="2"/>
  <c r="MC12" i="2"/>
  <c r="MC13" i="2"/>
  <c r="MC14" i="2"/>
  <c r="MC15" i="2"/>
  <c r="MC16" i="2"/>
  <c r="MC17" i="2"/>
  <c r="MC18" i="2"/>
  <c r="MC19" i="2"/>
  <c r="MC20" i="2"/>
  <c r="MC21" i="2"/>
  <c r="MC22" i="2"/>
  <c r="MC23" i="2"/>
  <c r="MC24" i="2"/>
  <c r="MC25" i="2"/>
  <c r="MC26" i="2"/>
  <c r="MC27" i="2"/>
  <c r="MC28" i="2"/>
  <c r="MC29" i="2"/>
  <c r="MC30" i="2"/>
  <c r="MC31" i="2"/>
  <c r="MC32" i="2"/>
  <c r="MC33" i="2"/>
  <c r="MC34" i="2"/>
  <c r="MC35" i="2"/>
  <c r="MC36" i="2"/>
  <c r="MC37" i="2"/>
  <c r="MC38" i="2"/>
  <c r="MC39" i="2"/>
  <c r="MC40" i="2"/>
  <c r="MC41" i="2"/>
  <c r="MC42" i="2"/>
  <c r="MC43" i="2"/>
  <c r="MC44" i="2"/>
  <c r="MC45" i="2"/>
  <c r="MC46" i="2"/>
  <c r="MC47" i="2"/>
  <c r="MC48" i="2"/>
  <c r="MC49" i="2"/>
  <c r="MC50" i="2"/>
  <c r="MC51" i="2"/>
  <c r="MC52" i="2"/>
  <c r="MC53" i="2"/>
  <c r="MC54" i="2"/>
  <c r="MC55" i="2"/>
  <c r="MC56" i="2"/>
  <c r="MC57" i="2"/>
  <c r="MC58" i="2"/>
  <c r="MC59" i="2"/>
  <c r="MC60" i="2"/>
  <c r="MC61" i="2"/>
  <c r="D61" i="2"/>
  <c r="D60" i="2"/>
  <c r="C54" i="6" s="1"/>
  <c r="C60" i="2"/>
  <c r="B60" i="2"/>
  <c r="A53" i="4" s="1"/>
  <c r="C58" i="2"/>
  <c r="B62" i="7" s="1"/>
  <c r="B58" i="2"/>
  <c r="A62" i="9" s="1"/>
  <c r="C57" i="2"/>
  <c r="B52" i="6" s="1"/>
  <c r="C55" i="2"/>
  <c r="B58" i="3" s="1"/>
  <c r="B55" i="2"/>
  <c r="C54" i="2"/>
  <c r="B49" i="6" s="1"/>
  <c r="B54" i="2"/>
  <c r="C52" i="2"/>
  <c r="B46" i="4" s="1"/>
  <c r="B52" i="2"/>
  <c r="A55" i="3" s="1"/>
  <c r="C51" i="2"/>
  <c r="B46" i="6" s="1"/>
  <c r="C49" i="2"/>
  <c r="B49" i="2"/>
  <c r="A52" i="12" s="1"/>
  <c r="C47" i="2"/>
  <c r="B50" i="13" s="1"/>
  <c r="B47" i="2"/>
  <c r="A50" i="10" s="1"/>
  <c r="C44" i="2"/>
  <c r="B47" i="3" s="1"/>
  <c r="B44" i="2"/>
  <c r="A41" i="6" s="1"/>
  <c r="C43" i="2"/>
  <c r="B46" i="3" s="1"/>
  <c r="C41" i="2"/>
  <c r="B38" i="4" s="1"/>
  <c r="C40" i="2"/>
  <c r="B43" i="3" s="1"/>
  <c r="C39" i="2"/>
  <c r="B36" i="4" s="1"/>
  <c r="B39" i="2"/>
  <c r="A42" i="13" s="1"/>
  <c r="C38" i="2"/>
  <c r="C37" i="2"/>
  <c r="B40" i="3" s="1"/>
  <c r="C35" i="2"/>
  <c r="B35" i="2"/>
  <c r="A38" i="3" s="1"/>
  <c r="C34" i="2"/>
  <c r="B37" i="3" s="1"/>
  <c r="C32" i="2"/>
  <c r="B35" i="10" s="1"/>
  <c r="B32" i="2"/>
  <c r="A36" i="9" s="1"/>
  <c r="C31" i="2"/>
  <c r="B34" i="13" s="1"/>
  <c r="C29" i="2"/>
  <c r="B32" i="3" s="1"/>
  <c r="C27" i="2"/>
  <c r="B30" i="10" s="1"/>
  <c r="D26" i="2"/>
  <c r="C29" i="12" s="1"/>
  <c r="D25" i="2"/>
  <c r="C28" i="3" s="1"/>
  <c r="B25" i="2"/>
  <c r="A28" i="3" s="1"/>
  <c r="C24" i="2"/>
  <c r="B27" i="12" s="1"/>
  <c r="C22" i="2"/>
  <c r="B26" i="9" s="1"/>
  <c r="B24" i="2"/>
  <c r="A26" i="7" s="1"/>
  <c r="C21" i="2"/>
  <c r="B24" i="14" s="1"/>
  <c r="C20" i="2"/>
  <c r="B21" i="2"/>
  <c r="A24" i="7" s="1"/>
  <c r="C19" i="2"/>
  <c r="D17" i="2"/>
  <c r="C21" i="7" s="1"/>
  <c r="C17" i="2"/>
  <c r="B19" i="2"/>
  <c r="C14" i="2"/>
  <c r="B16" i="4" s="1"/>
  <c r="C13" i="2"/>
  <c r="B15" i="12" s="1"/>
  <c r="C10" i="2"/>
  <c r="B14" i="2"/>
  <c r="A14" i="9" s="1"/>
  <c r="C9" i="2"/>
  <c r="B12" i="7" s="1"/>
  <c r="C7" i="2"/>
  <c r="B10" i="13" s="1"/>
  <c r="B9" i="2"/>
  <c r="A11" i="9" s="1"/>
  <c r="B7" i="4"/>
  <c r="B4" i="2"/>
  <c r="A7" i="12" s="1"/>
  <c r="E4" i="16"/>
  <c r="D5" i="8" s="1"/>
  <c r="E5" i="16"/>
  <c r="D6" i="8" s="1"/>
  <c r="E6" i="16"/>
  <c r="D7" i="8"/>
  <c r="E7" i="16"/>
  <c r="D8" i="8" s="1"/>
  <c r="E8" i="16"/>
  <c r="D9" i="8" s="1"/>
  <c r="E9" i="16"/>
  <c r="D10" i="8" s="1"/>
  <c r="E10" i="16"/>
  <c r="D11" i="8" s="1"/>
  <c r="E11" i="16"/>
  <c r="D12" i="8" s="1"/>
  <c r="E12" i="16"/>
  <c r="D13" i="8" s="1"/>
  <c r="E13" i="16"/>
  <c r="D14" i="8" s="1"/>
  <c r="E14" i="16"/>
  <c r="D15" i="8" s="1"/>
  <c r="E15" i="16"/>
  <c r="D16" i="8" s="1"/>
  <c r="E16" i="16"/>
  <c r="D17" i="8" s="1"/>
  <c r="E17" i="16"/>
  <c r="D18" i="8" s="1"/>
  <c r="E18" i="16"/>
  <c r="D19" i="8" s="1"/>
  <c r="E19" i="16"/>
  <c r="E20" i="16"/>
  <c r="D21" i="8" s="1"/>
  <c r="E21" i="16"/>
  <c r="D22" i="8" s="1"/>
  <c r="E22" i="16"/>
  <c r="D23" i="8" s="1"/>
  <c r="E23" i="16"/>
  <c r="E24" i="16"/>
  <c r="D25" i="8" s="1"/>
  <c r="E25" i="16"/>
  <c r="D26" i="8" s="1"/>
  <c r="E26" i="16"/>
  <c r="D27" i="8" s="1"/>
  <c r="E27" i="16"/>
  <c r="D28" i="8" s="1"/>
  <c r="E28" i="16"/>
  <c r="D29" i="8" s="1"/>
  <c r="E29" i="16"/>
  <c r="D30" i="8" s="1"/>
  <c r="E30" i="16"/>
  <c r="D31" i="8" s="1"/>
  <c r="E31" i="16"/>
  <c r="E32" i="16"/>
  <c r="D33" i="8" s="1"/>
  <c r="E33" i="16"/>
  <c r="D34" i="8" s="1"/>
  <c r="E34" i="16"/>
  <c r="D35" i="8" s="1"/>
  <c r="E35" i="16"/>
  <c r="E36" i="16"/>
  <c r="D37" i="8" s="1"/>
  <c r="E37" i="16"/>
  <c r="D38" i="8" s="1"/>
  <c r="F4" i="16"/>
  <c r="F5" i="16"/>
  <c r="E6" i="8" s="1"/>
  <c r="F6" i="16"/>
  <c r="E7" i="8" s="1"/>
  <c r="F7" i="16"/>
  <c r="E8" i="8" s="1"/>
  <c r="F8" i="16"/>
  <c r="F9" i="16"/>
  <c r="E10" i="8" s="1"/>
  <c r="F10" i="16"/>
  <c r="E11" i="8" s="1"/>
  <c r="F11" i="16"/>
  <c r="E12" i="8" s="1"/>
  <c r="F12" i="16"/>
  <c r="E13" i="8" s="1"/>
  <c r="F13" i="16"/>
  <c r="E14" i="8" s="1"/>
  <c r="F14" i="16"/>
  <c r="E15" i="8" s="1"/>
  <c r="F15" i="16"/>
  <c r="F16" i="16"/>
  <c r="E17" i="8" s="1"/>
  <c r="F17" i="16"/>
  <c r="E18" i="8" s="1"/>
  <c r="F18" i="16"/>
  <c r="E19" i="8" s="1"/>
  <c r="F19" i="16"/>
  <c r="F20" i="16"/>
  <c r="E21" i="8" s="1"/>
  <c r="F21" i="16"/>
  <c r="E22" i="8" s="1"/>
  <c r="F22" i="16"/>
  <c r="E23" i="8" s="1"/>
  <c r="F23" i="16"/>
  <c r="F24" i="16"/>
  <c r="E25" i="8" s="1"/>
  <c r="F25" i="16"/>
  <c r="E26" i="8" s="1"/>
  <c r="F26" i="16"/>
  <c r="E27" i="8" s="1"/>
  <c r="F27" i="16"/>
  <c r="E28" i="8" s="1"/>
  <c r="F28" i="16"/>
  <c r="E29" i="8" s="1"/>
  <c r="F29" i="16"/>
  <c r="E30" i="8" s="1"/>
  <c r="F30" i="16"/>
  <c r="E31" i="8" s="1"/>
  <c r="F31" i="16"/>
  <c r="F32" i="16"/>
  <c r="E33" i="8" s="1"/>
  <c r="F33" i="16"/>
  <c r="E34" i="8" s="1"/>
  <c r="F34" i="16"/>
  <c r="E35" i="8" s="1"/>
  <c r="F35" i="16"/>
  <c r="F36" i="16"/>
  <c r="E37" i="8" s="1"/>
  <c r="F37" i="16"/>
  <c r="E38" i="8" s="1"/>
  <c r="G4" i="16"/>
  <c r="G5" i="16"/>
  <c r="F6" i="8" s="1"/>
  <c r="G6" i="16"/>
  <c r="F7" i="8" s="1"/>
  <c r="G7" i="16"/>
  <c r="F8" i="8" s="1"/>
  <c r="G8" i="16"/>
  <c r="F9" i="8" s="1"/>
  <c r="G9" i="16"/>
  <c r="F10" i="8" s="1"/>
  <c r="G10" i="16"/>
  <c r="F11" i="8" s="1"/>
  <c r="G11" i="16"/>
  <c r="G12" i="16"/>
  <c r="F13" i="8" s="1"/>
  <c r="G13" i="16"/>
  <c r="F14" i="8" s="1"/>
  <c r="G14" i="16"/>
  <c r="F15" i="8" s="1"/>
  <c r="G15" i="16"/>
  <c r="G16" i="16"/>
  <c r="F17" i="8" s="1"/>
  <c r="G17" i="16"/>
  <c r="F18" i="8" s="1"/>
  <c r="G18" i="16"/>
  <c r="F19" i="8" s="1"/>
  <c r="G19" i="16"/>
  <c r="F20" i="8" s="1"/>
  <c r="G20" i="16"/>
  <c r="F21" i="8" s="1"/>
  <c r="G21" i="16"/>
  <c r="F22" i="8" s="1"/>
  <c r="G22" i="16"/>
  <c r="F23" i="8" s="1"/>
  <c r="G23" i="16"/>
  <c r="F24" i="8" s="1"/>
  <c r="G24" i="16"/>
  <c r="F25" i="8" s="1"/>
  <c r="G25" i="16"/>
  <c r="F26" i="8" s="1"/>
  <c r="G26" i="16"/>
  <c r="F27" i="8" s="1"/>
  <c r="G27" i="16"/>
  <c r="F28" i="8" s="1"/>
  <c r="G28" i="16"/>
  <c r="F29" i="8" s="1"/>
  <c r="G29" i="16"/>
  <c r="F30" i="8" s="1"/>
  <c r="G30" i="16"/>
  <c r="F31" i="8" s="1"/>
  <c r="G31" i="16"/>
  <c r="F32" i="8" s="1"/>
  <c r="G32" i="16"/>
  <c r="G33" i="16"/>
  <c r="F34" i="8" s="1"/>
  <c r="G34" i="16"/>
  <c r="F35" i="8" s="1"/>
  <c r="G35" i="16"/>
  <c r="F36" i="8" s="1"/>
  <c r="G36" i="16"/>
  <c r="F37" i="8" s="1"/>
  <c r="G37" i="16"/>
  <c r="F38" i="8" s="1"/>
  <c r="J4" i="16"/>
  <c r="J5"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K4" i="16"/>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L4" i="16"/>
  <c r="L5" i="16"/>
  <c r="L6" i="16"/>
  <c r="L7" i="16"/>
  <c r="L8" i="16"/>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M4" i="16"/>
  <c r="M5" i="16"/>
  <c r="M6" i="16"/>
  <c r="M7" i="16"/>
  <c r="M8" i="16"/>
  <c r="M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M35" i="16"/>
  <c r="M36" i="16"/>
  <c r="M37"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O4" i="16"/>
  <c r="O5" i="16"/>
  <c r="O6"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36" i="16"/>
  <c r="O37" i="16"/>
  <c r="D4" i="16"/>
  <c r="C5" i="8" s="1"/>
  <c r="D5" i="16"/>
  <c r="C6" i="8" s="1"/>
  <c r="D6" i="16"/>
  <c r="C7" i="8" s="1"/>
  <c r="D7" i="16"/>
  <c r="C8" i="8" s="1"/>
  <c r="D8" i="16"/>
  <c r="C9" i="8" s="1"/>
  <c r="D9" i="16"/>
  <c r="C10" i="8" s="1"/>
  <c r="D10" i="16"/>
  <c r="C11" i="8" s="1"/>
  <c r="D11" i="16"/>
  <c r="C12" i="8" s="1"/>
  <c r="D12" i="16"/>
  <c r="C13" i="8" s="1"/>
  <c r="D13" i="16"/>
  <c r="C14" i="8" s="1"/>
  <c r="D14" i="16"/>
  <c r="C15" i="8" s="1"/>
  <c r="D15" i="16"/>
  <c r="C16" i="8" s="1"/>
  <c r="D16" i="16"/>
  <c r="C17" i="8" s="1"/>
  <c r="D17" i="16"/>
  <c r="C18" i="8" s="1"/>
  <c r="D18" i="16"/>
  <c r="C19" i="8" s="1"/>
  <c r="D19" i="16"/>
  <c r="C20" i="8" s="1"/>
  <c r="D20" i="16"/>
  <c r="C21" i="8" s="1"/>
  <c r="D21" i="16"/>
  <c r="C22" i="8" s="1"/>
  <c r="D22" i="16"/>
  <c r="C23" i="8" s="1"/>
  <c r="D23" i="16"/>
  <c r="C24" i="8" s="1"/>
  <c r="D24" i="16"/>
  <c r="C25" i="8" s="1"/>
  <c r="D25" i="16"/>
  <c r="D26" i="16"/>
  <c r="C27" i="8" s="1"/>
  <c r="D27" i="16"/>
  <c r="D28" i="16"/>
  <c r="C29" i="8" s="1"/>
  <c r="D29" i="16"/>
  <c r="C30" i="8" s="1"/>
  <c r="D30" i="16"/>
  <c r="C31" i="8" s="1"/>
  <c r="D31" i="16"/>
  <c r="C32" i="8" s="1"/>
  <c r="D32" i="16"/>
  <c r="C33" i="8" s="1"/>
  <c r="D33" i="16"/>
  <c r="C34" i="8" s="1"/>
  <c r="D34" i="16"/>
  <c r="C35" i="8" s="1"/>
  <c r="D35" i="16"/>
  <c r="C36" i="8" s="1"/>
  <c r="D36" i="16"/>
  <c r="C37" i="8" s="1"/>
  <c r="D37" i="16"/>
  <c r="C38" i="8" s="1"/>
  <c r="C37" i="16"/>
  <c r="B37" i="16"/>
  <c r="C36" i="16"/>
  <c r="B37" i="8" s="1"/>
  <c r="B36" i="16"/>
  <c r="C35" i="16"/>
  <c r="C34" i="16"/>
  <c r="B35" i="8" s="1"/>
  <c r="B34" i="16"/>
  <c r="A35" i="8" s="1"/>
  <c r="C33" i="16"/>
  <c r="B34" i="8" s="1"/>
  <c r="B33" i="16"/>
  <c r="C32" i="16"/>
  <c r="B33" i="8" s="1"/>
  <c r="B32" i="16"/>
  <c r="C31" i="16"/>
  <c r="C30" i="16"/>
  <c r="B30" i="16"/>
  <c r="A31" i="8" s="1"/>
  <c r="C29" i="16"/>
  <c r="B29" i="16"/>
  <c r="C28" i="16"/>
  <c r="B28" i="16"/>
  <c r="C27" i="16"/>
  <c r="C26" i="16"/>
  <c r="B27" i="8" s="1"/>
  <c r="C25" i="16"/>
  <c r="C24" i="16"/>
  <c r="B24" i="16"/>
  <c r="C23" i="16"/>
  <c r="B24" i="8" s="1"/>
  <c r="B23" i="16"/>
  <c r="C22" i="16"/>
  <c r="C21" i="16"/>
  <c r="B21" i="16"/>
  <c r="A22" i="8" s="1"/>
  <c r="C20" i="16"/>
  <c r="C19" i="16"/>
  <c r="B20" i="8" s="1"/>
  <c r="B19" i="16"/>
  <c r="C18" i="16"/>
  <c r="B19" i="8" s="1"/>
  <c r="C17" i="16"/>
  <c r="C16" i="16"/>
  <c r="B16" i="16"/>
  <c r="C15" i="16"/>
  <c r="C14" i="16"/>
  <c r="B14" i="16"/>
  <c r="A15" i="8" s="1"/>
  <c r="C13" i="16"/>
  <c r="C12" i="16"/>
  <c r="B12" i="16"/>
  <c r="C11" i="16"/>
  <c r="B12" i="8" s="1"/>
  <c r="C10" i="16"/>
  <c r="B11" i="8" s="1"/>
  <c r="B10" i="16"/>
  <c r="A11" i="8" s="1"/>
  <c r="C9" i="16"/>
  <c r="C8" i="16"/>
  <c r="B9" i="8" s="1"/>
  <c r="C7" i="16"/>
  <c r="B7" i="16"/>
  <c r="A8" i="8" s="1"/>
  <c r="C6" i="16"/>
  <c r="C5" i="16"/>
  <c r="B5" i="16"/>
  <c r="A6" i="8" s="1"/>
  <c r="C4" i="16"/>
  <c r="B4" i="16"/>
  <c r="E36" i="8"/>
  <c r="D36" i="8"/>
  <c r="F33" i="8"/>
  <c r="E32" i="8"/>
  <c r="D32" i="8"/>
  <c r="A29" i="8"/>
  <c r="C28" i="8"/>
  <c r="C26" i="8"/>
  <c r="E24" i="8"/>
  <c r="D24" i="8"/>
  <c r="A24" i="8"/>
  <c r="E20" i="8"/>
  <c r="D20" i="8"/>
  <c r="F16" i="8"/>
  <c r="E16" i="8"/>
  <c r="A13" i="8"/>
  <c r="F12" i="8"/>
  <c r="E9" i="8"/>
  <c r="A5" i="8"/>
  <c r="I14" i="26"/>
  <c r="H14" i="26"/>
  <c r="G14" i="26"/>
  <c r="F14" i="26"/>
  <c r="D14" i="19"/>
  <c r="C14" i="23" s="1"/>
  <c r="C14" i="19"/>
  <c r="B14" i="28" s="1"/>
  <c r="B14" i="19"/>
  <c r="A15" i="21" s="1"/>
  <c r="I13" i="26"/>
  <c r="H13" i="26"/>
  <c r="G13" i="26"/>
  <c r="F13" i="26"/>
  <c r="E13" i="26"/>
  <c r="D13" i="19"/>
  <c r="C13" i="20" s="1"/>
  <c r="C13" i="19"/>
  <c r="B13" i="24" s="1"/>
  <c r="B13" i="19"/>
  <c r="A13" i="26" s="1"/>
  <c r="I12" i="26"/>
  <c r="H12" i="26"/>
  <c r="G12" i="26"/>
  <c r="F12" i="26"/>
  <c r="D12" i="27"/>
  <c r="D12" i="19"/>
  <c r="B12" i="26"/>
  <c r="B12" i="19"/>
  <c r="A12" i="20" s="1"/>
  <c r="I11" i="26"/>
  <c r="H11" i="26"/>
  <c r="G11" i="26"/>
  <c r="F11" i="26"/>
  <c r="E11" i="26"/>
  <c r="D11" i="19"/>
  <c r="C11" i="26" s="1"/>
  <c r="C11" i="19"/>
  <c r="B11" i="27" s="1"/>
  <c r="B11" i="19"/>
  <c r="I10" i="26"/>
  <c r="H10" i="26"/>
  <c r="G10" i="26"/>
  <c r="F10" i="26"/>
  <c r="E10" i="26"/>
  <c r="D10" i="19"/>
  <c r="C10" i="20" s="1"/>
  <c r="C10" i="19"/>
  <c r="B10" i="28" s="1"/>
  <c r="B10" i="19"/>
  <c r="A10" i="24" s="1"/>
  <c r="I9" i="26"/>
  <c r="H9" i="26"/>
  <c r="G9" i="26"/>
  <c r="F9" i="26"/>
  <c r="E9" i="26"/>
  <c r="D9" i="19"/>
  <c r="C9" i="28" s="1"/>
  <c r="C9" i="19"/>
  <c r="B10" i="22" s="1"/>
  <c r="B9" i="19"/>
  <c r="A10" i="22" s="1"/>
  <c r="I8" i="26"/>
  <c r="H8" i="26"/>
  <c r="G8" i="26"/>
  <c r="F8" i="26"/>
  <c r="E8" i="26"/>
  <c r="D8" i="19"/>
  <c r="C8" i="24" s="1"/>
  <c r="C8" i="19"/>
  <c r="B8" i="28" s="1"/>
  <c r="B8" i="19"/>
  <c r="A9" i="21" s="1"/>
  <c r="I7" i="26"/>
  <c r="H7" i="26"/>
  <c r="G7" i="26"/>
  <c r="F7" i="26"/>
  <c r="E7" i="26"/>
  <c r="D7" i="19"/>
  <c r="C7" i="26" s="1"/>
  <c r="C7" i="19"/>
  <c r="B8" i="21" s="1"/>
  <c r="B7" i="19"/>
  <c r="A7" i="28" s="1"/>
  <c r="H6" i="26"/>
  <c r="F6" i="26"/>
  <c r="D6" i="27"/>
  <c r="D6" i="19"/>
  <c r="C6" i="19"/>
  <c r="B6" i="20" s="1"/>
  <c r="B6" i="19"/>
  <c r="A6" i="26" s="1"/>
  <c r="I5" i="26"/>
  <c r="G5" i="26"/>
  <c r="F5" i="26"/>
  <c r="E5" i="26"/>
  <c r="D5" i="19"/>
  <c r="C5" i="27" s="1"/>
  <c r="C5" i="19"/>
  <c r="B5" i="26" s="1"/>
  <c r="B5" i="19"/>
  <c r="A5" i="28" s="1"/>
  <c r="M14" i="28"/>
  <c r="O15" i="22"/>
  <c r="N15" i="22"/>
  <c r="G15" i="22"/>
  <c r="M13" i="28"/>
  <c r="O14" i="22"/>
  <c r="N14" i="22"/>
  <c r="G14" i="22"/>
  <c r="M12" i="28"/>
  <c r="O13" i="22"/>
  <c r="N13" i="22"/>
  <c r="G13" i="22"/>
  <c r="B13" i="22"/>
  <c r="F11" i="29"/>
  <c r="O12" i="22"/>
  <c r="N12" i="22"/>
  <c r="G12" i="22"/>
  <c r="M10" i="28"/>
  <c r="O11" i="22"/>
  <c r="N11" i="22"/>
  <c r="G11" i="22"/>
  <c r="O10" i="22"/>
  <c r="N10" i="22"/>
  <c r="G10" i="22"/>
  <c r="O9" i="22"/>
  <c r="N9" i="22"/>
  <c r="G9" i="22"/>
  <c r="O8" i="22"/>
  <c r="G8" i="22"/>
  <c r="O7" i="22"/>
  <c r="N7" i="22"/>
  <c r="G7" i="22"/>
  <c r="O6" i="22"/>
  <c r="N6" i="22"/>
  <c r="N14" i="24"/>
  <c r="L14" i="24"/>
  <c r="K14" i="24"/>
  <c r="J14" i="24"/>
  <c r="I14" i="24"/>
  <c r="H14" i="24"/>
  <c r="G14" i="24"/>
  <c r="F14" i="24"/>
  <c r="E14" i="24"/>
  <c r="D14" i="24"/>
  <c r="N13" i="24"/>
  <c r="L13" i="24"/>
  <c r="K13" i="24"/>
  <c r="J13" i="24"/>
  <c r="I13" i="24"/>
  <c r="H13" i="24"/>
  <c r="G13" i="24"/>
  <c r="F13" i="24"/>
  <c r="E13" i="24"/>
  <c r="D13" i="24"/>
  <c r="N12" i="24"/>
  <c r="L12" i="24"/>
  <c r="K12" i="24"/>
  <c r="J12" i="24"/>
  <c r="I12" i="24"/>
  <c r="H12" i="24"/>
  <c r="G12" i="24"/>
  <c r="F12" i="24"/>
  <c r="E12" i="24"/>
  <c r="D12" i="24"/>
  <c r="B12" i="24"/>
  <c r="N11" i="24"/>
  <c r="L11" i="24"/>
  <c r="K11" i="24"/>
  <c r="J11" i="24"/>
  <c r="I11" i="24"/>
  <c r="H11" i="24"/>
  <c r="G11" i="24"/>
  <c r="F11" i="24"/>
  <c r="E11" i="24"/>
  <c r="D11" i="24"/>
  <c r="N10" i="24"/>
  <c r="L10" i="24"/>
  <c r="K10" i="24"/>
  <c r="J10" i="24"/>
  <c r="I10" i="24"/>
  <c r="H10" i="24"/>
  <c r="G10" i="24"/>
  <c r="F10" i="24"/>
  <c r="E10" i="24"/>
  <c r="D10" i="24"/>
  <c r="N9" i="24"/>
  <c r="L9" i="24"/>
  <c r="K9" i="24"/>
  <c r="J9" i="24"/>
  <c r="I9" i="24"/>
  <c r="H9" i="24"/>
  <c r="G9" i="24"/>
  <c r="F9" i="24"/>
  <c r="E9" i="24"/>
  <c r="D9" i="24"/>
  <c r="N8" i="24"/>
  <c r="L8" i="24"/>
  <c r="K8" i="24"/>
  <c r="J8" i="24"/>
  <c r="I8" i="24"/>
  <c r="H8" i="24"/>
  <c r="G8" i="24"/>
  <c r="F8" i="24"/>
  <c r="E8" i="24"/>
  <c r="D8" i="24"/>
  <c r="N7" i="24"/>
  <c r="L7" i="24"/>
  <c r="K7" i="24"/>
  <c r="J7" i="24"/>
  <c r="I7" i="24"/>
  <c r="H7" i="24"/>
  <c r="G7" i="24"/>
  <c r="F7" i="24"/>
  <c r="E7" i="24"/>
  <c r="D7" i="24"/>
  <c r="N6" i="24"/>
  <c r="L6" i="24"/>
  <c r="K6" i="24"/>
  <c r="J6" i="24"/>
  <c r="H6" i="24"/>
  <c r="G6" i="24"/>
  <c r="F6" i="24"/>
  <c r="D6" i="24"/>
  <c r="N5" i="24"/>
  <c r="L5" i="24"/>
  <c r="K5" i="24"/>
  <c r="J5" i="24"/>
  <c r="I5" i="24"/>
  <c r="G5" i="24"/>
  <c r="F5" i="24"/>
  <c r="E5" i="24"/>
  <c r="D5" i="24"/>
  <c r="N4" i="24"/>
  <c r="L4" i="24"/>
  <c r="G14" i="29"/>
  <c r="E14" i="29"/>
  <c r="N13" i="28"/>
  <c r="E12" i="29"/>
  <c r="B12" i="29"/>
  <c r="E11" i="29"/>
  <c r="G10" i="29"/>
  <c r="G9" i="29"/>
  <c r="E9" i="29"/>
  <c r="K8" i="28"/>
  <c r="E8" i="29"/>
  <c r="G7" i="29"/>
  <c r="E7" i="29"/>
  <c r="G6" i="29"/>
  <c r="N6" i="28"/>
  <c r="G5" i="29"/>
  <c r="L14" i="28"/>
  <c r="J14" i="28"/>
  <c r="I14" i="28"/>
  <c r="H14" i="28"/>
  <c r="G14" i="28"/>
  <c r="F14" i="28"/>
  <c r="E14" i="28"/>
  <c r="D14" i="28"/>
  <c r="L13" i="28"/>
  <c r="J13" i="28"/>
  <c r="I13" i="28"/>
  <c r="H13" i="28"/>
  <c r="G13" i="28"/>
  <c r="F13" i="28"/>
  <c r="E13" i="28"/>
  <c r="D13" i="28"/>
  <c r="L12" i="28"/>
  <c r="J12" i="28"/>
  <c r="I12" i="28"/>
  <c r="H12" i="28"/>
  <c r="G12" i="28"/>
  <c r="F12" i="28"/>
  <c r="E12" i="28"/>
  <c r="D12" i="28"/>
  <c r="B12" i="28"/>
  <c r="L11" i="28"/>
  <c r="J11" i="28"/>
  <c r="I11" i="28"/>
  <c r="H11" i="28"/>
  <c r="G11" i="28"/>
  <c r="F11" i="28"/>
  <c r="E11" i="28"/>
  <c r="D11" i="28"/>
  <c r="L10" i="28"/>
  <c r="J10" i="28"/>
  <c r="I10" i="28"/>
  <c r="H10" i="28"/>
  <c r="G10" i="28"/>
  <c r="F10" i="28"/>
  <c r="E10" i="28"/>
  <c r="D10" i="28"/>
  <c r="L9" i="28"/>
  <c r="J9" i="28"/>
  <c r="I9" i="28"/>
  <c r="H9" i="28"/>
  <c r="G9" i="28"/>
  <c r="F9" i="28"/>
  <c r="E9" i="28"/>
  <c r="D9" i="28"/>
  <c r="L8" i="28"/>
  <c r="J8" i="28"/>
  <c r="I8" i="28"/>
  <c r="H8" i="28"/>
  <c r="G8" i="28"/>
  <c r="F8" i="28"/>
  <c r="E8" i="28"/>
  <c r="D8" i="28"/>
  <c r="L7" i="28"/>
  <c r="J7" i="28"/>
  <c r="I7" i="28"/>
  <c r="H7" i="28"/>
  <c r="G7" i="28"/>
  <c r="F7" i="28"/>
  <c r="E7" i="28"/>
  <c r="L6" i="28"/>
  <c r="J6" i="28"/>
  <c r="H6" i="28"/>
  <c r="G6" i="28"/>
  <c r="F6" i="28"/>
  <c r="D6" i="28"/>
  <c r="J5" i="28"/>
  <c r="I5" i="28"/>
  <c r="H5" i="28"/>
  <c r="G5" i="28"/>
  <c r="F5" i="28"/>
  <c r="E5" i="28"/>
  <c r="D5" i="28"/>
  <c r="H14" i="27"/>
  <c r="G14" i="27"/>
  <c r="F14" i="27"/>
  <c r="E14" i="27"/>
  <c r="H13" i="27"/>
  <c r="G13" i="27"/>
  <c r="F13" i="27"/>
  <c r="E13" i="27"/>
  <c r="D13" i="27"/>
  <c r="H12" i="27"/>
  <c r="G12" i="27"/>
  <c r="F12" i="27"/>
  <c r="E12" i="27"/>
  <c r="B12" i="27"/>
  <c r="H11" i="27"/>
  <c r="G11" i="27"/>
  <c r="F11" i="27"/>
  <c r="E11" i="27"/>
  <c r="H10" i="27"/>
  <c r="G10" i="27"/>
  <c r="F10" i="27"/>
  <c r="E10" i="27"/>
  <c r="H9" i="27"/>
  <c r="G9" i="27"/>
  <c r="F9" i="27"/>
  <c r="E9" i="27"/>
  <c r="H8" i="27"/>
  <c r="G8" i="27"/>
  <c r="F8" i="27"/>
  <c r="E8" i="27"/>
  <c r="H7" i="27"/>
  <c r="G7" i="27"/>
  <c r="F7" i="27"/>
  <c r="E7" i="27"/>
  <c r="H6" i="27"/>
  <c r="G6" i="27"/>
  <c r="F6" i="27"/>
  <c r="E6" i="27"/>
  <c r="H5" i="27"/>
  <c r="G5" i="27"/>
  <c r="F5" i="27"/>
  <c r="E5" i="27"/>
  <c r="EK14" i="19"/>
  <c r="F14" i="23" s="1"/>
  <c r="E14" i="23"/>
  <c r="EK13" i="19"/>
  <c r="F13" i="23" s="1"/>
  <c r="EL14" i="19"/>
  <c r="E13" i="23" s="1"/>
  <c r="EK12" i="19"/>
  <c r="F12" i="23" s="1"/>
  <c r="EL13" i="19"/>
  <c r="E12" i="23" s="1"/>
  <c r="B12" i="23"/>
  <c r="EK11" i="19"/>
  <c r="F11" i="23" s="1"/>
  <c r="EL12" i="19"/>
  <c r="E11" i="23" s="1"/>
  <c r="EK10" i="19"/>
  <c r="F10" i="23" s="1"/>
  <c r="EL11" i="19"/>
  <c r="E10" i="23" s="1"/>
  <c r="EK9" i="19"/>
  <c r="F9" i="23" s="1"/>
  <c r="EL10" i="19"/>
  <c r="E9" i="23" s="1"/>
  <c r="EK8" i="19"/>
  <c r="F8" i="23" s="1"/>
  <c r="EL9" i="19"/>
  <c r="E8" i="23" s="1"/>
  <c r="EK7" i="19"/>
  <c r="F7" i="23" s="1"/>
  <c r="EL8" i="19"/>
  <c r="E7" i="23" s="1"/>
  <c r="EK6" i="19"/>
  <c r="F6" i="23" s="1"/>
  <c r="EL7" i="19"/>
  <c r="E6" i="23" s="1"/>
  <c r="EK5" i="19"/>
  <c r="F5" i="23" s="1"/>
  <c r="EL6" i="19"/>
  <c r="E5" i="23" s="1"/>
  <c r="EL5" i="19"/>
  <c r="E4" i="23" s="1"/>
  <c r="B13" i="21"/>
  <c r="B12" i="20"/>
  <c r="LT61" i="2"/>
  <c r="H64" i="14" s="1"/>
  <c r="LR61" i="2"/>
  <c r="G64" i="14" s="1"/>
  <c r="LS61" i="2"/>
  <c r="F64" i="14" s="1"/>
  <c r="KY61" i="2"/>
  <c r="O65" i="9" s="1"/>
  <c r="KZ61" i="2"/>
  <c r="P65" i="9" s="1"/>
  <c r="D64" i="14"/>
  <c r="LT60" i="2"/>
  <c r="H63" i="14" s="1"/>
  <c r="LR60" i="2"/>
  <c r="G63" i="14" s="1"/>
  <c r="LS60" i="2"/>
  <c r="F63" i="14" s="1"/>
  <c r="KY60" i="2"/>
  <c r="O64" i="9" s="1"/>
  <c r="KZ60" i="2"/>
  <c r="P64" i="9" s="1"/>
  <c r="D63" i="14"/>
  <c r="LT59" i="2"/>
  <c r="H62" i="14" s="1"/>
  <c r="LR59" i="2"/>
  <c r="G62" i="14" s="1"/>
  <c r="LS59" i="2"/>
  <c r="F62" i="14" s="1"/>
  <c r="KY59" i="2"/>
  <c r="O63" i="9" s="1"/>
  <c r="KZ59" i="2"/>
  <c r="P63" i="9" s="1"/>
  <c r="D62" i="14"/>
  <c r="LT58" i="2"/>
  <c r="H61" i="14" s="1"/>
  <c r="LR58" i="2"/>
  <c r="LS58" i="2"/>
  <c r="F61" i="14" s="1"/>
  <c r="KY58" i="2"/>
  <c r="O62" i="9" s="1"/>
  <c r="KZ58" i="2"/>
  <c r="P62" i="9" s="1"/>
  <c r="D61" i="14"/>
  <c r="LT57" i="2"/>
  <c r="H60" i="14" s="1"/>
  <c r="LR57" i="2"/>
  <c r="LS57" i="2"/>
  <c r="F60" i="14" s="1"/>
  <c r="KY57" i="2"/>
  <c r="O61" i="9" s="1"/>
  <c r="KZ57" i="2"/>
  <c r="P61" i="9" s="1"/>
  <c r="D60" i="14"/>
  <c r="LT56" i="2"/>
  <c r="H59" i="14" s="1"/>
  <c r="LR56" i="2"/>
  <c r="G59" i="14" s="1"/>
  <c r="LS56" i="2"/>
  <c r="F59" i="14" s="1"/>
  <c r="KY56" i="2"/>
  <c r="O60" i="9" s="1"/>
  <c r="KZ56" i="2"/>
  <c r="P60" i="9" s="1"/>
  <c r="D59" i="14"/>
  <c r="LT55" i="2"/>
  <c r="H58" i="14" s="1"/>
  <c r="LR55" i="2"/>
  <c r="LS55" i="2"/>
  <c r="F58" i="14" s="1"/>
  <c r="KY55" i="2"/>
  <c r="O59" i="9" s="1"/>
  <c r="KZ55" i="2"/>
  <c r="P59" i="9" s="1"/>
  <c r="D58" i="14"/>
  <c r="LT54" i="2"/>
  <c r="H57" i="14" s="1"/>
  <c r="LR54" i="2"/>
  <c r="G57" i="14" s="1"/>
  <c r="LS54" i="2"/>
  <c r="F57" i="14" s="1"/>
  <c r="KY54" i="2"/>
  <c r="O58" i="9" s="1"/>
  <c r="KZ54" i="2"/>
  <c r="P58" i="9" s="1"/>
  <c r="D57" i="14"/>
  <c r="LT53" i="2"/>
  <c r="H56" i="14" s="1"/>
  <c r="LR53" i="2"/>
  <c r="G56" i="14" s="1"/>
  <c r="LS53" i="2"/>
  <c r="F56" i="14" s="1"/>
  <c r="KY53" i="2"/>
  <c r="O57" i="9" s="1"/>
  <c r="KZ53" i="2"/>
  <c r="P57" i="9" s="1"/>
  <c r="D56" i="14"/>
  <c r="LT52" i="2"/>
  <c r="H55" i="14" s="1"/>
  <c r="LR52" i="2"/>
  <c r="G55" i="14" s="1"/>
  <c r="LS52" i="2"/>
  <c r="F55" i="14" s="1"/>
  <c r="KY52" i="2"/>
  <c r="O56" i="9" s="1"/>
  <c r="KZ52" i="2"/>
  <c r="P56" i="9" s="1"/>
  <c r="D55" i="14"/>
  <c r="LT51" i="2"/>
  <c r="H54" i="14" s="1"/>
  <c r="LR51" i="2"/>
  <c r="G54" i="14" s="1"/>
  <c r="LS51" i="2"/>
  <c r="F54" i="14" s="1"/>
  <c r="KY51" i="2"/>
  <c r="O55" i="9" s="1"/>
  <c r="KZ51" i="2"/>
  <c r="P55" i="9" s="1"/>
  <c r="D54" i="14"/>
  <c r="LT50" i="2"/>
  <c r="H53" i="14" s="1"/>
  <c r="LR50" i="2"/>
  <c r="G53" i="14" s="1"/>
  <c r="LS50" i="2"/>
  <c r="F53" i="14" s="1"/>
  <c r="KY50" i="2"/>
  <c r="O54" i="9" s="1"/>
  <c r="KZ50" i="2"/>
  <c r="P54" i="9" s="1"/>
  <c r="D53" i="14"/>
  <c r="LT49" i="2"/>
  <c r="H52" i="14" s="1"/>
  <c r="LR49" i="2"/>
  <c r="G52" i="14" s="1"/>
  <c r="LS49" i="2"/>
  <c r="F52" i="14" s="1"/>
  <c r="KY49" i="2"/>
  <c r="O53" i="9" s="1"/>
  <c r="KZ49" i="2"/>
  <c r="P53" i="9" s="1"/>
  <c r="D52" i="14"/>
  <c r="LT48" i="2"/>
  <c r="H51" i="14" s="1"/>
  <c r="LR48" i="2"/>
  <c r="G51" i="14" s="1"/>
  <c r="LS48" i="2"/>
  <c r="F51" i="14" s="1"/>
  <c r="KY48" i="2"/>
  <c r="O52" i="9" s="1"/>
  <c r="KZ48" i="2"/>
  <c r="P52" i="9" s="1"/>
  <c r="D51" i="14"/>
  <c r="LT47" i="2"/>
  <c r="H50" i="14" s="1"/>
  <c r="LR47" i="2"/>
  <c r="G50" i="14" s="1"/>
  <c r="LS47" i="2"/>
  <c r="F50" i="14" s="1"/>
  <c r="KY47" i="2"/>
  <c r="O51" i="9" s="1"/>
  <c r="KZ47" i="2"/>
  <c r="P51" i="9" s="1"/>
  <c r="D50" i="14"/>
  <c r="LT46" i="2"/>
  <c r="H49" i="14" s="1"/>
  <c r="LR46" i="2"/>
  <c r="LS46" i="2"/>
  <c r="F49" i="14" s="1"/>
  <c r="KY46" i="2"/>
  <c r="O50" i="9" s="1"/>
  <c r="KZ46" i="2"/>
  <c r="P50" i="9" s="1"/>
  <c r="D49" i="14"/>
  <c r="LT45" i="2"/>
  <c r="H48" i="14" s="1"/>
  <c r="LR45" i="2"/>
  <c r="G48" i="14" s="1"/>
  <c r="LS45" i="2"/>
  <c r="F48" i="14" s="1"/>
  <c r="KY45" i="2"/>
  <c r="O49" i="9" s="1"/>
  <c r="KZ45" i="2"/>
  <c r="P49" i="9" s="1"/>
  <c r="D48" i="14"/>
  <c r="LT44" i="2"/>
  <c r="H47" i="14" s="1"/>
  <c r="LR44" i="2"/>
  <c r="LS44" i="2"/>
  <c r="F47" i="14" s="1"/>
  <c r="KY44" i="2"/>
  <c r="O48" i="9" s="1"/>
  <c r="KZ44" i="2"/>
  <c r="P48" i="9" s="1"/>
  <c r="D47" i="14"/>
  <c r="LT43" i="2"/>
  <c r="H46" i="14" s="1"/>
  <c r="LR43" i="2"/>
  <c r="LS43" i="2"/>
  <c r="F46" i="14" s="1"/>
  <c r="KY43" i="2"/>
  <c r="O47" i="9" s="1"/>
  <c r="KZ43" i="2"/>
  <c r="P47" i="9" s="1"/>
  <c r="D46" i="14"/>
  <c r="LT42" i="2"/>
  <c r="H45" i="14" s="1"/>
  <c r="LR42" i="2"/>
  <c r="G45" i="14" s="1"/>
  <c r="LS42" i="2"/>
  <c r="F45" i="14" s="1"/>
  <c r="KY42" i="2"/>
  <c r="O46" i="9" s="1"/>
  <c r="KZ42" i="2"/>
  <c r="P46" i="9" s="1"/>
  <c r="D45" i="14"/>
  <c r="LT41" i="2"/>
  <c r="H44" i="14" s="1"/>
  <c r="LR41" i="2"/>
  <c r="G44" i="14" s="1"/>
  <c r="LS41" i="2"/>
  <c r="F44" i="14" s="1"/>
  <c r="KY41" i="2"/>
  <c r="O45" i="9" s="1"/>
  <c r="KZ41" i="2"/>
  <c r="P45" i="9" s="1"/>
  <c r="D44" i="14"/>
  <c r="LT40" i="2"/>
  <c r="H43" i="14" s="1"/>
  <c r="LR40" i="2"/>
  <c r="LS40" i="2"/>
  <c r="F43" i="14" s="1"/>
  <c r="KY40" i="2"/>
  <c r="O44" i="9" s="1"/>
  <c r="KZ40" i="2"/>
  <c r="P44" i="9" s="1"/>
  <c r="D43" i="14"/>
  <c r="LT39" i="2"/>
  <c r="H42" i="14" s="1"/>
  <c r="LR39" i="2"/>
  <c r="G42" i="14" s="1"/>
  <c r="LS39" i="2"/>
  <c r="F42" i="14" s="1"/>
  <c r="KY39" i="2"/>
  <c r="O43" i="9" s="1"/>
  <c r="KZ39" i="2"/>
  <c r="P43" i="9" s="1"/>
  <c r="D42" i="14"/>
  <c r="LT38" i="2"/>
  <c r="H41" i="14" s="1"/>
  <c r="LR38" i="2"/>
  <c r="G41" i="14" s="1"/>
  <c r="LS38" i="2"/>
  <c r="F41" i="14" s="1"/>
  <c r="KY38" i="2"/>
  <c r="O42" i="9" s="1"/>
  <c r="KZ38" i="2"/>
  <c r="P42" i="9" s="1"/>
  <c r="D41" i="14"/>
  <c r="LT37" i="2"/>
  <c r="H40" i="14" s="1"/>
  <c r="LR37" i="2"/>
  <c r="LS37" i="2"/>
  <c r="F40" i="14" s="1"/>
  <c r="KY37" i="2"/>
  <c r="O41" i="9" s="1"/>
  <c r="KZ37" i="2"/>
  <c r="P41" i="9" s="1"/>
  <c r="D40" i="14"/>
  <c r="LT36" i="2"/>
  <c r="H39" i="14" s="1"/>
  <c r="LR36" i="2"/>
  <c r="LS36" i="2"/>
  <c r="F39" i="14" s="1"/>
  <c r="KY36" i="2"/>
  <c r="O40" i="9" s="1"/>
  <c r="KZ36" i="2"/>
  <c r="P40" i="9" s="1"/>
  <c r="D39" i="14"/>
  <c r="LT35" i="2"/>
  <c r="H38" i="14" s="1"/>
  <c r="LR35" i="2"/>
  <c r="LS35" i="2"/>
  <c r="F38" i="14" s="1"/>
  <c r="KY35" i="2"/>
  <c r="O39" i="9" s="1"/>
  <c r="KZ35" i="2"/>
  <c r="P39" i="9" s="1"/>
  <c r="D38" i="14"/>
  <c r="LT34" i="2"/>
  <c r="H37" i="14" s="1"/>
  <c r="LR34" i="2"/>
  <c r="G37" i="14" s="1"/>
  <c r="LS34" i="2"/>
  <c r="F37" i="14" s="1"/>
  <c r="KY34" i="2"/>
  <c r="O38" i="9" s="1"/>
  <c r="KZ34" i="2"/>
  <c r="P38" i="9" s="1"/>
  <c r="D37" i="14"/>
  <c r="LT33" i="2"/>
  <c r="H36" i="14" s="1"/>
  <c r="LR33" i="2"/>
  <c r="LS33" i="2"/>
  <c r="F36" i="14" s="1"/>
  <c r="KY33" i="2"/>
  <c r="O37" i="9" s="1"/>
  <c r="KZ33" i="2"/>
  <c r="P37" i="9" s="1"/>
  <c r="D36" i="14"/>
  <c r="LT32" i="2"/>
  <c r="H35" i="14" s="1"/>
  <c r="LR32" i="2"/>
  <c r="LS32" i="2"/>
  <c r="F35" i="14" s="1"/>
  <c r="KY32" i="2"/>
  <c r="O36" i="9" s="1"/>
  <c r="KZ32" i="2"/>
  <c r="P36" i="9" s="1"/>
  <c r="D35" i="14"/>
  <c r="LT31" i="2"/>
  <c r="H34" i="14" s="1"/>
  <c r="LR31" i="2"/>
  <c r="G34" i="14" s="1"/>
  <c r="LS31" i="2"/>
  <c r="F34" i="14" s="1"/>
  <c r="KY31" i="2"/>
  <c r="O35" i="9" s="1"/>
  <c r="KZ31" i="2"/>
  <c r="P35" i="9" s="1"/>
  <c r="D34" i="14"/>
  <c r="LT30" i="2"/>
  <c r="H33" i="14" s="1"/>
  <c r="LR30" i="2"/>
  <c r="G33" i="14" s="1"/>
  <c r="LS30" i="2"/>
  <c r="F33" i="14" s="1"/>
  <c r="KY30" i="2"/>
  <c r="O34" i="9" s="1"/>
  <c r="KZ30" i="2"/>
  <c r="P34" i="9" s="1"/>
  <c r="D33" i="14"/>
  <c r="LT29" i="2"/>
  <c r="H32" i="14" s="1"/>
  <c r="LR29" i="2"/>
  <c r="LS29" i="2"/>
  <c r="F32" i="14" s="1"/>
  <c r="KY29" i="2"/>
  <c r="O33" i="9" s="1"/>
  <c r="KZ29" i="2"/>
  <c r="P33" i="9" s="1"/>
  <c r="D32" i="14"/>
  <c r="LT28" i="2"/>
  <c r="H31" i="14" s="1"/>
  <c r="LR28" i="2"/>
  <c r="G31" i="14" s="1"/>
  <c r="LS28" i="2"/>
  <c r="F31" i="14" s="1"/>
  <c r="KY28" i="2"/>
  <c r="O32" i="9" s="1"/>
  <c r="KZ28" i="2"/>
  <c r="P32" i="9" s="1"/>
  <c r="D31" i="14"/>
  <c r="LT27" i="2"/>
  <c r="H30" i="14" s="1"/>
  <c r="LR27" i="2"/>
  <c r="LS27" i="2"/>
  <c r="F30" i="14" s="1"/>
  <c r="KY27" i="2"/>
  <c r="O31" i="9" s="1"/>
  <c r="KZ27" i="2"/>
  <c r="P31" i="9" s="1"/>
  <c r="D30" i="14"/>
  <c r="LT26" i="2"/>
  <c r="H29" i="14" s="1"/>
  <c r="LR26" i="2"/>
  <c r="G29" i="14" s="1"/>
  <c r="LS26" i="2"/>
  <c r="F29" i="14" s="1"/>
  <c r="KY26" i="2"/>
  <c r="O30" i="9" s="1"/>
  <c r="KZ26" i="2"/>
  <c r="P30" i="9" s="1"/>
  <c r="D29" i="14"/>
  <c r="LT25" i="2"/>
  <c r="H28" i="14" s="1"/>
  <c r="LR25" i="2"/>
  <c r="G28" i="14" s="1"/>
  <c r="LS25" i="2"/>
  <c r="F28" i="14" s="1"/>
  <c r="KY25" i="2"/>
  <c r="O29" i="9" s="1"/>
  <c r="KZ25" i="2"/>
  <c r="P29" i="9" s="1"/>
  <c r="D28" i="14"/>
  <c r="LT24" i="2"/>
  <c r="H27" i="14" s="1"/>
  <c r="LR24" i="2"/>
  <c r="G27" i="14" s="1"/>
  <c r="LS24" i="2"/>
  <c r="F27" i="14" s="1"/>
  <c r="KY24" i="2"/>
  <c r="O28" i="9" s="1"/>
  <c r="KZ24" i="2"/>
  <c r="P28" i="9" s="1"/>
  <c r="D27" i="14"/>
  <c r="LT23" i="2"/>
  <c r="H26" i="14" s="1"/>
  <c r="LR23" i="2"/>
  <c r="G26" i="14" s="1"/>
  <c r="LS23" i="2"/>
  <c r="F26" i="14" s="1"/>
  <c r="KY23" i="2"/>
  <c r="O27" i="9" s="1"/>
  <c r="KZ23" i="2"/>
  <c r="D26" i="14"/>
  <c r="C23" i="2"/>
  <c r="B23" i="4" s="1"/>
  <c r="LT22" i="2"/>
  <c r="H25" i="14" s="1"/>
  <c r="LR22" i="2"/>
  <c r="G25" i="14" s="1"/>
  <c r="LS22" i="2"/>
  <c r="F25" i="14" s="1"/>
  <c r="KY22" i="2"/>
  <c r="O26" i="9" s="1"/>
  <c r="KZ22" i="2"/>
  <c r="P26" i="9" s="1"/>
  <c r="D25" i="14"/>
  <c r="LT21" i="2"/>
  <c r="H24" i="14" s="1"/>
  <c r="LR21" i="2"/>
  <c r="LS21" i="2"/>
  <c r="F24" i="14" s="1"/>
  <c r="KY21" i="2"/>
  <c r="O25" i="9" s="1"/>
  <c r="KZ21" i="2"/>
  <c r="P25" i="9" s="1"/>
  <c r="D24" i="14"/>
  <c r="LT20" i="2"/>
  <c r="H23" i="14" s="1"/>
  <c r="LR20" i="2"/>
  <c r="LS20" i="2"/>
  <c r="F23" i="14" s="1"/>
  <c r="KY20" i="2"/>
  <c r="O24" i="9" s="1"/>
  <c r="KZ20" i="2"/>
  <c r="P24" i="9" s="1"/>
  <c r="D23" i="14"/>
  <c r="LT19" i="2"/>
  <c r="H22" i="14" s="1"/>
  <c r="LR19" i="2"/>
  <c r="LS19" i="2"/>
  <c r="F22" i="14" s="1"/>
  <c r="KY19" i="2"/>
  <c r="O23" i="9" s="1"/>
  <c r="KZ19" i="2"/>
  <c r="P23" i="9" s="1"/>
  <c r="D22" i="14"/>
  <c r="LT18" i="2"/>
  <c r="H21" i="14" s="1"/>
  <c r="LR18" i="2"/>
  <c r="G21" i="14" s="1"/>
  <c r="LS18" i="2"/>
  <c r="F21" i="14" s="1"/>
  <c r="KY18" i="2"/>
  <c r="O22" i="9" s="1"/>
  <c r="KZ18" i="2"/>
  <c r="P22" i="9" s="1"/>
  <c r="D21" i="14"/>
  <c r="LT17" i="2"/>
  <c r="H20" i="14" s="1"/>
  <c r="LR17" i="2"/>
  <c r="LS17" i="2"/>
  <c r="F20" i="14" s="1"/>
  <c r="KY17" i="2"/>
  <c r="O21" i="9" s="1"/>
  <c r="KZ17" i="2"/>
  <c r="P21" i="9" s="1"/>
  <c r="D20" i="14"/>
  <c r="LT16" i="2"/>
  <c r="H19" i="14" s="1"/>
  <c r="LR16" i="2"/>
  <c r="G19" i="14" s="1"/>
  <c r="LS16" i="2"/>
  <c r="F19" i="14" s="1"/>
  <c r="KY16" i="2"/>
  <c r="O20" i="9" s="1"/>
  <c r="KZ16" i="2"/>
  <c r="P20" i="9" s="1"/>
  <c r="D19" i="14"/>
  <c r="LT15" i="2"/>
  <c r="H18" i="14" s="1"/>
  <c r="LR15" i="2"/>
  <c r="LS15" i="2"/>
  <c r="F18" i="14" s="1"/>
  <c r="KY15" i="2"/>
  <c r="O19" i="9" s="1"/>
  <c r="KZ15" i="2"/>
  <c r="P19" i="9" s="1"/>
  <c r="D18" i="14"/>
  <c r="LT14" i="2"/>
  <c r="H17" i="14" s="1"/>
  <c r="LR14" i="2"/>
  <c r="G17" i="14" s="1"/>
  <c r="LS14" i="2"/>
  <c r="F17" i="14" s="1"/>
  <c r="KY14" i="2"/>
  <c r="O18" i="9" s="1"/>
  <c r="KZ14" i="2"/>
  <c r="P18" i="9" s="1"/>
  <c r="D17" i="14"/>
  <c r="LT13" i="2"/>
  <c r="H16" i="14" s="1"/>
  <c r="LR13" i="2"/>
  <c r="G16" i="14" s="1"/>
  <c r="LS13" i="2"/>
  <c r="F16" i="14" s="1"/>
  <c r="KY13" i="2"/>
  <c r="O17" i="9" s="1"/>
  <c r="KZ13" i="2"/>
  <c r="P17" i="9" s="1"/>
  <c r="D16" i="14"/>
  <c r="LT12" i="2"/>
  <c r="LR12" i="2"/>
  <c r="G15" i="14" s="1"/>
  <c r="LS12" i="2"/>
  <c r="F15" i="14" s="1"/>
  <c r="KY12" i="2"/>
  <c r="O16" i="9" s="1"/>
  <c r="KZ12" i="2"/>
  <c r="P16" i="9" s="1"/>
  <c r="D15" i="14"/>
  <c r="LT11" i="2"/>
  <c r="H14" i="14" s="1"/>
  <c r="LR11" i="2"/>
  <c r="LS11" i="2"/>
  <c r="F14" i="14" s="1"/>
  <c r="KY11" i="2"/>
  <c r="O15" i="9" s="1"/>
  <c r="KZ11" i="2"/>
  <c r="P15" i="9" s="1"/>
  <c r="D14" i="14"/>
  <c r="C11" i="2"/>
  <c r="LT10" i="2"/>
  <c r="H13" i="14" s="1"/>
  <c r="LR10" i="2"/>
  <c r="G13" i="14" s="1"/>
  <c r="LS10" i="2"/>
  <c r="F13" i="14" s="1"/>
  <c r="KY10" i="2"/>
  <c r="O14" i="9" s="1"/>
  <c r="KZ10" i="2"/>
  <c r="P14" i="9" s="1"/>
  <c r="D13" i="14"/>
  <c r="LT9" i="2"/>
  <c r="H12" i="14" s="1"/>
  <c r="LR9" i="2"/>
  <c r="LS9" i="2"/>
  <c r="F12" i="14" s="1"/>
  <c r="KY9" i="2"/>
  <c r="O13" i="9" s="1"/>
  <c r="KZ9" i="2"/>
  <c r="P13" i="9" s="1"/>
  <c r="D12" i="14"/>
  <c r="LT8" i="2"/>
  <c r="H11" i="14" s="1"/>
  <c r="LR8" i="2"/>
  <c r="LS8" i="2"/>
  <c r="F11" i="14" s="1"/>
  <c r="KY8" i="2"/>
  <c r="O12" i="9" s="1"/>
  <c r="KZ8" i="2"/>
  <c r="P12" i="9" s="1"/>
  <c r="D11" i="14"/>
  <c r="LT7" i="2"/>
  <c r="H10" i="14" s="1"/>
  <c r="LR7" i="2"/>
  <c r="LS7" i="2"/>
  <c r="F10" i="14" s="1"/>
  <c r="KY7" i="2"/>
  <c r="O11" i="9" s="1"/>
  <c r="KZ7" i="2"/>
  <c r="P11" i="9" s="1"/>
  <c r="D10" i="14"/>
  <c r="LT6" i="2"/>
  <c r="H9" i="14" s="1"/>
  <c r="LR6" i="2"/>
  <c r="LS6" i="2"/>
  <c r="F9" i="14" s="1"/>
  <c r="KY6" i="2"/>
  <c r="O10" i="9" s="1"/>
  <c r="KZ6" i="2"/>
  <c r="P10" i="9" s="1"/>
  <c r="D9" i="14"/>
  <c r="LT5" i="2"/>
  <c r="H8" i="14" s="1"/>
  <c r="LR5" i="2"/>
  <c r="G8" i="14" s="1"/>
  <c r="LS5" i="2"/>
  <c r="F8" i="14" s="1"/>
  <c r="KY5" i="2"/>
  <c r="O9" i="9" s="1"/>
  <c r="KZ5" i="2"/>
  <c r="P9" i="9" s="1"/>
  <c r="D8" i="14"/>
  <c r="LT4" i="2"/>
  <c r="H7" i="14" s="1"/>
  <c r="LR4" i="2"/>
  <c r="LS4" i="2"/>
  <c r="KY4" i="2"/>
  <c r="KZ4" i="2"/>
  <c r="P8" i="9" s="1"/>
  <c r="D7" i="14"/>
  <c r="G67" i="2"/>
  <c r="D4" i="14" s="1"/>
  <c r="LO61" i="2"/>
  <c r="O64" i="13" s="1"/>
  <c r="LN61" i="2"/>
  <c r="N64" i="13" s="1"/>
  <c r="LQ61" i="2"/>
  <c r="M64" i="13" s="1"/>
  <c r="LP61" i="2"/>
  <c r="L64" i="13" s="1"/>
  <c r="LK61" i="2"/>
  <c r="K64" i="13" s="1"/>
  <c r="LJ61" i="2"/>
  <c r="J64" i="13" s="1"/>
  <c r="LI61" i="2"/>
  <c r="I64" i="13" s="1"/>
  <c r="LH61" i="2"/>
  <c r="H64" i="13" s="1"/>
  <c r="LF61" i="2"/>
  <c r="G64" i="13" s="1"/>
  <c r="LE61" i="2"/>
  <c r="F64" i="13" s="1"/>
  <c r="LD61" i="2"/>
  <c r="E64" i="13" s="1"/>
  <c r="D64" i="13"/>
  <c r="LO60" i="2"/>
  <c r="O63" i="13" s="1"/>
  <c r="LN60" i="2"/>
  <c r="N63" i="13" s="1"/>
  <c r="LQ60" i="2"/>
  <c r="M63" i="13" s="1"/>
  <c r="LP60" i="2"/>
  <c r="L63" i="13" s="1"/>
  <c r="LK60" i="2"/>
  <c r="K63" i="13" s="1"/>
  <c r="LJ60" i="2"/>
  <c r="J63" i="13" s="1"/>
  <c r="LI60" i="2"/>
  <c r="I63" i="13" s="1"/>
  <c r="LH60" i="2"/>
  <c r="H63" i="13" s="1"/>
  <c r="LF60" i="2"/>
  <c r="G63" i="13" s="1"/>
  <c r="LE60" i="2"/>
  <c r="F63" i="13" s="1"/>
  <c r="LD60" i="2"/>
  <c r="E63" i="13" s="1"/>
  <c r="D63" i="13"/>
  <c r="LO59" i="2"/>
  <c r="O62" i="13" s="1"/>
  <c r="LN59" i="2"/>
  <c r="N62" i="13" s="1"/>
  <c r="LQ59" i="2"/>
  <c r="M62" i="13" s="1"/>
  <c r="LP59" i="2"/>
  <c r="L62" i="13" s="1"/>
  <c r="LK59" i="2"/>
  <c r="K62" i="13" s="1"/>
  <c r="LJ59" i="2"/>
  <c r="J62" i="13" s="1"/>
  <c r="LI59" i="2"/>
  <c r="I62" i="13" s="1"/>
  <c r="LH59" i="2"/>
  <c r="H62" i="13" s="1"/>
  <c r="LF59" i="2"/>
  <c r="G62" i="13" s="1"/>
  <c r="LE59" i="2"/>
  <c r="F62" i="13" s="1"/>
  <c r="LD59" i="2"/>
  <c r="E62" i="13" s="1"/>
  <c r="D62" i="13"/>
  <c r="LO58" i="2"/>
  <c r="O61" i="13" s="1"/>
  <c r="LN58" i="2"/>
  <c r="N61" i="13" s="1"/>
  <c r="LQ58" i="2"/>
  <c r="M61" i="13" s="1"/>
  <c r="LP58" i="2"/>
  <c r="L61" i="13" s="1"/>
  <c r="LK58" i="2"/>
  <c r="K61" i="13" s="1"/>
  <c r="LJ58" i="2"/>
  <c r="J61" i="13" s="1"/>
  <c r="LI58" i="2"/>
  <c r="I61" i="13" s="1"/>
  <c r="LH58" i="2"/>
  <c r="H61" i="13" s="1"/>
  <c r="LF58" i="2"/>
  <c r="G61" i="13" s="1"/>
  <c r="LE58" i="2"/>
  <c r="F61" i="13" s="1"/>
  <c r="LD58" i="2"/>
  <c r="E61" i="13" s="1"/>
  <c r="D61" i="13"/>
  <c r="LO57" i="2"/>
  <c r="O60" i="13" s="1"/>
  <c r="LN57" i="2"/>
  <c r="N60" i="13" s="1"/>
  <c r="LQ57" i="2"/>
  <c r="M60" i="13" s="1"/>
  <c r="LP57" i="2"/>
  <c r="L60" i="13" s="1"/>
  <c r="LK57" i="2"/>
  <c r="K60" i="13" s="1"/>
  <c r="LJ57" i="2"/>
  <c r="J60" i="13" s="1"/>
  <c r="LI57" i="2"/>
  <c r="I60" i="13" s="1"/>
  <c r="LH57" i="2"/>
  <c r="H60" i="13" s="1"/>
  <c r="LF57" i="2"/>
  <c r="G60" i="13" s="1"/>
  <c r="LE57" i="2"/>
  <c r="F60" i="13" s="1"/>
  <c r="LD57" i="2"/>
  <c r="E60" i="13" s="1"/>
  <c r="D60" i="13"/>
  <c r="LO56" i="2"/>
  <c r="O59" i="13" s="1"/>
  <c r="LN56" i="2"/>
  <c r="N59" i="13" s="1"/>
  <c r="LQ56" i="2"/>
  <c r="M59" i="13" s="1"/>
  <c r="LP56" i="2"/>
  <c r="L59" i="13" s="1"/>
  <c r="LK56" i="2"/>
  <c r="K59" i="13" s="1"/>
  <c r="LJ56" i="2"/>
  <c r="J59" i="13" s="1"/>
  <c r="LI56" i="2"/>
  <c r="I59" i="13" s="1"/>
  <c r="LH56" i="2"/>
  <c r="H59" i="13" s="1"/>
  <c r="LF56" i="2"/>
  <c r="G59" i="13" s="1"/>
  <c r="LE56" i="2"/>
  <c r="F59" i="13" s="1"/>
  <c r="LD56" i="2"/>
  <c r="E59" i="13" s="1"/>
  <c r="D59" i="13"/>
  <c r="LO55" i="2"/>
  <c r="O58" i="13" s="1"/>
  <c r="LN55" i="2"/>
  <c r="N58" i="13" s="1"/>
  <c r="LQ55" i="2"/>
  <c r="M58" i="13" s="1"/>
  <c r="LP55" i="2"/>
  <c r="L58" i="13" s="1"/>
  <c r="LK55" i="2"/>
  <c r="K58" i="13" s="1"/>
  <c r="LJ55" i="2"/>
  <c r="J58" i="13" s="1"/>
  <c r="LI55" i="2"/>
  <c r="I58" i="13" s="1"/>
  <c r="LH55" i="2"/>
  <c r="H58" i="13" s="1"/>
  <c r="LF55" i="2"/>
  <c r="G58" i="13" s="1"/>
  <c r="LE55" i="2"/>
  <c r="F58" i="13" s="1"/>
  <c r="LD55" i="2"/>
  <c r="E58" i="13" s="1"/>
  <c r="D58" i="13"/>
  <c r="LO54" i="2"/>
  <c r="O57" i="13" s="1"/>
  <c r="LN54" i="2"/>
  <c r="N57" i="13" s="1"/>
  <c r="LQ54" i="2"/>
  <c r="M57" i="13" s="1"/>
  <c r="LP54" i="2"/>
  <c r="L57" i="13" s="1"/>
  <c r="LK54" i="2"/>
  <c r="K57" i="13" s="1"/>
  <c r="LJ54" i="2"/>
  <c r="J57" i="13" s="1"/>
  <c r="LI54" i="2"/>
  <c r="I57" i="13" s="1"/>
  <c r="LH54" i="2"/>
  <c r="H57" i="13" s="1"/>
  <c r="LF54" i="2"/>
  <c r="G57" i="13" s="1"/>
  <c r="LE54" i="2"/>
  <c r="F57" i="13" s="1"/>
  <c r="LD54" i="2"/>
  <c r="E57" i="13" s="1"/>
  <c r="D57" i="13"/>
  <c r="LO53" i="2"/>
  <c r="O56" i="13" s="1"/>
  <c r="LN53" i="2"/>
  <c r="N56" i="13" s="1"/>
  <c r="LQ53" i="2"/>
  <c r="M56" i="13" s="1"/>
  <c r="LP53" i="2"/>
  <c r="L56" i="13" s="1"/>
  <c r="LK53" i="2"/>
  <c r="K56" i="13" s="1"/>
  <c r="LJ53" i="2"/>
  <c r="J56" i="13" s="1"/>
  <c r="LI53" i="2"/>
  <c r="I56" i="13" s="1"/>
  <c r="LH53" i="2"/>
  <c r="H56" i="13" s="1"/>
  <c r="LF53" i="2"/>
  <c r="G56" i="13" s="1"/>
  <c r="LE53" i="2"/>
  <c r="F56" i="13" s="1"/>
  <c r="LD53" i="2"/>
  <c r="E56" i="13" s="1"/>
  <c r="D56" i="13"/>
  <c r="LO52" i="2"/>
  <c r="O55" i="13" s="1"/>
  <c r="LN52" i="2"/>
  <c r="N55" i="13" s="1"/>
  <c r="LQ52" i="2"/>
  <c r="M55" i="13" s="1"/>
  <c r="LP52" i="2"/>
  <c r="L55" i="13" s="1"/>
  <c r="LK52" i="2"/>
  <c r="K55" i="13" s="1"/>
  <c r="LJ52" i="2"/>
  <c r="J55" i="13" s="1"/>
  <c r="LI52" i="2"/>
  <c r="I55" i="13" s="1"/>
  <c r="LH52" i="2"/>
  <c r="H55" i="13" s="1"/>
  <c r="LF52" i="2"/>
  <c r="G55" i="13" s="1"/>
  <c r="LE52" i="2"/>
  <c r="F55" i="13" s="1"/>
  <c r="LD52" i="2"/>
  <c r="E55" i="13" s="1"/>
  <c r="D55" i="13"/>
  <c r="LO51" i="2"/>
  <c r="O54" i="13" s="1"/>
  <c r="LN51" i="2"/>
  <c r="N54" i="13" s="1"/>
  <c r="LQ51" i="2"/>
  <c r="M54" i="13" s="1"/>
  <c r="LP51" i="2"/>
  <c r="L54" i="13" s="1"/>
  <c r="LK51" i="2"/>
  <c r="K54" i="13" s="1"/>
  <c r="LJ51" i="2"/>
  <c r="J54" i="13" s="1"/>
  <c r="LI51" i="2"/>
  <c r="I54" i="13" s="1"/>
  <c r="LH51" i="2"/>
  <c r="H54" i="13" s="1"/>
  <c r="LF51" i="2"/>
  <c r="G54" i="13" s="1"/>
  <c r="LE51" i="2"/>
  <c r="F54" i="13" s="1"/>
  <c r="LD51" i="2"/>
  <c r="E54" i="13" s="1"/>
  <c r="D54" i="13"/>
  <c r="LO50" i="2"/>
  <c r="O53" i="13" s="1"/>
  <c r="LN50" i="2"/>
  <c r="N53" i="13" s="1"/>
  <c r="LQ50" i="2"/>
  <c r="M53" i="13" s="1"/>
  <c r="LP50" i="2"/>
  <c r="L53" i="13" s="1"/>
  <c r="LK50" i="2"/>
  <c r="K53" i="13" s="1"/>
  <c r="LJ50" i="2"/>
  <c r="J53" i="13" s="1"/>
  <c r="LI50" i="2"/>
  <c r="I53" i="13" s="1"/>
  <c r="LH50" i="2"/>
  <c r="H53" i="13" s="1"/>
  <c r="LF50" i="2"/>
  <c r="G53" i="13" s="1"/>
  <c r="LE50" i="2"/>
  <c r="F53" i="13" s="1"/>
  <c r="LD50" i="2"/>
  <c r="E53" i="13" s="1"/>
  <c r="D53" i="13"/>
  <c r="LO49" i="2"/>
  <c r="O52" i="13" s="1"/>
  <c r="LN49" i="2"/>
  <c r="N52" i="13" s="1"/>
  <c r="LQ49" i="2"/>
  <c r="M52" i="13" s="1"/>
  <c r="LP49" i="2"/>
  <c r="L52" i="13" s="1"/>
  <c r="LK49" i="2"/>
  <c r="K52" i="13" s="1"/>
  <c r="LJ49" i="2"/>
  <c r="J52" i="13" s="1"/>
  <c r="LI49" i="2"/>
  <c r="I52" i="13" s="1"/>
  <c r="LH49" i="2"/>
  <c r="H52" i="13" s="1"/>
  <c r="LF49" i="2"/>
  <c r="G52" i="13" s="1"/>
  <c r="LE49" i="2"/>
  <c r="F52" i="13" s="1"/>
  <c r="LD49" i="2"/>
  <c r="E52" i="13" s="1"/>
  <c r="D52" i="13"/>
  <c r="LO48" i="2"/>
  <c r="O51" i="13" s="1"/>
  <c r="LN48" i="2"/>
  <c r="N51" i="13" s="1"/>
  <c r="LQ48" i="2"/>
  <c r="M51" i="13" s="1"/>
  <c r="LP48" i="2"/>
  <c r="L51" i="13" s="1"/>
  <c r="LK48" i="2"/>
  <c r="K51" i="13" s="1"/>
  <c r="LJ48" i="2"/>
  <c r="J51" i="13" s="1"/>
  <c r="LI48" i="2"/>
  <c r="I51" i="13" s="1"/>
  <c r="LH48" i="2"/>
  <c r="H51" i="13" s="1"/>
  <c r="LF48" i="2"/>
  <c r="G51" i="13" s="1"/>
  <c r="LE48" i="2"/>
  <c r="F51" i="13" s="1"/>
  <c r="LD48" i="2"/>
  <c r="E51" i="13" s="1"/>
  <c r="D51" i="13"/>
  <c r="LO47" i="2"/>
  <c r="O50" i="13" s="1"/>
  <c r="LN47" i="2"/>
  <c r="N50" i="13" s="1"/>
  <c r="LQ47" i="2"/>
  <c r="M50" i="13" s="1"/>
  <c r="LP47" i="2"/>
  <c r="L50" i="13" s="1"/>
  <c r="LK47" i="2"/>
  <c r="K50" i="13" s="1"/>
  <c r="LJ47" i="2"/>
  <c r="J50" i="13" s="1"/>
  <c r="LI47" i="2"/>
  <c r="I50" i="13" s="1"/>
  <c r="LH47" i="2"/>
  <c r="H50" i="13" s="1"/>
  <c r="LF47" i="2"/>
  <c r="G50" i="13" s="1"/>
  <c r="LE47" i="2"/>
  <c r="F50" i="13" s="1"/>
  <c r="LD47" i="2"/>
  <c r="E50" i="13" s="1"/>
  <c r="D50" i="13"/>
  <c r="LO46" i="2"/>
  <c r="O49" i="13" s="1"/>
  <c r="LN46" i="2"/>
  <c r="N49" i="13" s="1"/>
  <c r="LQ46" i="2"/>
  <c r="M49" i="13" s="1"/>
  <c r="LP46" i="2"/>
  <c r="L49" i="13" s="1"/>
  <c r="LK46" i="2"/>
  <c r="K49" i="13" s="1"/>
  <c r="LJ46" i="2"/>
  <c r="J49" i="13" s="1"/>
  <c r="LI46" i="2"/>
  <c r="I49" i="13" s="1"/>
  <c r="LH46" i="2"/>
  <c r="H49" i="13" s="1"/>
  <c r="LF46" i="2"/>
  <c r="G49" i="13" s="1"/>
  <c r="LE46" i="2"/>
  <c r="F49" i="13" s="1"/>
  <c r="LD46" i="2"/>
  <c r="E49" i="13" s="1"/>
  <c r="D49" i="13"/>
  <c r="LO45" i="2"/>
  <c r="O48" i="13" s="1"/>
  <c r="LN45" i="2"/>
  <c r="N48" i="13" s="1"/>
  <c r="LQ45" i="2"/>
  <c r="M48" i="13" s="1"/>
  <c r="LP45" i="2"/>
  <c r="L48" i="13" s="1"/>
  <c r="LK45" i="2"/>
  <c r="K48" i="13" s="1"/>
  <c r="LJ45" i="2"/>
  <c r="J48" i="13" s="1"/>
  <c r="LI45" i="2"/>
  <c r="I48" i="13" s="1"/>
  <c r="LH45" i="2"/>
  <c r="H48" i="13" s="1"/>
  <c r="LF45" i="2"/>
  <c r="G48" i="13" s="1"/>
  <c r="LE45" i="2"/>
  <c r="F48" i="13" s="1"/>
  <c r="LD45" i="2"/>
  <c r="E48" i="13" s="1"/>
  <c r="D48" i="13"/>
  <c r="LO44" i="2"/>
  <c r="O47" i="13" s="1"/>
  <c r="LN44" i="2"/>
  <c r="N47" i="13" s="1"/>
  <c r="LQ44" i="2"/>
  <c r="M47" i="13" s="1"/>
  <c r="LP44" i="2"/>
  <c r="L47" i="13" s="1"/>
  <c r="LK44" i="2"/>
  <c r="K47" i="13" s="1"/>
  <c r="LJ44" i="2"/>
  <c r="J47" i="13" s="1"/>
  <c r="LI44" i="2"/>
  <c r="I47" i="13" s="1"/>
  <c r="LH44" i="2"/>
  <c r="H47" i="13" s="1"/>
  <c r="LF44" i="2"/>
  <c r="G47" i="13" s="1"/>
  <c r="LE44" i="2"/>
  <c r="F47" i="13" s="1"/>
  <c r="LD44" i="2"/>
  <c r="E47" i="13" s="1"/>
  <c r="D47" i="13"/>
  <c r="LO43" i="2"/>
  <c r="O46" i="13" s="1"/>
  <c r="LN43" i="2"/>
  <c r="N46" i="13" s="1"/>
  <c r="LQ43" i="2"/>
  <c r="M46" i="13" s="1"/>
  <c r="LP43" i="2"/>
  <c r="L46" i="13" s="1"/>
  <c r="LK43" i="2"/>
  <c r="K46" i="13" s="1"/>
  <c r="LJ43" i="2"/>
  <c r="J46" i="13" s="1"/>
  <c r="LI43" i="2"/>
  <c r="I46" i="13" s="1"/>
  <c r="LH43" i="2"/>
  <c r="H46" i="13" s="1"/>
  <c r="LF43" i="2"/>
  <c r="G46" i="13" s="1"/>
  <c r="LE43" i="2"/>
  <c r="F46" i="13" s="1"/>
  <c r="LD43" i="2"/>
  <c r="E46" i="13" s="1"/>
  <c r="D46" i="13"/>
  <c r="LO42" i="2"/>
  <c r="O45" i="13" s="1"/>
  <c r="LN42" i="2"/>
  <c r="N45" i="13" s="1"/>
  <c r="LQ42" i="2"/>
  <c r="M45" i="13" s="1"/>
  <c r="LP42" i="2"/>
  <c r="L45" i="13" s="1"/>
  <c r="LK42" i="2"/>
  <c r="K45" i="13" s="1"/>
  <c r="LJ42" i="2"/>
  <c r="J45" i="13" s="1"/>
  <c r="LI42" i="2"/>
  <c r="I45" i="13" s="1"/>
  <c r="LH42" i="2"/>
  <c r="H45" i="13" s="1"/>
  <c r="LF42" i="2"/>
  <c r="G45" i="13" s="1"/>
  <c r="LE42" i="2"/>
  <c r="F45" i="13" s="1"/>
  <c r="LD42" i="2"/>
  <c r="E45" i="13" s="1"/>
  <c r="D45" i="13"/>
  <c r="LO41" i="2"/>
  <c r="O44" i="13" s="1"/>
  <c r="LN41" i="2"/>
  <c r="N44" i="13" s="1"/>
  <c r="LQ41" i="2"/>
  <c r="M44" i="13" s="1"/>
  <c r="LP41" i="2"/>
  <c r="L44" i="13" s="1"/>
  <c r="LK41" i="2"/>
  <c r="K44" i="13" s="1"/>
  <c r="LJ41" i="2"/>
  <c r="J44" i="13" s="1"/>
  <c r="LI41" i="2"/>
  <c r="I44" i="13" s="1"/>
  <c r="LH41" i="2"/>
  <c r="H44" i="13" s="1"/>
  <c r="LF41" i="2"/>
  <c r="G44" i="13" s="1"/>
  <c r="LE41" i="2"/>
  <c r="F44" i="13" s="1"/>
  <c r="LD41" i="2"/>
  <c r="E44" i="13" s="1"/>
  <c r="D44" i="13"/>
  <c r="LO40" i="2"/>
  <c r="O43" i="13" s="1"/>
  <c r="LN40" i="2"/>
  <c r="N43" i="13" s="1"/>
  <c r="LQ40" i="2"/>
  <c r="M43" i="13" s="1"/>
  <c r="LP40" i="2"/>
  <c r="L43" i="13" s="1"/>
  <c r="LK40" i="2"/>
  <c r="K43" i="13" s="1"/>
  <c r="LJ40" i="2"/>
  <c r="J43" i="13" s="1"/>
  <c r="LI40" i="2"/>
  <c r="I43" i="13" s="1"/>
  <c r="LH40" i="2"/>
  <c r="H43" i="13" s="1"/>
  <c r="LF40" i="2"/>
  <c r="G43" i="13" s="1"/>
  <c r="LE40" i="2"/>
  <c r="F43" i="13" s="1"/>
  <c r="LD40" i="2"/>
  <c r="E43" i="13" s="1"/>
  <c r="D43" i="13"/>
  <c r="LO39" i="2"/>
  <c r="O42" i="13" s="1"/>
  <c r="LN39" i="2"/>
  <c r="N42" i="13" s="1"/>
  <c r="LQ39" i="2"/>
  <c r="M42" i="13" s="1"/>
  <c r="LP39" i="2"/>
  <c r="L42" i="13" s="1"/>
  <c r="LK39" i="2"/>
  <c r="K42" i="13" s="1"/>
  <c r="LJ39" i="2"/>
  <c r="J42" i="13" s="1"/>
  <c r="LI39" i="2"/>
  <c r="I42" i="13" s="1"/>
  <c r="LH39" i="2"/>
  <c r="H42" i="13" s="1"/>
  <c r="LF39" i="2"/>
  <c r="G42" i="13" s="1"/>
  <c r="LE39" i="2"/>
  <c r="F42" i="13" s="1"/>
  <c r="LD39" i="2"/>
  <c r="E42" i="13" s="1"/>
  <c r="D42" i="13"/>
  <c r="LO38" i="2"/>
  <c r="O41" i="13" s="1"/>
  <c r="LN38" i="2"/>
  <c r="N41" i="13" s="1"/>
  <c r="LQ38" i="2"/>
  <c r="M41" i="13" s="1"/>
  <c r="LP38" i="2"/>
  <c r="L41" i="13" s="1"/>
  <c r="LK38" i="2"/>
  <c r="K41" i="13" s="1"/>
  <c r="LJ38" i="2"/>
  <c r="J41" i="13" s="1"/>
  <c r="LI38" i="2"/>
  <c r="I41" i="13" s="1"/>
  <c r="LH38" i="2"/>
  <c r="H41" i="13" s="1"/>
  <c r="LF38" i="2"/>
  <c r="G41" i="13" s="1"/>
  <c r="LE38" i="2"/>
  <c r="F41" i="13" s="1"/>
  <c r="LD38" i="2"/>
  <c r="E41" i="13" s="1"/>
  <c r="D41" i="13"/>
  <c r="LO37" i="2"/>
  <c r="O40" i="13" s="1"/>
  <c r="LN37" i="2"/>
  <c r="N40" i="13" s="1"/>
  <c r="LQ37" i="2"/>
  <c r="M40" i="13" s="1"/>
  <c r="LP37" i="2"/>
  <c r="L40" i="13" s="1"/>
  <c r="LK37" i="2"/>
  <c r="K40" i="13" s="1"/>
  <c r="LJ37" i="2"/>
  <c r="J40" i="13" s="1"/>
  <c r="LI37" i="2"/>
  <c r="I40" i="13" s="1"/>
  <c r="LH37" i="2"/>
  <c r="H40" i="13" s="1"/>
  <c r="LF37" i="2"/>
  <c r="G40" i="13" s="1"/>
  <c r="LE37" i="2"/>
  <c r="F40" i="13" s="1"/>
  <c r="LD37" i="2"/>
  <c r="E40" i="13" s="1"/>
  <c r="D40" i="13"/>
  <c r="LO36" i="2"/>
  <c r="O39" i="13" s="1"/>
  <c r="LN36" i="2"/>
  <c r="N39" i="13" s="1"/>
  <c r="LQ36" i="2"/>
  <c r="M39" i="13" s="1"/>
  <c r="LP36" i="2"/>
  <c r="L39" i="13" s="1"/>
  <c r="LK36" i="2"/>
  <c r="K39" i="13" s="1"/>
  <c r="LJ36" i="2"/>
  <c r="J39" i="13" s="1"/>
  <c r="LI36" i="2"/>
  <c r="I39" i="13" s="1"/>
  <c r="LH36" i="2"/>
  <c r="H39" i="13" s="1"/>
  <c r="LF36" i="2"/>
  <c r="G39" i="13" s="1"/>
  <c r="LE36" i="2"/>
  <c r="F39" i="13" s="1"/>
  <c r="LD36" i="2"/>
  <c r="E39" i="13" s="1"/>
  <c r="D39" i="13"/>
  <c r="LO35" i="2"/>
  <c r="O38" i="13" s="1"/>
  <c r="LN35" i="2"/>
  <c r="N38" i="13" s="1"/>
  <c r="LQ35" i="2"/>
  <c r="M38" i="13" s="1"/>
  <c r="LP35" i="2"/>
  <c r="L38" i="13" s="1"/>
  <c r="LK35" i="2"/>
  <c r="K38" i="13" s="1"/>
  <c r="LJ35" i="2"/>
  <c r="J38" i="13" s="1"/>
  <c r="LI35" i="2"/>
  <c r="I38" i="13" s="1"/>
  <c r="LH35" i="2"/>
  <c r="H38" i="13" s="1"/>
  <c r="LF35" i="2"/>
  <c r="G38" i="13" s="1"/>
  <c r="LE35" i="2"/>
  <c r="F38" i="13" s="1"/>
  <c r="LD35" i="2"/>
  <c r="E38" i="13" s="1"/>
  <c r="D38" i="13"/>
  <c r="LO34" i="2"/>
  <c r="O37" i="13" s="1"/>
  <c r="LN34" i="2"/>
  <c r="N37" i="13" s="1"/>
  <c r="LQ34" i="2"/>
  <c r="M37" i="13" s="1"/>
  <c r="LP34" i="2"/>
  <c r="L37" i="13" s="1"/>
  <c r="LK34" i="2"/>
  <c r="K37" i="13" s="1"/>
  <c r="LJ34" i="2"/>
  <c r="J37" i="13" s="1"/>
  <c r="LI34" i="2"/>
  <c r="I37" i="13" s="1"/>
  <c r="LH34" i="2"/>
  <c r="H37" i="13" s="1"/>
  <c r="LF34" i="2"/>
  <c r="G37" i="13" s="1"/>
  <c r="LE34" i="2"/>
  <c r="F37" i="13" s="1"/>
  <c r="LD34" i="2"/>
  <c r="E37" i="13" s="1"/>
  <c r="D37" i="13"/>
  <c r="LO33" i="2"/>
  <c r="O36" i="13" s="1"/>
  <c r="LN33" i="2"/>
  <c r="N36" i="13" s="1"/>
  <c r="LQ33" i="2"/>
  <c r="M36" i="13" s="1"/>
  <c r="LP33" i="2"/>
  <c r="L36" i="13" s="1"/>
  <c r="LK33" i="2"/>
  <c r="K36" i="13" s="1"/>
  <c r="LJ33" i="2"/>
  <c r="J36" i="13" s="1"/>
  <c r="LI33" i="2"/>
  <c r="I36" i="13" s="1"/>
  <c r="LH33" i="2"/>
  <c r="H36" i="13" s="1"/>
  <c r="LF33" i="2"/>
  <c r="G36" i="13" s="1"/>
  <c r="LE33" i="2"/>
  <c r="F36" i="13" s="1"/>
  <c r="LD33" i="2"/>
  <c r="E36" i="13" s="1"/>
  <c r="D36" i="13"/>
  <c r="LO32" i="2"/>
  <c r="O35" i="13" s="1"/>
  <c r="LN32" i="2"/>
  <c r="N35" i="13" s="1"/>
  <c r="LQ32" i="2"/>
  <c r="M35" i="13" s="1"/>
  <c r="LP32" i="2"/>
  <c r="L35" i="13" s="1"/>
  <c r="LK32" i="2"/>
  <c r="K35" i="13" s="1"/>
  <c r="LJ32" i="2"/>
  <c r="J35" i="13" s="1"/>
  <c r="LI32" i="2"/>
  <c r="I35" i="13" s="1"/>
  <c r="LH32" i="2"/>
  <c r="H35" i="13" s="1"/>
  <c r="LF32" i="2"/>
  <c r="G35" i="13" s="1"/>
  <c r="LE32" i="2"/>
  <c r="F35" i="13" s="1"/>
  <c r="LD32" i="2"/>
  <c r="E35" i="13" s="1"/>
  <c r="D35" i="13"/>
  <c r="LO31" i="2"/>
  <c r="O34" i="13" s="1"/>
  <c r="LN31" i="2"/>
  <c r="N34" i="13" s="1"/>
  <c r="LQ31" i="2"/>
  <c r="M34" i="13" s="1"/>
  <c r="LP31" i="2"/>
  <c r="L34" i="13" s="1"/>
  <c r="LK31" i="2"/>
  <c r="K34" i="13" s="1"/>
  <c r="LJ31" i="2"/>
  <c r="J34" i="13" s="1"/>
  <c r="LI31" i="2"/>
  <c r="I34" i="13" s="1"/>
  <c r="LH31" i="2"/>
  <c r="H34" i="13" s="1"/>
  <c r="LF31" i="2"/>
  <c r="G34" i="13" s="1"/>
  <c r="LE31" i="2"/>
  <c r="F34" i="13" s="1"/>
  <c r="LD31" i="2"/>
  <c r="E34" i="13" s="1"/>
  <c r="D34" i="13"/>
  <c r="LO30" i="2"/>
  <c r="O33" i="13" s="1"/>
  <c r="LN30" i="2"/>
  <c r="N33" i="13" s="1"/>
  <c r="LQ30" i="2"/>
  <c r="M33" i="13" s="1"/>
  <c r="LP30" i="2"/>
  <c r="L33" i="13" s="1"/>
  <c r="LK30" i="2"/>
  <c r="K33" i="13" s="1"/>
  <c r="LJ30" i="2"/>
  <c r="J33" i="13" s="1"/>
  <c r="LI30" i="2"/>
  <c r="I33" i="13" s="1"/>
  <c r="LH30" i="2"/>
  <c r="H33" i="13" s="1"/>
  <c r="LF30" i="2"/>
  <c r="G33" i="13" s="1"/>
  <c r="LE30" i="2"/>
  <c r="F33" i="13" s="1"/>
  <c r="LD30" i="2"/>
  <c r="E33" i="13" s="1"/>
  <c r="D33" i="13"/>
  <c r="LO29" i="2"/>
  <c r="O32" i="13" s="1"/>
  <c r="LN29" i="2"/>
  <c r="N32" i="13" s="1"/>
  <c r="LQ29" i="2"/>
  <c r="M32" i="13" s="1"/>
  <c r="LP29" i="2"/>
  <c r="L32" i="13" s="1"/>
  <c r="LK29" i="2"/>
  <c r="K32" i="13" s="1"/>
  <c r="LJ29" i="2"/>
  <c r="J32" i="13" s="1"/>
  <c r="LI29" i="2"/>
  <c r="I32" i="13" s="1"/>
  <c r="LH29" i="2"/>
  <c r="H32" i="13" s="1"/>
  <c r="LF29" i="2"/>
  <c r="G32" i="13" s="1"/>
  <c r="LE29" i="2"/>
  <c r="F32" i="13" s="1"/>
  <c r="LD29" i="2"/>
  <c r="E32" i="13" s="1"/>
  <c r="D32" i="13"/>
  <c r="LO28" i="2"/>
  <c r="O31" i="13" s="1"/>
  <c r="LN28" i="2"/>
  <c r="N31" i="13" s="1"/>
  <c r="LQ28" i="2"/>
  <c r="M31" i="13" s="1"/>
  <c r="LP28" i="2"/>
  <c r="L31" i="13" s="1"/>
  <c r="LK28" i="2"/>
  <c r="K31" i="13" s="1"/>
  <c r="LJ28" i="2"/>
  <c r="J31" i="13" s="1"/>
  <c r="LI28" i="2"/>
  <c r="I31" i="13" s="1"/>
  <c r="LH28" i="2"/>
  <c r="H31" i="13" s="1"/>
  <c r="LF28" i="2"/>
  <c r="G31" i="13" s="1"/>
  <c r="LE28" i="2"/>
  <c r="F31" i="13" s="1"/>
  <c r="LD28" i="2"/>
  <c r="E31" i="13" s="1"/>
  <c r="D31" i="13"/>
  <c r="LO27" i="2"/>
  <c r="O30" i="13" s="1"/>
  <c r="LN27" i="2"/>
  <c r="N30" i="13" s="1"/>
  <c r="LQ27" i="2"/>
  <c r="M30" i="13" s="1"/>
  <c r="LP27" i="2"/>
  <c r="L30" i="13" s="1"/>
  <c r="LK27" i="2"/>
  <c r="K30" i="13" s="1"/>
  <c r="LJ27" i="2"/>
  <c r="J30" i="13" s="1"/>
  <c r="LI27" i="2"/>
  <c r="I30" i="13" s="1"/>
  <c r="LH27" i="2"/>
  <c r="H30" i="13" s="1"/>
  <c r="LF27" i="2"/>
  <c r="G30" i="13" s="1"/>
  <c r="LE27" i="2"/>
  <c r="F30" i="13" s="1"/>
  <c r="LD27" i="2"/>
  <c r="E30" i="13" s="1"/>
  <c r="D30" i="13"/>
  <c r="LO26" i="2"/>
  <c r="O29" i="13" s="1"/>
  <c r="LN26" i="2"/>
  <c r="N29" i="13" s="1"/>
  <c r="LQ26" i="2"/>
  <c r="M29" i="13" s="1"/>
  <c r="LP26" i="2"/>
  <c r="L29" i="13" s="1"/>
  <c r="LK26" i="2"/>
  <c r="K29" i="13" s="1"/>
  <c r="LJ26" i="2"/>
  <c r="J29" i="13" s="1"/>
  <c r="LI26" i="2"/>
  <c r="I29" i="13" s="1"/>
  <c r="LH26" i="2"/>
  <c r="H29" i="13" s="1"/>
  <c r="LF26" i="2"/>
  <c r="G29" i="13" s="1"/>
  <c r="LE26" i="2"/>
  <c r="F29" i="13" s="1"/>
  <c r="LD26" i="2"/>
  <c r="E29" i="13" s="1"/>
  <c r="D29" i="13"/>
  <c r="LO25" i="2"/>
  <c r="O28" i="13" s="1"/>
  <c r="LN25" i="2"/>
  <c r="N28" i="13" s="1"/>
  <c r="LQ25" i="2"/>
  <c r="M28" i="13" s="1"/>
  <c r="LP25" i="2"/>
  <c r="L28" i="13" s="1"/>
  <c r="LK25" i="2"/>
  <c r="K28" i="13" s="1"/>
  <c r="LJ25" i="2"/>
  <c r="J28" i="13" s="1"/>
  <c r="LI25" i="2"/>
  <c r="I28" i="13" s="1"/>
  <c r="LH25" i="2"/>
  <c r="H28" i="13" s="1"/>
  <c r="LF25" i="2"/>
  <c r="G28" i="13" s="1"/>
  <c r="LE25" i="2"/>
  <c r="F28" i="13" s="1"/>
  <c r="LD25" i="2"/>
  <c r="E28" i="13" s="1"/>
  <c r="D28" i="13"/>
  <c r="LO24" i="2"/>
  <c r="O27" i="13" s="1"/>
  <c r="LN24" i="2"/>
  <c r="N27" i="13" s="1"/>
  <c r="LQ24" i="2"/>
  <c r="M27" i="13" s="1"/>
  <c r="LP24" i="2"/>
  <c r="L27" i="13" s="1"/>
  <c r="LK24" i="2"/>
  <c r="K27" i="13" s="1"/>
  <c r="LJ24" i="2"/>
  <c r="J27" i="13" s="1"/>
  <c r="LI24" i="2"/>
  <c r="I27" i="13" s="1"/>
  <c r="LH24" i="2"/>
  <c r="H27" i="13" s="1"/>
  <c r="LF24" i="2"/>
  <c r="G27" i="13" s="1"/>
  <c r="LE24" i="2"/>
  <c r="F27" i="13" s="1"/>
  <c r="LD24" i="2"/>
  <c r="E27" i="13" s="1"/>
  <c r="D27" i="13"/>
  <c r="LO23" i="2"/>
  <c r="O26" i="13" s="1"/>
  <c r="LN23" i="2"/>
  <c r="N26" i="13" s="1"/>
  <c r="LQ23" i="2"/>
  <c r="M26" i="13" s="1"/>
  <c r="LP23" i="2"/>
  <c r="L26" i="13" s="1"/>
  <c r="LK23" i="2"/>
  <c r="K26" i="13" s="1"/>
  <c r="LJ23" i="2"/>
  <c r="J26" i="13" s="1"/>
  <c r="LI23" i="2"/>
  <c r="I26" i="13" s="1"/>
  <c r="LH23" i="2"/>
  <c r="H26" i="13" s="1"/>
  <c r="LF23" i="2"/>
  <c r="G26" i="13" s="1"/>
  <c r="LE23" i="2"/>
  <c r="F26" i="13" s="1"/>
  <c r="LD23" i="2"/>
  <c r="E26" i="13" s="1"/>
  <c r="D26" i="13"/>
  <c r="LO22" i="2"/>
  <c r="O25" i="13" s="1"/>
  <c r="LN22" i="2"/>
  <c r="N25" i="13" s="1"/>
  <c r="LQ22" i="2"/>
  <c r="M25" i="13" s="1"/>
  <c r="LP22" i="2"/>
  <c r="L25" i="13" s="1"/>
  <c r="LK22" i="2"/>
  <c r="K25" i="13" s="1"/>
  <c r="LJ22" i="2"/>
  <c r="J25" i="13" s="1"/>
  <c r="LI22" i="2"/>
  <c r="I25" i="13" s="1"/>
  <c r="LH22" i="2"/>
  <c r="H25" i="13" s="1"/>
  <c r="LF22" i="2"/>
  <c r="G25" i="13" s="1"/>
  <c r="LE22" i="2"/>
  <c r="F25" i="13" s="1"/>
  <c r="LD22" i="2"/>
  <c r="E25" i="13" s="1"/>
  <c r="D25" i="13"/>
  <c r="LO21" i="2"/>
  <c r="O24" i="13" s="1"/>
  <c r="LN21" i="2"/>
  <c r="N24" i="13" s="1"/>
  <c r="LQ21" i="2"/>
  <c r="M24" i="13" s="1"/>
  <c r="LP21" i="2"/>
  <c r="L24" i="13" s="1"/>
  <c r="LK21" i="2"/>
  <c r="K24" i="13" s="1"/>
  <c r="LJ21" i="2"/>
  <c r="J24" i="13" s="1"/>
  <c r="LI21" i="2"/>
  <c r="I24" i="13" s="1"/>
  <c r="LH21" i="2"/>
  <c r="H24" i="13" s="1"/>
  <c r="LF21" i="2"/>
  <c r="G24" i="13" s="1"/>
  <c r="LE21" i="2"/>
  <c r="F24" i="13" s="1"/>
  <c r="LD21" i="2"/>
  <c r="E24" i="13" s="1"/>
  <c r="D24" i="13"/>
  <c r="LO20" i="2"/>
  <c r="O23" i="13" s="1"/>
  <c r="LN20" i="2"/>
  <c r="N23" i="13" s="1"/>
  <c r="LQ20" i="2"/>
  <c r="M23" i="13" s="1"/>
  <c r="LP20" i="2"/>
  <c r="L23" i="13" s="1"/>
  <c r="LK20" i="2"/>
  <c r="K23" i="13" s="1"/>
  <c r="LJ20" i="2"/>
  <c r="J23" i="13" s="1"/>
  <c r="LI20" i="2"/>
  <c r="I23" i="13" s="1"/>
  <c r="LH20" i="2"/>
  <c r="H23" i="13" s="1"/>
  <c r="LF20" i="2"/>
  <c r="G23" i="13" s="1"/>
  <c r="LE20" i="2"/>
  <c r="F23" i="13" s="1"/>
  <c r="LD20" i="2"/>
  <c r="E23" i="13" s="1"/>
  <c r="D23" i="13"/>
  <c r="LO19" i="2"/>
  <c r="LN19" i="2"/>
  <c r="N22" i="13" s="1"/>
  <c r="LQ19" i="2"/>
  <c r="M22" i="13" s="1"/>
  <c r="LP19" i="2"/>
  <c r="L22" i="13" s="1"/>
  <c r="LK19" i="2"/>
  <c r="K22" i="13" s="1"/>
  <c r="LJ19" i="2"/>
  <c r="J22" i="13" s="1"/>
  <c r="LI19" i="2"/>
  <c r="I22" i="13" s="1"/>
  <c r="LH19" i="2"/>
  <c r="H22" i="13" s="1"/>
  <c r="LF19" i="2"/>
  <c r="LE19" i="2"/>
  <c r="F22" i="13" s="1"/>
  <c r="LD19" i="2"/>
  <c r="E22" i="13" s="1"/>
  <c r="D22" i="13"/>
  <c r="LO18" i="2"/>
  <c r="O21" i="13" s="1"/>
  <c r="LN18" i="2"/>
  <c r="N21" i="13" s="1"/>
  <c r="LQ18" i="2"/>
  <c r="M21" i="13" s="1"/>
  <c r="LP18" i="2"/>
  <c r="L21" i="13" s="1"/>
  <c r="LK18" i="2"/>
  <c r="K21" i="13" s="1"/>
  <c r="LJ18" i="2"/>
  <c r="J21" i="13" s="1"/>
  <c r="LI18" i="2"/>
  <c r="I21" i="13" s="1"/>
  <c r="LH18" i="2"/>
  <c r="H21" i="13" s="1"/>
  <c r="LF18" i="2"/>
  <c r="G21" i="13" s="1"/>
  <c r="LE18" i="2"/>
  <c r="F21" i="13" s="1"/>
  <c r="LD18" i="2"/>
  <c r="E21" i="13" s="1"/>
  <c r="D21" i="13"/>
  <c r="LO17" i="2"/>
  <c r="O20" i="13" s="1"/>
  <c r="LN17" i="2"/>
  <c r="N20" i="13" s="1"/>
  <c r="LQ17" i="2"/>
  <c r="M20" i="13" s="1"/>
  <c r="LP17" i="2"/>
  <c r="L20" i="13" s="1"/>
  <c r="LK17" i="2"/>
  <c r="K20" i="13" s="1"/>
  <c r="LJ17" i="2"/>
  <c r="J20" i="13" s="1"/>
  <c r="LI17" i="2"/>
  <c r="I20" i="13" s="1"/>
  <c r="LH17" i="2"/>
  <c r="H20" i="13" s="1"/>
  <c r="LF17" i="2"/>
  <c r="G20" i="13" s="1"/>
  <c r="LE17" i="2"/>
  <c r="F20" i="13" s="1"/>
  <c r="LD17" i="2"/>
  <c r="E20" i="13" s="1"/>
  <c r="D20" i="13"/>
  <c r="LO16" i="2"/>
  <c r="O19" i="13" s="1"/>
  <c r="LN16" i="2"/>
  <c r="N19" i="13" s="1"/>
  <c r="LQ16" i="2"/>
  <c r="M19" i="13" s="1"/>
  <c r="LP16" i="2"/>
  <c r="L19" i="13" s="1"/>
  <c r="LK16" i="2"/>
  <c r="K19" i="13" s="1"/>
  <c r="LJ16" i="2"/>
  <c r="J19" i="13" s="1"/>
  <c r="LI16" i="2"/>
  <c r="I19" i="13" s="1"/>
  <c r="LH16" i="2"/>
  <c r="H19" i="13" s="1"/>
  <c r="LF16" i="2"/>
  <c r="G19" i="13" s="1"/>
  <c r="LE16" i="2"/>
  <c r="F19" i="13" s="1"/>
  <c r="LD16" i="2"/>
  <c r="E19" i="13" s="1"/>
  <c r="D19" i="13"/>
  <c r="LO15" i="2"/>
  <c r="O18" i="13" s="1"/>
  <c r="LN15" i="2"/>
  <c r="N18" i="13" s="1"/>
  <c r="LQ15" i="2"/>
  <c r="M18" i="13" s="1"/>
  <c r="LP15" i="2"/>
  <c r="L18" i="13" s="1"/>
  <c r="LK15" i="2"/>
  <c r="K18" i="13" s="1"/>
  <c r="LJ15" i="2"/>
  <c r="J18" i="13" s="1"/>
  <c r="LI15" i="2"/>
  <c r="I18" i="13" s="1"/>
  <c r="LH15" i="2"/>
  <c r="H18" i="13" s="1"/>
  <c r="LF15" i="2"/>
  <c r="G18" i="13" s="1"/>
  <c r="LE15" i="2"/>
  <c r="F18" i="13" s="1"/>
  <c r="LD15" i="2"/>
  <c r="E18" i="13" s="1"/>
  <c r="D18" i="13"/>
  <c r="LO14" i="2"/>
  <c r="O17" i="13" s="1"/>
  <c r="LN14" i="2"/>
  <c r="N17" i="13" s="1"/>
  <c r="LQ14" i="2"/>
  <c r="M17" i="13" s="1"/>
  <c r="LP14" i="2"/>
  <c r="L17" i="13" s="1"/>
  <c r="LK14" i="2"/>
  <c r="K17" i="13" s="1"/>
  <c r="LJ14" i="2"/>
  <c r="J17" i="13" s="1"/>
  <c r="LI14" i="2"/>
  <c r="I17" i="13" s="1"/>
  <c r="LH14" i="2"/>
  <c r="H17" i="13" s="1"/>
  <c r="LF14" i="2"/>
  <c r="G17" i="13" s="1"/>
  <c r="LE14" i="2"/>
  <c r="F17" i="13" s="1"/>
  <c r="LD14" i="2"/>
  <c r="E17" i="13" s="1"/>
  <c r="D17" i="13"/>
  <c r="LO13" i="2"/>
  <c r="O16" i="13" s="1"/>
  <c r="LN13" i="2"/>
  <c r="N16" i="13" s="1"/>
  <c r="LQ13" i="2"/>
  <c r="M16" i="13" s="1"/>
  <c r="LP13" i="2"/>
  <c r="L16" i="13" s="1"/>
  <c r="LK13" i="2"/>
  <c r="K16" i="13" s="1"/>
  <c r="LJ13" i="2"/>
  <c r="J16" i="13" s="1"/>
  <c r="LI13" i="2"/>
  <c r="I16" i="13" s="1"/>
  <c r="LH13" i="2"/>
  <c r="H16" i="13" s="1"/>
  <c r="LF13" i="2"/>
  <c r="G16" i="13" s="1"/>
  <c r="LE13" i="2"/>
  <c r="F16" i="13" s="1"/>
  <c r="LD13" i="2"/>
  <c r="E16" i="13" s="1"/>
  <c r="D16" i="13"/>
  <c r="LO12" i="2"/>
  <c r="O15" i="13" s="1"/>
  <c r="LN12" i="2"/>
  <c r="N15" i="13" s="1"/>
  <c r="LQ12" i="2"/>
  <c r="M15" i="13" s="1"/>
  <c r="LP12" i="2"/>
  <c r="L15" i="13" s="1"/>
  <c r="LK12" i="2"/>
  <c r="K15" i="13" s="1"/>
  <c r="LJ12" i="2"/>
  <c r="J15" i="13" s="1"/>
  <c r="LI12" i="2"/>
  <c r="I15" i="13" s="1"/>
  <c r="LH12" i="2"/>
  <c r="H15" i="13" s="1"/>
  <c r="LF12" i="2"/>
  <c r="G15" i="13" s="1"/>
  <c r="LE12" i="2"/>
  <c r="F15" i="13" s="1"/>
  <c r="LD12" i="2"/>
  <c r="E15" i="13" s="1"/>
  <c r="D15" i="13"/>
  <c r="LO11" i="2"/>
  <c r="O14" i="13" s="1"/>
  <c r="LN11" i="2"/>
  <c r="N14" i="13" s="1"/>
  <c r="LQ11" i="2"/>
  <c r="M14" i="13" s="1"/>
  <c r="LP11" i="2"/>
  <c r="L14" i="13" s="1"/>
  <c r="LK11" i="2"/>
  <c r="K14" i="13" s="1"/>
  <c r="LJ11" i="2"/>
  <c r="J14" i="13" s="1"/>
  <c r="LI11" i="2"/>
  <c r="I14" i="13" s="1"/>
  <c r="LH11" i="2"/>
  <c r="H14" i="13" s="1"/>
  <c r="LF11" i="2"/>
  <c r="G14" i="13" s="1"/>
  <c r="LE11" i="2"/>
  <c r="F14" i="13" s="1"/>
  <c r="LD11" i="2"/>
  <c r="D14" i="13"/>
  <c r="LO10" i="2"/>
  <c r="O13" i="13" s="1"/>
  <c r="LN10" i="2"/>
  <c r="N13" i="13" s="1"/>
  <c r="LQ10" i="2"/>
  <c r="M13" i="13" s="1"/>
  <c r="LP10" i="2"/>
  <c r="L13" i="13" s="1"/>
  <c r="LK10" i="2"/>
  <c r="K13" i="13" s="1"/>
  <c r="LJ10" i="2"/>
  <c r="J13" i="13" s="1"/>
  <c r="LI10" i="2"/>
  <c r="I13" i="13" s="1"/>
  <c r="LH10" i="2"/>
  <c r="H13" i="13" s="1"/>
  <c r="LF10" i="2"/>
  <c r="G13" i="13" s="1"/>
  <c r="LE10" i="2"/>
  <c r="F13" i="13" s="1"/>
  <c r="LD10" i="2"/>
  <c r="E13" i="13" s="1"/>
  <c r="D13" i="13"/>
  <c r="LO9" i="2"/>
  <c r="O12" i="13" s="1"/>
  <c r="LN9" i="2"/>
  <c r="N12" i="13" s="1"/>
  <c r="LQ9" i="2"/>
  <c r="M12" i="13" s="1"/>
  <c r="LP9" i="2"/>
  <c r="L12" i="13" s="1"/>
  <c r="LK9" i="2"/>
  <c r="K12" i="13" s="1"/>
  <c r="LJ9" i="2"/>
  <c r="J12" i="13" s="1"/>
  <c r="LI9" i="2"/>
  <c r="I12" i="13" s="1"/>
  <c r="LH9" i="2"/>
  <c r="H12" i="13" s="1"/>
  <c r="LF9" i="2"/>
  <c r="G12" i="13" s="1"/>
  <c r="LE9" i="2"/>
  <c r="F12" i="13" s="1"/>
  <c r="LD9" i="2"/>
  <c r="E12" i="13" s="1"/>
  <c r="D12" i="13"/>
  <c r="LO8" i="2"/>
  <c r="O11" i="13" s="1"/>
  <c r="LN8" i="2"/>
  <c r="N11" i="13" s="1"/>
  <c r="LQ8" i="2"/>
  <c r="M11" i="13" s="1"/>
  <c r="LP8" i="2"/>
  <c r="L11" i="13" s="1"/>
  <c r="LK8" i="2"/>
  <c r="K11" i="13" s="1"/>
  <c r="LJ8" i="2"/>
  <c r="J11" i="13" s="1"/>
  <c r="LI8" i="2"/>
  <c r="I11" i="13" s="1"/>
  <c r="LH8" i="2"/>
  <c r="H11" i="13" s="1"/>
  <c r="LF8" i="2"/>
  <c r="G11" i="13" s="1"/>
  <c r="LE8" i="2"/>
  <c r="F11" i="13" s="1"/>
  <c r="LD8" i="2"/>
  <c r="E11" i="13" s="1"/>
  <c r="D11" i="13"/>
  <c r="LO7" i="2"/>
  <c r="O10" i="13" s="1"/>
  <c r="LN7" i="2"/>
  <c r="N10" i="13" s="1"/>
  <c r="LQ7" i="2"/>
  <c r="M10" i="13" s="1"/>
  <c r="LP7" i="2"/>
  <c r="L10" i="13" s="1"/>
  <c r="LK7" i="2"/>
  <c r="K10" i="13" s="1"/>
  <c r="LJ7" i="2"/>
  <c r="J10" i="13" s="1"/>
  <c r="LI7" i="2"/>
  <c r="I10" i="13" s="1"/>
  <c r="LH7" i="2"/>
  <c r="H10" i="13" s="1"/>
  <c r="LF7" i="2"/>
  <c r="G10" i="13" s="1"/>
  <c r="LE7" i="2"/>
  <c r="F10" i="13" s="1"/>
  <c r="LD7" i="2"/>
  <c r="E10" i="13" s="1"/>
  <c r="D10" i="13"/>
  <c r="LO6" i="2"/>
  <c r="O9" i="13" s="1"/>
  <c r="LN6" i="2"/>
  <c r="N9" i="13" s="1"/>
  <c r="LQ6" i="2"/>
  <c r="M9" i="13" s="1"/>
  <c r="LP6" i="2"/>
  <c r="L9" i="13" s="1"/>
  <c r="LK6" i="2"/>
  <c r="K9" i="13" s="1"/>
  <c r="LJ6" i="2"/>
  <c r="J9" i="13" s="1"/>
  <c r="LI6" i="2"/>
  <c r="I9" i="13" s="1"/>
  <c r="LH6" i="2"/>
  <c r="H9" i="13" s="1"/>
  <c r="LF6" i="2"/>
  <c r="G9" i="13" s="1"/>
  <c r="LE6" i="2"/>
  <c r="F9" i="13" s="1"/>
  <c r="LD6" i="2"/>
  <c r="E9" i="13" s="1"/>
  <c r="D9" i="13"/>
  <c r="LO5" i="2"/>
  <c r="O8" i="13" s="1"/>
  <c r="LN5" i="2"/>
  <c r="N8" i="13" s="1"/>
  <c r="LQ5" i="2"/>
  <c r="M8" i="13" s="1"/>
  <c r="LP5" i="2"/>
  <c r="L8" i="13" s="1"/>
  <c r="LK5" i="2"/>
  <c r="K8" i="13" s="1"/>
  <c r="LJ5" i="2"/>
  <c r="J8" i="13" s="1"/>
  <c r="LI5" i="2"/>
  <c r="I8" i="13" s="1"/>
  <c r="LH5" i="2"/>
  <c r="H8" i="13" s="1"/>
  <c r="LF5" i="2"/>
  <c r="G8" i="13" s="1"/>
  <c r="LE5" i="2"/>
  <c r="F8" i="13" s="1"/>
  <c r="LD5" i="2"/>
  <c r="E8" i="13" s="1"/>
  <c r="D8" i="13"/>
  <c r="LO4" i="2"/>
  <c r="O7" i="13" s="1"/>
  <c r="LN4" i="2"/>
  <c r="LQ4" i="2"/>
  <c r="M7" i="13" s="1"/>
  <c r="LP4" i="2"/>
  <c r="LK4" i="2"/>
  <c r="K7" i="13" s="1"/>
  <c r="LJ4" i="2"/>
  <c r="LI4" i="2"/>
  <c r="I7" i="13" s="1"/>
  <c r="LH4" i="2"/>
  <c r="LF4" i="2"/>
  <c r="G7" i="13" s="1"/>
  <c r="LE4" i="2"/>
  <c r="LD4" i="2"/>
  <c r="E7" i="13" s="1"/>
  <c r="D7" i="13"/>
  <c r="LY61" i="2"/>
  <c r="I64" i="12" s="1"/>
  <c r="LX61" i="2"/>
  <c r="H64" i="12" s="1"/>
  <c r="LW61" i="2"/>
  <c r="G64" i="12" s="1"/>
  <c r="LV61" i="2"/>
  <c r="F64" i="12" s="1"/>
  <c r="D64" i="12"/>
  <c r="LY60" i="2"/>
  <c r="I63" i="12" s="1"/>
  <c r="LX60" i="2"/>
  <c r="H63" i="12" s="1"/>
  <c r="LW60" i="2"/>
  <c r="G63" i="12" s="1"/>
  <c r="LV60" i="2"/>
  <c r="F63" i="12" s="1"/>
  <c r="D63" i="12"/>
  <c r="LY59" i="2"/>
  <c r="I62" i="12" s="1"/>
  <c r="LX59" i="2"/>
  <c r="H62" i="12" s="1"/>
  <c r="LW59" i="2"/>
  <c r="G62" i="12" s="1"/>
  <c r="LV59" i="2"/>
  <c r="F62" i="12" s="1"/>
  <c r="D62" i="12"/>
  <c r="LY58" i="2"/>
  <c r="I61" i="12" s="1"/>
  <c r="LX58" i="2"/>
  <c r="H61" i="12" s="1"/>
  <c r="LW58" i="2"/>
  <c r="G61" i="12" s="1"/>
  <c r="LV58" i="2"/>
  <c r="F61" i="12" s="1"/>
  <c r="D61" i="12"/>
  <c r="LY57" i="2"/>
  <c r="I60" i="12" s="1"/>
  <c r="LX57" i="2"/>
  <c r="H60" i="12" s="1"/>
  <c r="LW57" i="2"/>
  <c r="G60" i="12" s="1"/>
  <c r="LV57" i="2"/>
  <c r="F60" i="12" s="1"/>
  <c r="D60" i="12"/>
  <c r="LY56" i="2"/>
  <c r="I59" i="12" s="1"/>
  <c r="LX56" i="2"/>
  <c r="H59" i="12" s="1"/>
  <c r="LW56" i="2"/>
  <c r="G59" i="12" s="1"/>
  <c r="LV56" i="2"/>
  <c r="F59" i="12" s="1"/>
  <c r="D59" i="12"/>
  <c r="LY55" i="2"/>
  <c r="I58" i="12" s="1"/>
  <c r="LX55" i="2"/>
  <c r="H58" i="12" s="1"/>
  <c r="LW55" i="2"/>
  <c r="G58" i="12" s="1"/>
  <c r="LV55" i="2"/>
  <c r="F58" i="12" s="1"/>
  <c r="D58" i="12"/>
  <c r="LY54" i="2"/>
  <c r="I57" i="12" s="1"/>
  <c r="LX54" i="2"/>
  <c r="H57" i="12" s="1"/>
  <c r="LW54" i="2"/>
  <c r="G57" i="12" s="1"/>
  <c r="LV54" i="2"/>
  <c r="F57" i="12" s="1"/>
  <c r="D57" i="12"/>
  <c r="LY53" i="2"/>
  <c r="I56" i="12" s="1"/>
  <c r="LX53" i="2"/>
  <c r="H56" i="12" s="1"/>
  <c r="LW53" i="2"/>
  <c r="G56" i="12" s="1"/>
  <c r="LV53" i="2"/>
  <c r="F56" i="12" s="1"/>
  <c r="D56" i="12"/>
  <c r="LY52" i="2"/>
  <c r="I55" i="12" s="1"/>
  <c r="LX52" i="2"/>
  <c r="H55" i="12" s="1"/>
  <c r="LW52" i="2"/>
  <c r="G55" i="12" s="1"/>
  <c r="LV52" i="2"/>
  <c r="F55" i="12" s="1"/>
  <c r="D55" i="12"/>
  <c r="LY51" i="2"/>
  <c r="I54" i="12" s="1"/>
  <c r="LX51" i="2"/>
  <c r="H54" i="12" s="1"/>
  <c r="LW51" i="2"/>
  <c r="G54" i="12" s="1"/>
  <c r="LV51" i="2"/>
  <c r="F54" i="12" s="1"/>
  <c r="D54" i="12"/>
  <c r="LY50" i="2"/>
  <c r="I53" i="12" s="1"/>
  <c r="LX50" i="2"/>
  <c r="H53" i="12" s="1"/>
  <c r="LW50" i="2"/>
  <c r="G53" i="12" s="1"/>
  <c r="LV50" i="2"/>
  <c r="F53" i="12" s="1"/>
  <c r="D53" i="12"/>
  <c r="LY49" i="2"/>
  <c r="I52" i="12" s="1"/>
  <c r="LX49" i="2"/>
  <c r="H52" i="12" s="1"/>
  <c r="LW49" i="2"/>
  <c r="G52" i="12" s="1"/>
  <c r="LV49" i="2"/>
  <c r="F52" i="12" s="1"/>
  <c r="D52" i="12"/>
  <c r="LY48" i="2"/>
  <c r="I51" i="12" s="1"/>
  <c r="LX48" i="2"/>
  <c r="H51" i="12" s="1"/>
  <c r="LW48" i="2"/>
  <c r="G51" i="12" s="1"/>
  <c r="LV48" i="2"/>
  <c r="F51" i="12" s="1"/>
  <c r="D51" i="12"/>
  <c r="LY47" i="2"/>
  <c r="I50" i="12" s="1"/>
  <c r="LX47" i="2"/>
  <c r="H50" i="12" s="1"/>
  <c r="LW47" i="2"/>
  <c r="G50" i="12" s="1"/>
  <c r="LV47" i="2"/>
  <c r="F50" i="12" s="1"/>
  <c r="D50" i="12"/>
  <c r="LY46" i="2"/>
  <c r="I49" i="12" s="1"/>
  <c r="LX46" i="2"/>
  <c r="H49" i="12" s="1"/>
  <c r="LW46" i="2"/>
  <c r="G49" i="12" s="1"/>
  <c r="LV46" i="2"/>
  <c r="F49" i="12" s="1"/>
  <c r="D49" i="12"/>
  <c r="LY45" i="2"/>
  <c r="I48" i="12" s="1"/>
  <c r="LX45" i="2"/>
  <c r="H48" i="12" s="1"/>
  <c r="LW45" i="2"/>
  <c r="G48" i="12" s="1"/>
  <c r="LV45" i="2"/>
  <c r="F48" i="12" s="1"/>
  <c r="D48" i="12"/>
  <c r="LY44" i="2"/>
  <c r="I47" i="12" s="1"/>
  <c r="LX44" i="2"/>
  <c r="H47" i="12" s="1"/>
  <c r="LW44" i="2"/>
  <c r="G47" i="12" s="1"/>
  <c r="LV44" i="2"/>
  <c r="F47" i="12" s="1"/>
  <c r="D47" i="12"/>
  <c r="LY43" i="2"/>
  <c r="I46" i="12" s="1"/>
  <c r="LX43" i="2"/>
  <c r="H46" i="12" s="1"/>
  <c r="LW43" i="2"/>
  <c r="G46" i="12" s="1"/>
  <c r="LV43" i="2"/>
  <c r="F46" i="12" s="1"/>
  <c r="D46" i="12"/>
  <c r="LY42" i="2"/>
  <c r="I45" i="12" s="1"/>
  <c r="LX42" i="2"/>
  <c r="H45" i="12" s="1"/>
  <c r="LW42" i="2"/>
  <c r="G45" i="12" s="1"/>
  <c r="LV42" i="2"/>
  <c r="F45" i="12" s="1"/>
  <c r="D45" i="12"/>
  <c r="LY41" i="2"/>
  <c r="I44" i="12" s="1"/>
  <c r="LX41" i="2"/>
  <c r="H44" i="12" s="1"/>
  <c r="LW41" i="2"/>
  <c r="G44" i="12" s="1"/>
  <c r="LV41" i="2"/>
  <c r="F44" i="12" s="1"/>
  <c r="D44" i="12"/>
  <c r="LY40" i="2"/>
  <c r="I43" i="12" s="1"/>
  <c r="LX40" i="2"/>
  <c r="H43" i="12" s="1"/>
  <c r="LW40" i="2"/>
  <c r="G43" i="12" s="1"/>
  <c r="LV40" i="2"/>
  <c r="F43" i="12" s="1"/>
  <c r="D43" i="12"/>
  <c r="LY39" i="2"/>
  <c r="I42" i="12" s="1"/>
  <c r="LX39" i="2"/>
  <c r="H42" i="12" s="1"/>
  <c r="LW39" i="2"/>
  <c r="G42" i="12" s="1"/>
  <c r="LV39" i="2"/>
  <c r="F42" i="12" s="1"/>
  <c r="D42" i="12"/>
  <c r="LY38" i="2"/>
  <c r="I41" i="12" s="1"/>
  <c r="LX38" i="2"/>
  <c r="H41" i="12" s="1"/>
  <c r="LW38" i="2"/>
  <c r="G41" i="12" s="1"/>
  <c r="LV38" i="2"/>
  <c r="F41" i="12" s="1"/>
  <c r="D41" i="12"/>
  <c r="LY37" i="2"/>
  <c r="I40" i="12" s="1"/>
  <c r="LX37" i="2"/>
  <c r="H40" i="12" s="1"/>
  <c r="LW37" i="2"/>
  <c r="G40" i="12" s="1"/>
  <c r="LV37" i="2"/>
  <c r="F40" i="12" s="1"/>
  <c r="D40" i="12"/>
  <c r="LY36" i="2"/>
  <c r="I39" i="12" s="1"/>
  <c r="LX36" i="2"/>
  <c r="H39" i="12" s="1"/>
  <c r="LW36" i="2"/>
  <c r="G39" i="12" s="1"/>
  <c r="LV36" i="2"/>
  <c r="F39" i="12" s="1"/>
  <c r="D39" i="12"/>
  <c r="LY35" i="2"/>
  <c r="I38" i="12" s="1"/>
  <c r="LX35" i="2"/>
  <c r="H38" i="12" s="1"/>
  <c r="LW35" i="2"/>
  <c r="G38" i="12" s="1"/>
  <c r="LV35" i="2"/>
  <c r="F38" i="12" s="1"/>
  <c r="D38" i="12"/>
  <c r="LY34" i="2"/>
  <c r="I37" i="12" s="1"/>
  <c r="LX34" i="2"/>
  <c r="H37" i="12" s="1"/>
  <c r="LW34" i="2"/>
  <c r="G37" i="12" s="1"/>
  <c r="LV34" i="2"/>
  <c r="F37" i="12" s="1"/>
  <c r="D37" i="12"/>
  <c r="LY33" i="2"/>
  <c r="I36" i="12" s="1"/>
  <c r="LX33" i="2"/>
  <c r="H36" i="12" s="1"/>
  <c r="LW33" i="2"/>
  <c r="G36" i="12" s="1"/>
  <c r="LV33" i="2"/>
  <c r="F36" i="12" s="1"/>
  <c r="D36" i="12"/>
  <c r="LY32" i="2"/>
  <c r="I35" i="12" s="1"/>
  <c r="LX32" i="2"/>
  <c r="H35" i="12" s="1"/>
  <c r="LW32" i="2"/>
  <c r="G35" i="12" s="1"/>
  <c r="LV32" i="2"/>
  <c r="F35" i="12" s="1"/>
  <c r="D35" i="12"/>
  <c r="LY31" i="2"/>
  <c r="I34" i="12" s="1"/>
  <c r="LX31" i="2"/>
  <c r="H34" i="12" s="1"/>
  <c r="LW31" i="2"/>
  <c r="G34" i="12" s="1"/>
  <c r="LV31" i="2"/>
  <c r="F34" i="12" s="1"/>
  <c r="D34" i="12"/>
  <c r="I33" i="12"/>
  <c r="LX30" i="2"/>
  <c r="H33" i="12" s="1"/>
  <c r="LW30" i="2"/>
  <c r="G33" i="12" s="1"/>
  <c r="LV30" i="2"/>
  <c r="F33" i="12" s="1"/>
  <c r="D33" i="12"/>
  <c r="LY29" i="2"/>
  <c r="I32" i="12" s="1"/>
  <c r="LX29" i="2"/>
  <c r="H32" i="12" s="1"/>
  <c r="LW29" i="2"/>
  <c r="G32" i="12" s="1"/>
  <c r="LV29" i="2"/>
  <c r="F32" i="12" s="1"/>
  <c r="D32" i="12"/>
  <c r="LY28" i="2"/>
  <c r="I31" i="12" s="1"/>
  <c r="LX28" i="2"/>
  <c r="H31" i="12" s="1"/>
  <c r="LW28" i="2"/>
  <c r="G31" i="12" s="1"/>
  <c r="LV28" i="2"/>
  <c r="F31" i="12" s="1"/>
  <c r="D31" i="12"/>
  <c r="LY27" i="2"/>
  <c r="I30" i="12" s="1"/>
  <c r="LX27" i="2"/>
  <c r="H30" i="12" s="1"/>
  <c r="LW27" i="2"/>
  <c r="G30" i="12" s="1"/>
  <c r="LV27" i="2"/>
  <c r="F30" i="12" s="1"/>
  <c r="D30" i="12"/>
  <c r="LY26" i="2"/>
  <c r="I29" i="12" s="1"/>
  <c r="LX26" i="2"/>
  <c r="H29" i="12" s="1"/>
  <c r="LW26" i="2"/>
  <c r="G29" i="12" s="1"/>
  <c r="LV26" i="2"/>
  <c r="F29" i="12" s="1"/>
  <c r="D29" i="12"/>
  <c r="LY25" i="2"/>
  <c r="I28" i="12" s="1"/>
  <c r="LX25" i="2"/>
  <c r="H28" i="12" s="1"/>
  <c r="LW25" i="2"/>
  <c r="G28" i="12" s="1"/>
  <c r="LV25" i="2"/>
  <c r="F28" i="12" s="1"/>
  <c r="D28" i="12"/>
  <c r="LY24" i="2"/>
  <c r="I27" i="12" s="1"/>
  <c r="LX24" i="2"/>
  <c r="H27" i="12" s="1"/>
  <c r="LW24" i="2"/>
  <c r="G27" i="12" s="1"/>
  <c r="LV24" i="2"/>
  <c r="F27" i="12" s="1"/>
  <c r="D27" i="12"/>
  <c r="LY23" i="2"/>
  <c r="I26" i="12" s="1"/>
  <c r="LX23" i="2"/>
  <c r="H26" i="12" s="1"/>
  <c r="LW23" i="2"/>
  <c r="G26" i="12" s="1"/>
  <c r="LV23" i="2"/>
  <c r="F26" i="12" s="1"/>
  <c r="D26" i="12"/>
  <c r="LY22" i="2"/>
  <c r="I25" i="12" s="1"/>
  <c r="LX22" i="2"/>
  <c r="H25" i="12" s="1"/>
  <c r="LW22" i="2"/>
  <c r="G25" i="12" s="1"/>
  <c r="LV22" i="2"/>
  <c r="F25" i="12" s="1"/>
  <c r="D25" i="12"/>
  <c r="LY21" i="2"/>
  <c r="I24" i="12" s="1"/>
  <c r="LX21" i="2"/>
  <c r="H24" i="12" s="1"/>
  <c r="LW21" i="2"/>
  <c r="G24" i="12" s="1"/>
  <c r="LV21" i="2"/>
  <c r="F24" i="12" s="1"/>
  <c r="D24" i="12"/>
  <c r="LY20" i="2"/>
  <c r="I23" i="12" s="1"/>
  <c r="LX20" i="2"/>
  <c r="H23" i="12" s="1"/>
  <c r="LW20" i="2"/>
  <c r="G23" i="12" s="1"/>
  <c r="LV20" i="2"/>
  <c r="F23" i="12" s="1"/>
  <c r="D23" i="12"/>
  <c r="LY19" i="2"/>
  <c r="I22" i="12" s="1"/>
  <c r="LX19" i="2"/>
  <c r="H22" i="12" s="1"/>
  <c r="LW19" i="2"/>
  <c r="G22" i="12" s="1"/>
  <c r="LV19" i="2"/>
  <c r="F22" i="12" s="1"/>
  <c r="D22" i="12"/>
  <c r="LY18" i="2"/>
  <c r="I21" i="12" s="1"/>
  <c r="LX18" i="2"/>
  <c r="H21" i="12" s="1"/>
  <c r="LW18" i="2"/>
  <c r="G21" i="12" s="1"/>
  <c r="LV18" i="2"/>
  <c r="F21" i="12" s="1"/>
  <c r="D21" i="12"/>
  <c r="LY17" i="2"/>
  <c r="I20" i="12" s="1"/>
  <c r="LX17" i="2"/>
  <c r="H20" i="12" s="1"/>
  <c r="LW17" i="2"/>
  <c r="G20" i="12" s="1"/>
  <c r="LV17" i="2"/>
  <c r="F20" i="12" s="1"/>
  <c r="D20" i="12"/>
  <c r="LY16" i="2"/>
  <c r="I19" i="12" s="1"/>
  <c r="LX16" i="2"/>
  <c r="H19" i="12" s="1"/>
  <c r="LW16" i="2"/>
  <c r="G19" i="12" s="1"/>
  <c r="LV16" i="2"/>
  <c r="F19" i="12" s="1"/>
  <c r="D19" i="12"/>
  <c r="LY15" i="2"/>
  <c r="I18" i="12" s="1"/>
  <c r="LX15" i="2"/>
  <c r="H18" i="12" s="1"/>
  <c r="LW15" i="2"/>
  <c r="G18" i="12" s="1"/>
  <c r="LV15" i="2"/>
  <c r="F18" i="12" s="1"/>
  <c r="D18" i="12"/>
  <c r="LY14" i="2"/>
  <c r="I17" i="12" s="1"/>
  <c r="LX14" i="2"/>
  <c r="H17" i="12" s="1"/>
  <c r="LW14" i="2"/>
  <c r="G17" i="12" s="1"/>
  <c r="LV14" i="2"/>
  <c r="F17" i="12" s="1"/>
  <c r="D17" i="12"/>
  <c r="LY13" i="2"/>
  <c r="I16" i="12" s="1"/>
  <c r="LX13" i="2"/>
  <c r="H16" i="12" s="1"/>
  <c r="LW13" i="2"/>
  <c r="G16" i="12" s="1"/>
  <c r="LV13" i="2"/>
  <c r="F16" i="12" s="1"/>
  <c r="D16" i="12"/>
  <c r="LY12" i="2"/>
  <c r="I15" i="12" s="1"/>
  <c r="LX12" i="2"/>
  <c r="H15" i="12" s="1"/>
  <c r="LW12" i="2"/>
  <c r="G15" i="12" s="1"/>
  <c r="LV12" i="2"/>
  <c r="F15" i="12" s="1"/>
  <c r="D15" i="12"/>
  <c r="LY11" i="2"/>
  <c r="I14" i="12" s="1"/>
  <c r="LX11" i="2"/>
  <c r="H14" i="12" s="1"/>
  <c r="LW11" i="2"/>
  <c r="G14" i="12" s="1"/>
  <c r="LV11" i="2"/>
  <c r="F14" i="12" s="1"/>
  <c r="D14" i="12"/>
  <c r="LY10" i="2"/>
  <c r="I13" i="12" s="1"/>
  <c r="LX10" i="2"/>
  <c r="H13" i="12" s="1"/>
  <c r="LW10" i="2"/>
  <c r="G13" i="12" s="1"/>
  <c r="LV10" i="2"/>
  <c r="F13" i="12" s="1"/>
  <c r="D13" i="12"/>
  <c r="LY9" i="2"/>
  <c r="I12" i="12" s="1"/>
  <c r="LX9" i="2"/>
  <c r="H12" i="12" s="1"/>
  <c r="LW9" i="2"/>
  <c r="G12" i="12" s="1"/>
  <c r="LV9" i="2"/>
  <c r="F12" i="12" s="1"/>
  <c r="D12" i="12"/>
  <c r="LY8" i="2"/>
  <c r="I11" i="12" s="1"/>
  <c r="LX8" i="2"/>
  <c r="H11" i="12" s="1"/>
  <c r="LW8" i="2"/>
  <c r="G11" i="12" s="1"/>
  <c r="LV8" i="2"/>
  <c r="F11" i="12" s="1"/>
  <c r="D11" i="12"/>
  <c r="LY7" i="2"/>
  <c r="I10" i="12" s="1"/>
  <c r="LX7" i="2"/>
  <c r="H10" i="12" s="1"/>
  <c r="LW7" i="2"/>
  <c r="G10" i="12" s="1"/>
  <c r="LV7" i="2"/>
  <c r="F10" i="12" s="1"/>
  <c r="D10" i="12"/>
  <c r="LY6" i="2"/>
  <c r="I9" i="12" s="1"/>
  <c r="LX6" i="2"/>
  <c r="H9" i="12" s="1"/>
  <c r="LW6" i="2"/>
  <c r="G9" i="12" s="1"/>
  <c r="LV6" i="2"/>
  <c r="F9" i="12" s="1"/>
  <c r="D9" i="12"/>
  <c r="LY5" i="2"/>
  <c r="I8" i="12" s="1"/>
  <c r="LX5" i="2"/>
  <c r="H8" i="12" s="1"/>
  <c r="LW5" i="2"/>
  <c r="G8" i="12" s="1"/>
  <c r="LV5" i="2"/>
  <c r="F8" i="12" s="1"/>
  <c r="D8" i="12"/>
  <c r="LY4" i="2"/>
  <c r="LX4" i="2"/>
  <c r="H7" i="12" s="1"/>
  <c r="LW4" i="2"/>
  <c r="LV4" i="2"/>
  <c r="F7" i="12" s="1"/>
  <c r="D7" i="12"/>
  <c r="FH61" i="2"/>
  <c r="FG61" i="2"/>
  <c r="FF61" i="2"/>
  <c r="KA61" i="2"/>
  <c r="KB61" i="2"/>
  <c r="KC61" i="2"/>
  <c r="KD61" i="2"/>
  <c r="KE61" i="2"/>
  <c r="KF61" i="2"/>
  <c r="KG61" i="2"/>
  <c r="KH61" i="2"/>
  <c r="KI61" i="2"/>
  <c r="KJ61" i="2"/>
  <c r="KK61" i="2"/>
  <c r="KL61" i="2"/>
  <c r="KM61" i="2"/>
  <c r="KN61" i="2"/>
  <c r="KO61" i="2"/>
  <c r="KP61" i="2"/>
  <c r="KQ61" i="2"/>
  <c r="KR61" i="2"/>
  <c r="KS61" i="2"/>
  <c r="KT61" i="2"/>
  <c r="KU61" i="2"/>
  <c r="KV61" i="2"/>
  <c r="FE61" i="2"/>
  <c r="IG61" i="2"/>
  <c r="IH61" i="2"/>
  <c r="II61" i="2"/>
  <c r="IJ61" i="2"/>
  <c r="IK61" i="2"/>
  <c r="IL61" i="2"/>
  <c r="IM61" i="2"/>
  <c r="IN61" i="2"/>
  <c r="IO61" i="2"/>
  <c r="IP61" i="2"/>
  <c r="IQ61" i="2"/>
  <c r="IR61" i="2"/>
  <c r="IS61" i="2"/>
  <c r="IT61" i="2"/>
  <c r="IU61" i="2"/>
  <c r="IV61" i="2"/>
  <c r="IW61" i="2"/>
  <c r="IX61" i="2"/>
  <c r="IY61" i="2"/>
  <c r="IZ61" i="2"/>
  <c r="JA61" i="2"/>
  <c r="JB61" i="2"/>
  <c r="FD61" i="2"/>
  <c r="GT61" i="2"/>
  <c r="GU61" i="2"/>
  <c r="GV61" i="2"/>
  <c r="GW61" i="2"/>
  <c r="GX61" i="2"/>
  <c r="GY61" i="2"/>
  <c r="GZ61" i="2"/>
  <c r="HA61" i="2"/>
  <c r="HB61" i="2"/>
  <c r="HC61" i="2"/>
  <c r="HD61" i="2"/>
  <c r="HE61" i="2"/>
  <c r="HF61" i="2"/>
  <c r="FC61" i="2"/>
  <c r="GF61" i="2"/>
  <c r="H65" i="9" s="1"/>
  <c r="FH60" i="2"/>
  <c r="FG60" i="2"/>
  <c r="FF60" i="2"/>
  <c r="KA60" i="2"/>
  <c r="KB60" i="2"/>
  <c r="KC60" i="2"/>
  <c r="KD60" i="2"/>
  <c r="KE60" i="2"/>
  <c r="KF60" i="2"/>
  <c r="KG60" i="2"/>
  <c r="KH60" i="2"/>
  <c r="KI60" i="2"/>
  <c r="KJ60" i="2"/>
  <c r="KK60" i="2"/>
  <c r="KL60" i="2"/>
  <c r="KM60" i="2"/>
  <c r="KN60" i="2"/>
  <c r="KO60" i="2"/>
  <c r="KP60" i="2"/>
  <c r="KQ60" i="2"/>
  <c r="KR60" i="2"/>
  <c r="KS60" i="2"/>
  <c r="KT60" i="2"/>
  <c r="KU60" i="2"/>
  <c r="KV60" i="2"/>
  <c r="FE60" i="2"/>
  <c r="IG60" i="2"/>
  <c r="IH60" i="2"/>
  <c r="II60" i="2"/>
  <c r="IJ60" i="2"/>
  <c r="IK60" i="2"/>
  <c r="IL60" i="2"/>
  <c r="IM60" i="2"/>
  <c r="IN60" i="2"/>
  <c r="IO60" i="2"/>
  <c r="IP60" i="2"/>
  <c r="IQ60" i="2"/>
  <c r="IR60" i="2"/>
  <c r="IS60" i="2"/>
  <c r="IT60" i="2"/>
  <c r="IU60" i="2"/>
  <c r="IV60" i="2"/>
  <c r="IW60" i="2"/>
  <c r="IX60" i="2"/>
  <c r="IY60" i="2"/>
  <c r="IZ60" i="2"/>
  <c r="JA60" i="2"/>
  <c r="JB60" i="2"/>
  <c r="FD60" i="2"/>
  <c r="GT60" i="2"/>
  <c r="GU60" i="2"/>
  <c r="GV60" i="2"/>
  <c r="GW60" i="2"/>
  <c r="GX60" i="2"/>
  <c r="GY60" i="2"/>
  <c r="GZ60" i="2"/>
  <c r="HA60" i="2"/>
  <c r="HB60" i="2"/>
  <c r="HC60" i="2"/>
  <c r="HD60" i="2"/>
  <c r="HE60" i="2"/>
  <c r="HF60" i="2"/>
  <c r="FC60" i="2"/>
  <c r="GF60" i="2"/>
  <c r="FH59" i="2"/>
  <c r="FG59" i="2"/>
  <c r="FF59" i="2"/>
  <c r="KA59" i="2"/>
  <c r="KB59" i="2"/>
  <c r="KC59" i="2"/>
  <c r="KD59" i="2"/>
  <c r="KE59" i="2"/>
  <c r="KF59" i="2"/>
  <c r="KG59" i="2"/>
  <c r="KH59" i="2"/>
  <c r="KI59" i="2"/>
  <c r="KJ59" i="2"/>
  <c r="KK59" i="2"/>
  <c r="KL59" i="2"/>
  <c r="KM59" i="2"/>
  <c r="KN59" i="2"/>
  <c r="KO59" i="2"/>
  <c r="KP59" i="2"/>
  <c r="KQ59" i="2"/>
  <c r="KR59" i="2"/>
  <c r="KS59" i="2"/>
  <c r="KT59" i="2"/>
  <c r="KU59" i="2"/>
  <c r="KV59" i="2"/>
  <c r="FE59" i="2"/>
  <c r="IG59" i="2"/>
  <c r="IH59" i="2"/>
  <c r="II59" i="2"/>
  <c r="IJ59" i="2"/>
  <c r="IK59" i="2"/>
  <c r="IL59" i="2"/>
  <c r="IM59" i="2"/>
  <c r="IN59" i="2"/>
  <c r="IO59" i="2"/>
  <c r="IP59" i="2"/>
  <c r="IQ59" i="2"/>
  <c r="IR59" i="2"/>
  <c r="IS59" i="2"/>
  <c r="IT59" i="2"/>
  <c r="IU59" i="2"/>
  <c r="IV59" i="2"/>
  <c r="IW59" i="2"/>
  <c r="IX59" i="2"/>
  <c r="IY59" i="2"/>
  <c r="IZ59" i="2"/>
  <c r="JA59" i="2"/>
  <c r="JB59" i="2"/>
  <c r="FD59" i="2"/>
  <c r="GT59" i="2"/>
  <c r="GU59" i="2"/>
  <c r="GV59" i="2"/>
  <c r="GW59" i="2"/>
  <c r="GX59" i="2"/>
  <c r="GY59" i="2"/>
  <c r="GZ59" i="2"/>
  <c r="HA59" i="2"/>
  <c r="HB59" i="2"/>
  <c r="HC59" i="2"/>
  <c r="HD59" i="2"/>
  <c r="HE59" i="2"/>
  <c r="HF59" i="2"/>
  <c r="FC59" i="2"/>
  <c r="GF59" i="2"/>
  <c r="H63" i="9" s="1"/>
  <c r="FH58" i="2"/>
  <c r="FG58" i="2"/>
  <c r="FF58" i="2"/>
  <c r="KA58" i="2"/>
  <c r="KB58" i="2"/>
  <c r="KC58" i="2"/>
  <c r="KD58" i="2"/>
  <c r="KE58" i="2"/>
  <c r="KF58" i="2"/>
  <c r="KG58" i="2"/>
  <c r="KH58" i="2"/>
  <c r="KI58" i="2"/>
  <c r="KJ58" i="2"/>
  <c r="KK58" i="2"/>
  <c r="KL58" i="2"/>
  <c r="KM58" i="2"/>
  <c r="KN58" i="2"/>
  <c r="KO58" i="2"/>
  <c r="KP58" i="2"/>
  <c r="KQ58" i="2"/>
  <c r="KR58" i="2"/>
  <c r="KS58" i="2"/>
  <c r="KT58" i="2"/>
  <c r="KU58" i="2"/>
  <c r="KV58" i="2"/>
  <c r="FE58" i="2"/>
  <c r="IG58" i="2"/>
  <c r="IH58" i="2"/>
  <c r="II58" i="2"/>
  <c r="IJ58" i="2"/>
  <c r="IK58" i="2"/>
  <c r="IL58" i="2"/>
  <c r="IM58" i="2"/>
  <c r="IN58" i="2"/>
  <c r="IO58" i="2"/>
  <c r="IP58" i="2"/>
  <c r="IQ58" i="2"/>
  <c r="IR58" i="2"/>
  <c r="IS58" i="2"/>
  <c r="IT58" i="2"/>
  <c r="IU58" i="2"/>
  <c r="IV58" i="2"/>
  <c r="IW58" i="2"/>
  <c r="IX58" i="2"/>
  <c r="IY58" i="2"/>
  <c r="IZ58" i="2"/>
  <c r="JA58" i="2"/>
  <c r="JB58" i="2"/>
  <c r="FD58" i="2"/>
  <c r="GT58" i="2"/>
  <c r="GU58" i="2"/>
  <c r="GV58" i="2"/>
  <c r="GW58" i="2"/>
  <c r="GX58" i="2"/>
  <c r="GY58" i="2"/>
  <c r="GZ58" i="2"/>
  <c r="HA58" i="2"/>
  <c r="HB58" i="2"/>
  <c r="HC58" i="2"/>
  <c r="HD58" i="2"/>
  <c r="HE58" i="2"/>
  <c r="HF58" i="2"/>
  <c r="FC58" i="2"/>
  <c r="GF58" i="2"/>
  <c r="H62" i="9" s="1"/>
  <c r="FH57" i="2"/>
  <c r="FG57" i="2"/>
  <c r="FF57" i="2"/>
  <c r="KA57" i="2"/>
  <c r="KB57" i="2"/>
  <c r="KC57" i="2"/>
  <c r="KD57" i="2"/>
  <c r="KE57" i="2"/>
  <c r="KF57" i="2"/>
  <c r="KG57" i="2"/>
  <c r="KH57" i="2"/>
  <c r="KI57" i="2"/>
  <c r="KJ57" i="2"/>
  <c r="KK57" i="2"/>
  <c r="KL57" i="2"/>
  <c r="KM57" i="2"/>
  <c r="KN57" i="2"/>
  <c r="KO57" i="2"/>
  <c r="KP57" i="2"/>
  <c r="KQ57" i="2"/>
  <c r="KR57" i="2"/>
  <c r="KS57" i="2"/>
  <c r="KT57" i="2"/>
  <c r="KU57" i="2"/>
  <c r="KV57" i="2"/>
  <c r="FE57" i="2"/>
  <c r="IG57" i="2"/>
  <c r="IH57" i="2"/>
  <c r="II57" i="2"/>
  <c r="IJ57" i="2"/>
  <c r="IK57" i="2"/>
  <c r="IL57" i="2"/>
  <c r="IM57" i="2"/>
  <c r="IN57" i="2"/>
  <c r="IO57" i="2"/>
  <c r="IP57" i="2"/>
  <c r="IQ57" i="2"/>
  <c r="IR57" i="2"/>
  <c r="IS57" i="2"/>
  <c r="IT57" i="2"/>
  <c r="IU57" i="2"/>
  <c r="IV57" i="2"/>
  <c r="IW57" i="2"/>
  <c r="IX57" i="2"/>
  <c r="IY57" i="2"/>
  <c r="IZ57" i="2"/>
  <c r="JA57" i="2"/>
  <c r="JB57" i="2"/>
  <c r="FD57" i="2"/>
  <c r="GT57" i="2"/>
  <c r="GU57" i="2"/>
  <c r="GV57" i="2"/>
  <c r="GW57" i="2"/>
  <c r="GX57" i="2"/>
  <c r="GY57" i="2"/>
  <c r="GZ57" i="2"/>
  <c r="HA57" i="2"/>
  <c r="HB57" i="2"/>
  <c r="HC57" i="2"/>
  <c r="HD57" i="2"/>
  <c r="HE57" i="2"/>
  <c r="HF57" i="2"/>
  <c r="FC57" i="2"/>
  <c r="GF57" i="2"/>
  <c r="H61" i="9" s="1"/>
  <c r="FH56" i="2"/>
  <c r="FG56" i="2"/>
  <c r="FF56" i="2"/>
  <c r="KA56" i="2"/>
  <c r="KB56" i="2"/>
  <c r="KC56" i="2"/>
  <c r="KD56" i="2"/>
  <c r="KE56" i="2"/>
  <c r="KF56" i="2"/>
  <c r="KG56" i="2"/>
  <c r="KH56" i="2"/>
  <c r="KI56" i="2"/>
  <c r="KJ56" i="2"/>
  <c r="KK56" i="2"/>
  <c r="KL56" i="2"/>
  <c r="KM56" i="2"/>
  <c r="KN56" i="2"/>
  <c r="KO56" i="2"/>
  <c r="KP56" i="2"/>
  <c r="KQ56" i="2"/>
  <c r="KR56" i="2"/>
  <c r="KS56" i="2"/>
  <c r="KT56" i="2"/>
  <c r="KU56" i="2"/>
  <c r="KV56" i="2"/>
  <c r="FE56" i="2"/>
  <c r="IG56" i="2"/>
  <c r="IH56" i="2"/>
  <c r="II56" i="2"/>
  <c r="IJ56" i="2"/>
  <c r="IK56" i="2"/>
  <c r="IL56" i="2"/>
  <c r="IM56" i="2"/>
  <c r="IN56" i="2"/>
  <c r="IO56" i="2"/>
  <c r="IP56" i="2"/>
  <c r="IQ56" i="2"/>
  <c r="IR56" i="2"/>
  <c r="IS56" i="2"/>
  <c r="IT56" i="2"/>
  <c r="IU56" i="2"/>
  <c r="IV56" i="2"/>
  <c r="IW56" i="2"/>
  <c r="IX56" i="2"/>
  <c r="IY56" i="2"/>
  <c r="IZ56" i="2"/>
  <c r="JA56" i="2"/>
  <c r="JB56" i="2"/>
  <c r="FD56" i="2"/>
  <c r="GT56" i="2"/>
  <c r="GU56" i="2"/>
  <c r="GV56" i="2"/>
  <c r="GW56" i="2"/>
  <c r="GX56" i="2"/>
  <c r="GY56" i="2"/>
  <c r="GZ56" i="2"/>
  <c r="HA56" i="2"/>
  <c r="HB56" i="2"/>
  <c r="HC56" i="2"/>
  <c r="HD56" i="2"/>
  <c r="HE56" i="2"/>
  <c r="HF56" i="2"/>
  <c r="FC56" i="2"/>
  <c r="GF56" i="2"/>
  <c r="FH55" i="2"/>
  <c r="FG55" i="2"/>
  <c r="FF55" i="2"/>
  <c r="KA55" i="2"/>
  <c r="KB55" i="2"/>
  <c r="KC55" i="2"/>
  <c r="KD55" i="2"/>
  <c r="KE55" i="2"/>
  <c r="KF55" i="2"/>
  <c r="KG55" i="2"/>
  <c r="KH55" i="2"/>
  <c r="KI55" i="2"/>
  <c r="KJ55" i="2"/>
  <c r="KK55" i="2"/>
  <c r="KL55" i="2"/>
  <c r="KM55" i="2"/>
  <c r="KN55" i="2"/>
  <c r="KO55" i="2"/>
  <c r="KP55" i="2"/>
  <c r="KQ55" i="2"/>
  <c r="KR55" i="2"/>
  <c r="KS55" i="2"/>
  <c r="KT55" i="2"/>
  <c r="KU55" i="2"/>
  <c r="KV55" i="2"/>
  <c r="FE55" i="2"/>
  <c r="IG55" i="2"/>
  <c r="IH55" i="2"/>
  <c r="II55" i="2"/>
  <c r="IJ55" i="2"/>
  <c r="IK55" i="2"/>
  <c r="IL55" i="2"/>
  <c r="IM55" i="2"/>
  <c r="IN55" i="2"/>
  <c r="IO55" i="2"/>
  <c r="IP55" i="2"/>
  <c r="IQ55" i="2"/>
  <c r="IR55" i="2"/>
  <c r="IS55" i="2"/>
  <c r="IT55" i="2"/>
  <c r="IU55" i="2"/>
  <c r="IV55" i="2"/>
  <c r="IW55" i="2"/>
  <c r="IX55" i="2"/>
  <c r="IY55" i="2"/>
  <c r="IZ55" i="2"/>
  <c r="JA55" i="2"/>
  <c r="JB55" i="2"/>
  <c r="FD55" i="2"/>
  <c r="GT55" i="2"/>
  <c r="GU55" i="2"/>
  <c r="GV55" i="2"/>
  <c r="GW55" i="2"/>
  <c r="GX55" i="2"/>
  <c r="GY55" i="2"/>
  <c r="GZ55" i="2"/>
  <c r="HA55" i="2"/>
  <c r="HB55" i="2"/>
  <c r="HC55" i="2"/>
  <c r="HD55" i="2"/>
  <c r="HE55" i="2"/>
  <c r="HF55" i="2"/>
  <c r="FC55" i="2"/>
  <c r="GF55" i="2"/>
  <c r="H59" i="9" s="1"/>
  <c r="FH54" i="2"/>
  <c r="FG54" i="2"/>
  <c r="FF54" i="2"/>
  <c r="KA54" i="2"/>
  <c r="KB54" i="2"/>
  <c r="KC54" i="2"/>
  <c r="KD54" i="2"/>
  <c r="KE54" i="2"/>
  <c r="KF54" i="2"/>
  <c r="KG54" i="2"/>
  <c r="KH54" i="2"/>
  <c r="KI54" i="2"/>
  <c r="KJ54" i="2"/>
  <c r="KK54" i="2"/>
  <c r="KL54" i="2"/>
  <c r="KM54" i="2"/>
  <c r="KN54" i="2"/>
  <c r="KO54" i="2"/>
  <c r="KP54" i="2"/>
  <c r="KQ54" i="2"/>
  <c r="KR54" i="2"/>
  <c r="KS54" i="2"/>
  <c r="KT54" i="2"/>
  <c r="KU54" i="2"/>
  <c r="KV54" i="2"/>
  <c r="FE54" i="2"/>
  <c r="IG54" i="2"/>
  <c r="IH54" i="2"/>
  <c r="II54" i="2"/>
  <c r="IJ54" i="2"/>
  <c r="IK54" i="2"/>
  <c r="IL54" i="2"/>
  <c r="IM54" i="2"/>
  <c r="IN54" i="2"/>
  <c r="IO54" i="2"/>
  <c r="IP54" i="2"/>
  <c r="IQ54" i="2"/>
  <c r="IR54" i="2"/>
  <c r="IS54" i="2"/>
  <c r="IT54" i="2"/>
  <c r="IU54" i="2"/>
  <c r="IV54" i="2"/>
  <c r="IW54" i="2"/>
  <c r="IX54" i="2"/>
  <c r="IY54" i="2"/>
  <c r="IZ54" i="2"/>
  <c r="JA54" i="2"/>
  <c r="JB54" i="2"/>
  <c r="FD54" i="2"/>
  <c r="GT54" i="2"/>
  <c r="GU54" i="2"/>
  <c r="GV54" i="2"/>
  <c r="GW54" i="2"/>
  <c r="GX54" i="2"/>
  <c r="GY54" i="2"/>
  <c r="GZ54" i="2"/>
  <c r="HA54" i="2"/>
  <c r="HB54" i="2"/>
  <c r="HC54" i="2"/>
  <c r="HD54" i="2"/>
  <c r="HE54" i="2"/>
  <c r="HF54" i="2"/>
  <c r="FC54" i="2"/>
  <c r="GF54" i="2"/>
  <c r="H58" i="9" s="1"/>
  <c r="FH53" i="2"/>
  <c r="FG53" i="2"/>
  <c r="FF53" i="2"/>
  <c r="KA53" i="2"/>
  <c r="KB53" i="2"/>
  <c r="KC53" i="2"/>
  <c r="KD53" i="2"/>
  <c r="KE53" i="2"/>
  <c r="KF53" i="2"/>
  <c r="KG53" i="2"/>
  <c r="KH53" i="2"/>
  <c r="KI53" i="2"/>
  <c r="KJ53" i="2"/>
  <c r="KK53" i="2"/>
  <c r="KL53" i="2"/>
  <c r="KM53" i="2"/>
  <c r="KN53" i="2"/>
  <c r="KO53" i="2"/>
  <c r="KP53" i="2"/>
  <c r="KQ53" i="2"/>
  <c r="KR53" i="2"/>
  <c r="KS53" i="2"/>
  <c r="KT53" i="2"/>
  <c r="KU53" i="2"/>
  <c r="KV53" i="2"/>
  <c r="FE53" i="2"/>
  <c r="IG53" i="2"/>
  <c r="IH53" i="2"/>
  <c r="II53" i="2"/>
  <c r="IJ53" i="2"/>
  <c r="IK53" i="2"/>
  <c r="IL53" i="2"/>
  <c r="IM53" i="2"/>
  <c r="IN53" i="2"/>
  <c r="IO53" i="2"/>
  <c r="IP53" i="2"/>
  <c r="IQ53" i="2"/>
  <c r="IR53" i="2"/>
  <c r="IS53" i="2"/>
  <c r="IT53" i="2"/>
  <c r="IU53" i="2"/>
  <c r="IV53" i="2"/>
  <c r="IW53" i="2"/>
  <c r="IX53" i="2"/>
  <c r="IY53" i="2"/>
  <c r="IZ53" i="2"/>
  <c r="JA53" i="2"/>
  <c r="JB53" i="2"/>
  <c r="FD53" i="2"/>
  <c r="GT53" i="2"/>
  <c r="GU53" i="2"/>
  <c r="GV53" i="2"/>
  <c r="GW53" i="2"/>
  <c r="GX53" i="2"/>
  <c r="GY53" i="2"/>
  <c r="GZ53" i="2"/>
  <c r="HA53" i="2"/>
  <c r="HB53" i="2"/>
  <c r="HC53" i="2"/>
  <c r="HD53" i="2"/>
  <c r="HE53" i="2"/>
  <c r="HF53" i="2"/>
  <c r="FC53" i="2"/>
  <c r="GF53" i="2"/>
  <c r="H57" i="9" s="1"/>
  <c r="FH52" i="2"/>
  <c r="FG52" i="2"/>
  <c r="FF52" i="2"/>
  <c r="KA52" i="2"/>
  <c r="KB52" i="2"/>
  <c r="KC52" i="2"/>
  <c r="KD52" i="2"/>
  <c r="KE52" i="2"/>
  <c r="KF52" i="2"/>
  <c r="KG52" i="2"/>
  <c r="KH52" i="2"/>
  <c r="KI52" i="2"/>
  <c r="KJ52" i="2"/>
  <c r="KK52" i="2"/>
  <c r="KL52" i="2"/>
  <c r="KM52" i="2"/>
  <c r="KN52" i="2"/>
  <c r="KO52" i="2"/>
  <c r="KP52" i="2"/>
  <c r="KQ52" i="2"/>
  <c r="KR52" i="2"/>
  <c r="KS52" i="2"/>
  <c r="KT52" i="2"/>
  <c r="KU52" i="2"/>
  <c r="KV52" i="2"/>
  <c r="FE52" i="2"/>
  <c r="IG52" i="2"/>
  <c r="IH52" i="2"/>
  <c r="II52" i="2"/>
  <c r="IJ52" i="2"/>
  <c r="IK52" i="2"/>
  <c r="IL52" i="2"/>
  <c r="IM52" i="2"/>
  <c r="IN52" i="2"/>
  <c r="IO52" i="2"/>
  <c r="IP52" i="2"/>
  <c r="IQ52" i="2"/>
  <c r="IR52" i="2"/>
  <c r="IS52" i="2"/>
  <c r="IT52" i="2"/>
  <c r="IU52" i="2"/>
  <c r="IV52" i="2"/>
  <c r="IW52" i="2"/>
  <c r="IX52" i="2"/>
  <c r="IY52" i="2"/>
  <c r="IZ52" i="2"/>
  <c r="JA52" i="2"/>
  <c r="JB52" i="2"/>
  <c r="FD52" i="2"/>
  <c r="GT52" i="2"/>
  <c r="GU52" i="2"/>
  <c r="GV52" i="2"/>
  <c r="GW52" i="2"/>
  <c r="GX52" i="2"/>
  <c r="GY52" i="2"/>
  <c r="GZ52" i="2"/>
  <c r="HA52" i="2"/>
  <c r="HB52" i="2"/>
  <c r="HC52" i="2"/>
  <c r="HD52" i="2"/>
  <c r="HE52" i="2"/>
  <c r="HF52" i="2"/>
  <c r="FC52" i="2"/>
  <c r="GF52" i="2"/>
  <c r="H56" i="9" s="1"/>
  <c r="FH51" i="2"/>
  <c r="FG51" i="2"/>
  <c r="FF51" i="2"/>
  <c r="KA51" i="2"/>
  <c r="KB51" i="2"/>
  <c r="KC51" i="2"/>
  <c r="KD51" i="2"/>
  <c r="KE51" i="2"/>
  <c r="KF51" i="2"/>
  <c r="KG51" i="2"/>
  <c r="KH51" i="2"/>
  <c r="KI51" i="2"/>
  <c r="KJ51" i="2"/>
  <c r="KK51" i="2"/>
  <c r="KL51" i="2"/>
  <c r="KM51" i="2"/>
  <c r="KN51" i="2"/>
  <c r="KO51" i="2"/>
  <c r="KP51" i="2"/>
  <c r="KQ51" i="2"/>
  <c r="KR51" i="2"/>
  <c r="KS51" i="2"/>
  <c r="KT51" i="2"/>
  <c r="KU51" i="2"/>
  <c r="KV51" i="2"/>
  <c r="FE51" i="2"/>
  <c r="IG51" i="2"/>
  <c r="IH51" i="2"/>
  <c r="II51" i="2"/>
  <c r="IJ51" i="2"/>
  <c r="IK51" i="2"/>
  <c r="IL51" i="2"/>
  <c r="IM51" i="2"/>
  <c r="IN51" i="2"/>
  <c r="IO51" i="2"/>
  <c r="IP51" i="2"/>
  <c r="IQ51" i="2"/>
  <c r="IR51" i="2"/>
  <c r="IS51" i="2"/>
  <c r="IT51" i="2"/>
  <c r="IU51" i="2"/>
  <c r="IV51" i="2"/>
  <c r="IW51" i="2"/>
  <c r="IX51" i="2"/>
  <c r="IY51" i="2"/>
  <c r="IZ51" i="2"/>
  <c r="JA51" i="2"/>
  <c r="JB51" i="2"/>
  <c r="FD51" i="2"/>
  <c r="GT51" i="2"/>
  <c r="GU51" i="2"/>
  <c r="GV51" i="2"/>
  <c r="GW51" i="2"/>
  <c r="GX51" i="2"/>
  <c r="GY51" i="2"/>
  <c r="GZ51" i="2"/>
  <c r="HA51" i="2"/>
  <c r="HB51" i="2"/>
  <c r="HC51" i="2"/>
  <c r="HD51" i="2"/>
  <c r="HE51" i="2"/>
  <c r="HF51" i="2"/>
  <c r="FC51" i="2"/>
  <c r="GF51" i="2"/>
  <c r="H55" i="9" s="1"/>
  <c r="FH50" i="2"/>
  <c r="FG50" i="2"/>
  <c r="FF50" i="2"/>
  <c r="KA50" i="2"/>
  <c r="KB50" i="2"/>
  <c r="KC50" i="2"/>
  <c r="KD50" i="2"/>
  <c r="KE50" i="2"/>
  <c r="KF50" i="2"/>
  <c r="KG50" i="2"/>
  <c r="KH50" i="2"/>
  <c r="KI50" i="2"/>
  <c r="KJ50" i="2"/>
  <c r="KK50" i="2"/>
  <c r="KL50" i="2"/>
  <c r="KM50" i="2"/>
  <c r="KN50" i="2"/>
  <c r="KO50" i="2"/>
  <c r="KP50" i="2"/>
  <c r="KQ50" i="2"/>
  <c r="KR50" i="2"/>
  <c r="KS50" i="2"/>
  <c r="KT50" i="2"/>
  <c r="KU50" i="2"/>
  <c r="KV50" i="2"/>
  <c r="FE50" i="2"/>
  <c r="IG50" i="2"/>
  <c r="IH50" i="2"/>
  <c r="II50" i="2"/>
  <c r="IJ50" i="2"/>
  <c r="IK50" i="2"/>
  <c r="IL50" i="2"/>
  <c r="IM50" i="2"/>
  <c r="IN50" i="2"/>
  <c r="IO50" i="2"/>
  <c r="IP50" i="2"/>
  <c r="IQ50" i="2"/>
  <c r="IR50" i="2"/>
  <c r="IS50" i="2"/>
  <c r="IT50" i="2"/>
  <c r="IU50" i="2"/>
  <c r="IV50" i="2"/>
  <c r="IW50" i="2"/>
  <c r="IX50" i="2"/>
  <c r="IY50" i="2"/>
  <c r="IZ50" i="2"/>
  <c r="JA50" i="2"/>
  <c r="JB50" i="2"/>
  <c r="FD50" i="2"/>
  <c r="GT50" i="2"/>
  <c r="GU50" i="2"/>
  <c r="GV50" i="2"/>
  <c r="GW50" i="2"/>
  <c r="GX50" i="2"/>
  <c r="GY50" i="2"/>
  <c r="GZ50" i="2"/>
  <c r="HA50" i="2"/>
  <c r="HB50" i="2"/>
  <c r="HC50" i="2"/>
  <c r="HD50" i="2"/>
  <c r="HE50" i="2"/>
  <c r="HF50" i="2"/>
  <c r="FC50" i="2"/>
  <c r="GF50" i="2"/>
  <c r="H54" i="9" s="1"/>
  <c r="FH49" i="2"/>
  <c r="FG49" i="2"/>
  <c r="FF49" i="2"/>
  <c r="KA49" i="2"/>
  <c r="KB49" i="2"/>
  <c r="KC49" i="2"/>
  <c r="KD49" i="2"/>
  <c r="KE49" i="2"/>
  <c r="KF49" i="2"/>
  <c r="KG49" i="2"/>
  <c r="KH49" i="2"/>
  <c r="KI49" i="2"/>
  <c r="KJ49" i="2"/>
  <c r="KK49" i="2"/>
  <c r="KL49" i="2"/>
  <c r="KM49" i="2"/>
  <c r="KN49" i="2"/>
  <c r="KO49" i="2"/>
  <c r="KP49" i="2"/>
  <c r="KQ49" i="2"/>
  <c r="KR49" i="2"/>
  <c r="KS49" i="2"/>
  <c r="KT49" i="2"/>
  <c r="KU49" i="2"/>
  <c r="KV49" i="2"/>
  <c r="FE49" i="2"/>
  <c r="IG49" i="2"/>
  <c r="IH49" i="2"/>
  <c r="II49" i="2"/>
  <c r="IJ49" i="2"/>
  <c r="IK49" i="2"/>
  <c r="IL49" i="2"/>
  <c r="IM49" i="2"/>
  <c r="IN49" i="2"/>
  <c r="IO49" i="2"/>
  <c r="IP49" i="2"/>
  <c r="IQ49" i="2"/>
  <c r="IR49" i="2"/>
  <c r="IS49" i="2"/>
  <c r="IT49" i="2"/>
  <c r="IU49" i="2"/>
  <c r="IV49" i="2"/>
  <c r="IW49" i="2"/>
  <c r="IX49" i="2"/>
  <c r="IY49" i="2"/>
  <c r="IZ49" i="2"/>
  <c r="JA49" i="2"/>
  <c r="JB49" i="2"/>
  <c r="FD49" i="2"/>
  <c r="GT49" i="2"/>
  <c r="GU49" i="2"/>
  <c r="GV49" i="2"/>
  <c r="GW49" i="2"/>
  <c r="GX49" i="2"/>
  <c r="GY49" i="2"/>
  <c r="GZ49" i="2"/>
  <c r="HA49" i="2"/>
  <c r="HB49" i="2"/>
  <c r="HC49" i="2"/>
  <c r="HD49" i="2"/>
  <c r="HE49" i="2"/>
  <c r="HF49" i="2"/>
  <c r="FC49" i="2"/>
  <c r="GF49" i="2"/>
  <c r="H53" i="9" s="1"/>
  <c r="FH48" i="2"/>
  <c r="FG48" i="2"/>
  <c r="FF48" i="2"/>
  <c r="KA48" i="2"/>
  <c r="KB48" i="2"/>
  <c r="KC48" i="2"/>
  <c r="KD48" i="2"/>
  <c r="KE48" i="2"/>
  <c r="KF48" i="2"/>
  <c r="KG48" i="2"/>
  <c r="KH48" i="2"/>
  <c r="KI48" i="2"/>
  <c r="KJ48" i="2"/>
  <c r="KK48" i="2"/>
  <c r="KL48" i="2"/>
  <c r="KM48" i="2"/>
  <c r="KN48" i="2"/>
  <c r="KO48" i="2"/>
  <c r="KP48" i="2"/>
  <c r="KQ48" i="2"/>
  <c r="KR48" i="2"/>
  <c r="KS48" i="2"/>
  <c r="KT48" i="2"/>
  <c r="KU48" i="2"/>
  <c r="KV48" i="2"/>
  <c r="FE48" i="2"/>
  <c r="IG48" i="2"/>
  <c r="IH48" i="2"/>
  <c r="II48" i="2"/>
  <c r="IJ48" i="2"/>
  <c r="IK48" i="2"/>
  <c r="IL48" i="2"/>
  <c r="IM48" i="2"/>
  <c r="IN48" i="2"/>
  <c r="IO48" i="2"/>
  <c r="IP48" i="2"/>
  <c r="IQ48" i="2"/>
  <c r="IR48" i="2"/>
  <c r="IS48" i="2"/>
  <c r="IT48" i="2"/>
  <c r="IU48" i="2"/>
  <c r="IV48" i="2"/>
  <c r="IW48" i="2"/>
  <c r="IX48" i="2"/>
  <c r="IY48" i="2"/>
  <c r="IZ48" i="2"/>
  <c r="JA48" i="2"/>
  <c r="JB48" i="2"/>
  <c r="FD48" i="2"/>
  <c r="GT48" i="2"/>
  <c r="GU48" i="2"/>
  <c r="GV48" i="2"/>
  <c r="GW48" i="2"/>
  <c r="GX48" i="2"/>
  <c r="GY48" i="2"/>
  <c r="GZ48" i="2"/>
  <c r="HA48" i="2"/>
  <c r="HB48" i="2"/>
  <c r="HC48" i="2"/>
  <c r="HD48" i="2"/>
  <c r="HE48" i="2"/>
  <c r="HF48" i="2"/>
  <c r="FC48" i="2"/>
  <c r="GF48" i="2"/>
  <c r="H52" i="9" s="1"/>
  <c r="FH47" i="2"/>
  <c r="FG47" i="2"/>
  <c r="FF47" i="2"/>
  <c r="KA47" i="2"/>
  <c r="KB47" i="2"/>
  <c r="KC47" i="2"/>
  <c r="KD47" i="2"/>
  <c r="KE47" i="2"/>
  <c r="KF47" i="2"/>
  <c r="KG47" i="2"/>
  <c r="KH47" i="2"/>
  <c r="KI47" i="2"/>
  <c r="KJ47" i="2"/>
  <c r="KK47" i="2"/>
  <c r="KL47" i="2"/>
  <c r="KM47" i="2"/>
  <c r="KN47" i="2"/>
  <c r="KO47" i="2"/>
  <c r="KP47" i="2"/>
  <c r="KQ47" i="2"/>
  <c r="KR47" i="2"/>
  <c r="KS47" i="2"/>
  <c r="KT47" i="2"/>
  <c r="KU47" i="2"/>
  <c r="KV47" i="2"/>
  <c r="FE47" i="2"/>
  <c r="IG47" i="2"/>
  <c r="IH47" i="2"/>
  <c r="II47" i="2"/>
  <c r="IJ47" i="2"/>
  <c r="IK47" i="2"/>
  <c r="IL47" i="2"/>
  <c r="IM47" i="2"/>
  <c r="IN47" i="2"/>
  <c r="IO47" i="2"/>
  <c r="IP47" i="2"/>
  <c r="IQ47" i="2"/>
  <c r="IR47" i="2"/>
  <c r="IS47" i="2"/>
  <c r="IT47" i="2"/>
  <c r="IU47" i="2"/>
  <c r="IV47" i="2"/>
  <c r="IW47" i="2"/>
  <c r="IX47" i="2"/>
  <c r="IY47" i="2"/>
  <c r="IZ47" i="2"/>
  <c r="JA47" i="2"/>
  <c r="JB47" i="2"/>
  <c r="FD47" i="2"/>
  <c r="GT47" i="2"/>
  <c r="GU47" i="2"/>
  <c r="GV47" i="2"/>
  <c r="GW47" i="2"/>
  <c r="GX47" i="2"/>
  <c r="GY47" i="2"/>
  <c r="GZ47" i="2"/>
  <c r="HA47" i="2"/>
  <c r="HB47" i="2"/>
  <c r="HC47" i="2"/>
  <c r="HD47" i="2"/>
  <c r="HE47" i="2"/>
  <c r="HF47" i="2"/>
  <c r="FC47" i="2"/>
  <c r="GF47" i="2"/>
  <c r="H51" i="9" s="1"/>
  <c r="FH46" i="2"/>
  <c r="FG46" i="2"/>
  <c r="FF46" i="2"/>
  <c r="KA46" i="2"/>
  <c r="KB46" i="2"/>
  <c r="KC46" i="2"/>
  <c r="KD46" i="2"/>
  <c r="KE46" i="2"/>
  <c r="KF46" i="2"/>
  <c r="KG46" i="2"/>
  <c r="KH46" i="2"/>
  <c r="KI46" i="2"/>
  <c r="KJ46" i="2"/>
  <c r="KK46" i="2"/>
  <c r="KL46" i="2"/>
  <c r="KM46" i="2"/>
  <c r="KN46" i="2"/>
  <c r="KO46" i="2"/>
  <c r="KP46" i="2"/>
  <c r="KQ46" i="2"/>
  <c r="KR46" i="2"/>
  <c r="KS46" i="2"/>
  <c r="KT46" i="2"/>
  <c r="KU46" i="2"/>
  <c r="KV46" i="2"/>
  <c r="FE46" i="2"/>
  <c r="IG46" i="2"/>
  <c r="IH46" i="2"/>
  <c r="II46" i="2"/>
  <c r="IJ46" i="2"/>
  <c r="IK46" i="2"/>
  <c r="IL46" i="2"/>
  <c r="IM46" i="2"/>
  <c r="IN46" i="2"/>
  <c r="IO46" i="2"/>
  <c r="IP46" i="2"/>
  <c r="IQ46" i="2"/>
  <c r="IR46" i="2"/>
  <c r="IS46" i="2"/>
  <c r="IT46" i="2"/>
  <c r="IU46" i="2"/>
  <c r="IV46" i="2"/>
  <c r="IW46" i="2"/>
  <c r="IX46" i="2"/>
  <c r="IY46" i="2"/>
  <c r="IZ46" i="2"/>
  <c r="JA46" i="2"/>
  <c r="JB46" i="2"/>
  <c r="FD46" i="2"/>
  <c r="GT46" i="2"/>
  <c r="GU46" i="2"/>
  <c r="GV46" i="2"/>
  <c r="GW46" i="2"/>
  <c r="GX46" i="2"/>
  <c r="GY46" i="2"/>
  <c r="GZ46" i="2"/>
  <c r="HA46" i="2"/>
  <c r="HB46" i="2"/>
  <c r="HC46" i="2"/>
  <c r="HD46" i="2"/>
  <c r="HE46" i="2"/>
  <c r="HF46" i="2"/>
  <c r="FC46" i="2"/>
  <c r="GF46" i="2"/>
  <c r="H50" i="9" s="1"/>
  <c r="FH45" i="2"/>
  <c r="FG45" i="2"/>
  <c r="FF45" i="2"/>
  <c r="KA45" i="2"/>
  <c r="KB45" i="2"/>
  <c r="KC45" i="2"/>
  <c r="KD45" i="2"/>
  <c r="KE45" i="2"/>
  <c r="KF45" i="2"/>
  <c r="KG45" i="2"/>
  <c r="KH45" i="2"/>
  <c r="KI45" i="2"/>
  <c r="KJ45" i="2"/>
  <c r="KK45" i="2"/>
  <c r="KL45" i="2"/>
  <c r="KM45" i="2"/>
  <c r="KN45" i="2"/>
  <c r="KO45" i="2"/>
  <c r="KP45" i="2"/>
  <c r="KQ45" i="2"/>
  <c r="KR45" i="2"/>
  <c r="KS45" i="2"/>
  <c r="KT45" i="2"/>
  <c r="KU45" i="2"/>
  <c r="KV45" i="2"/>
  <c r="FE45" i="2"/>
  <c r="IG45" i="2"/>
  <c r="IH45" i="2"/>
  <c r="II45" i="2"/>
  <c r="IJ45" i="2"/>
  <c r="IK45" i="2"/>
  <c r="IL45" i="2"/>
  <c r="IM45" i="2"/>
  <c r="IN45" i="2"/>
  <c r="IO45" i="2"/>
  <c r="IP45" i="2"/>
  <c r="IQ45" i="2"/>
  <c r="IR45" i="2"/>
  <c r="IS45" i="2"/>
  <c r="IT45" i="2"/>
  <c r="IU45" i="2"/>
  <c r="IV45" i="2"/>
  <c r="IW45" i="2"/>
  <c r="IX45" i="2"/>
  <c r="IY45" i="2"/>
  <c r="IZ45" i="2"/>
  <c r="JA45" i="2"/>
  <c r="JB45" i="2"/>
  <c r="FD45" i="2"/>
  <c r="GT45" i="2"/>
  <c r="GU45" i="2"/>
  <c r="GV45" i="2"/>
  <c r="GW45" i="2"/>
  <c r="GX45" i="2"/>
  <c r="GY45" i="2"/>
  <c r="GZ45" i="2"/>
  <c r="HA45" i="2"/>
  <c r="HB45" i="2"/>
  <c r="HC45" i="2"/>
  <c r="HD45" i="2"/>
  <c r="HE45" i="2"/>
  <c r="HF45" i="2"/>
  <c r="FC45" i="2"/>
  <c r="GF45" i="2"/>
  <c r="H49" i="9" s="1"/>
  <c r="FH44" i="2"/>
  <c r="FG44" i="2"/>
  <c r="FF44" i="2"/>
  <c r="KA44" i="2"/>
  <c r="KB44" i="2"/>
  <c r="KC44" i="2"/>
  <c r="KD44" i="2"/>
  <c r="KE44" i="2"/>
  <c r="KF44" i="2"/>
  <c r="KG44" i="2"/>
  <c r="KH44" i="2"/>
  <c r="KI44" i="2"/>
  <c r="KJ44" i="2"/>
  <c r="KK44" i="2"/>
  <c r="KL44" i="2"/>
  <c r="KM44" i="2"/>
  <c r="KN44" i="2"/>
  <c r="KO44" i="2"/>
  <c r="KP44" i="2"/>
  <c r="KQ44" i="2"/>
  <c r="KR44" i="2"/>
  <c r="KS44" i="2"/>
  <c r="KT44" i="2"/>
  <c r="KU44" i="2"/>
  <c r="KV44" i="2"/>
  <c r="FE44" i="2"/>
  <c r="IG44" i="2"/>
  <c r="IH44" i="2"/>
  <c r="II44" i="2"/>
  <c r="IJ44" i="2"/>
  <c r="IK44" i="2"/>
  <c r="IL44" i="2"/>
  <c r="IM44" i="2"/>
  <c r="IN44" i="2"/>
  <c r="IO44" i="2"/>
  <c r="IP44" i="2"/>
  <c r="IQ44" i="2"/>
  <c r="IR44" i="2"/>
  <c r="IS44" i="2"/>
  <c r="IT44" i="2"/>
  <c r="IU44" i="2"/>
  <c r="IV44" i="2"/>
  <c r="IW44" i="2"/>
  <c r="IX44" i="2"/>
  <c r="IY44" i="2"/>
  <c r="IZ44" i="2"/>
  <c r="JA44" i="2"/>
  <c r="JB44" i="2"/>
  <c r="FD44" i="2"/>
  <c r="GT44" i="2"/>
  <c r="GU44" i="2"/>
  <c r="GV44" i="2"/>
  <c r="GW44" i="2"/>
  <c r="GX44" i="2"/>
  <c r="GY44" i="2"/>
  <c r="GZ44" i="2"/>
  <c r="HA44" i="2"/>
  <c r="HB44" i="2"/>
  <c r="HC44" i="2"/>
  <c r="HD44" i="2"/>
  <c r="HE44" i="2"/>
  <c r="HF44" i="2"/>
  <c r="FC44" i="2"/>
  <c r="GF44" i="2"/>
  <c r="H48" i="9" s="1"/>
  <c r="FH43" i="2"/>
  <c r="FG43" i="2"/>
  <c r="FF43" i="2"/>
  <c r="KA43" i="2"/>
  <c r="KB43" i="2"/>
  <c r="KC43" i="2"/>
  <c r="KD43" i="2"/>
  <c r="KE43" i="2"/>
  <c r="KF43" i="2"/>
  <c r="KG43" i="2"/>
  <c r="KH43" i="2"/>
  <c r="KI43" i="2"/>
  <c r="KJ43" i="2"/>
  <c r="KK43" i="2"/>
  <c r="KL43" i="2"/>
  <c r="KM43" i="2"/>
  <c r="KN43" i="2"/>
  <c r="KO43" i="2"/>
  <c r="KP43" i="2"/>
  <c r="KQ43" i="2"/>
  <c r="KR43" i="2"/>
  <c r="KS43" i="2"/>
  <c r="KT43" i="2"/>
  <c r="KU43" i="2"/>
  <c r="KV43" i="2"/>
  <c r="FE43" i="2"/>
  <c r="IG43" i="2"/>
  <c r="IH43" i="2"/>
  <c r="II43" i="2"/>
  <c r="IJ43" i="2"/>
  <c r="IK43" i="2"/>
  <c r="IL43" i="2"/>
  <c r="IM43" i="2"/>
  <c r="IN43" i="2"/>
  <c r="IO43" i="2"/>
  <c r="IP43" i="2"/>
  <c r="IQ43" i="2"/>
  <c r="IR43" i="2"/>
  <c r="IS43" i="2"/>
  <c r="IT43" i="2"/>
  <c r="IU43" i="2"/>
  <c r="IV43" i="2"/>
  <c r="IW43" i="2"/>
  <c r="IX43" i="2"/>
  <c r="IY43" i="2"/>
  <c r="IZ43" i="2"/>
  <c r="JA43" i="2"/>
  <c r="JB43" i="2"/>
  <c r="FD43" i="2"/>
  <c r="GT43" i="2"/>
  <c r="GU43" i="2"/>
  <c r="GV43" i="2"/>
  <c r="GW43" i="2"/>
  <c r="GX43" i="2"/>
  <c r="GY43" i="2"/>
  <c r="GZ43" i="2"/>
  <c r="HA43" i="2"/>
  <c r="HB43" i="2"/>
  <c r="HC43" i="2"/>
  <c r="HD43" i="2"/>
  <c r="HE43" i="2"/>
  <c r="HF43" i="2"/>
  <c r="FC43" i="2"/>
  <c r="GF43" i="2"/>
  <c r="H47" i="9" s="1"/>
  <c r="FH42" i="2"/>
  <c r="FG42" i="2"/>
  <c r="FF42" i="2"/>
  <c r="KA42" i="2"/>
  <c r="KB42" i="2"/>
  <c r="KC42" i="2"/>
  <c r="KD42" i="2"/>
  <c r="KE42" i="2"/>
  <c r="KF42" i="2"/>
  <c r="KG42" i="2"/>
  <c r="KH42" i="2"/>
  <c r="KI42" i="2"/>
  <c r="KJ42" i="2"/>
  <c r="KK42" i="2"/>
  <c r="KL42" i="2"/>
  <c r="KM42" i="2"/>
  <c r="KN42" i="2"/>
  <c r="KO42" i="2"/>
  <c r="KP42" i="2"/>
  <c r="KQ42" i="2"/>
  <c r="KR42" i="2"/>
  <c r="KS42" i="2"/>
  <c r="KT42" i="2"/>
  <c r="KU42" i="2"/>
  <c r="KV42" i="2"/>
  <c r="FE42" i="2"/>
  <c r="IG42" i="2"/>
  <c r="IH42" i="2"/>
  <c r="II42" i="2"/>
  <c r="IJ42" i="2"/>
  <c r="IK42" i="2"/>
  <c r="IL42" i="2"/>
  <c r="IM42" i="2"/>
  <c r="IN42" i="2"/>
  <c r="IO42" i="2"/>
  <c r="IP42" i="2"/>
  <c r="IQ42" i="2"/>
  <c r="IR42" i="2"/>
  <c r="IS42" i="2"/>
  <c r="IT42" i="2"/>
  <c r="IU42" i="2"/>
  <c r="IV42" i="2"/>
  <c r="IW42" i="2"/>
  <c r="IX42" i="2"/>
  <c r="IY42" i="2"/>
  <c r="IZ42" i="2"/>
  <c r="JA42" i="2"/>
  <c r="JB42" i="2"/>
  <c r="FD42" i="2"/>
  <c r="GT42" i="2"/>
  <c r="GU42" i="2"/>
  <c r="GV42" i="2"/>
  <c r="GW42" i="2"/>
  <c r="GX42" i="2"/>
  <c r="GY42" i="2"/>
  <c r="GZ42" i="2"/>
  <c r="HA42" i="2"/>
  <c r="HB42" i="2"/>
  <c r="HC42" i="2"/>
  <c r="HD42" i="2"/>
  <c r="HE42" i="2"/>
  <c r="HF42" i="2"/>
  <c r="FC42" i="2"/>
  <c r="GF42" i="2"/>
  <c r="H46" i="9" s="1"/>
  <c r="FH41" i="2"/>
  <c r="FG41" i="2"/>
  <c r="FF41" i="2"/>
  <c r="KA41" i="2"/>
  <c r="KB41" i="2"/>
  <c r="KC41" i="2"/>
  <c r="KD41" i="2"/>
  <c r="KE41" i="2"/>
  <c r="KF41" i="2"/>
  <c r="KG41" i="2"/>
  <c r="KH41" i="2"/>
  <c r="KI41" i="2"/>
  <c r="KJ41" i="2"/>
  <c r="KK41" i="2"/>
  <c r="KL41" i="2"/>
  <c r="KM41" i="2"/>
  <c r="KN41" i="2"/>
  <c r="KO41" i="2"/>
  <c r="KP41" i="2"/>
  <c r="KQ41" i="2"/>
  <c r="KR41" i="2"/>
  <c r="KS41" i="2"/>
  <c r="KT41" i="2"/>
  <c r="KU41" i="2"/>
  <c r="KV41" i="2"/>
  <c r="FE41" i="2"/>
  <c r="IG41" i="2"/>
  <c r="IH41" i="2"/>
  <c r="II41" i="2"/>
  <c r="IJ41" i="2"/>
  <c r="IK41" i="2"/>
  <c r="IL41" i="2"/>
  <c r="IM41" i="2"/>
  <c r="IN41" i="2"/>
  <c r="IO41" i="2"/>
  <c r="IP41" i="2"/>
  <c r="IQ41" i="2"/>
  <c r="IR41" i="2"/>
  <c r="IS41" i="2"/>
  <c r="IT41" i="2"/>
  <c r="IU41" i="2"/>
  <c r="IV41" i="2"/>
  <c r="IW41" i="2"/>
  <c r="IX41" i="2"/>
  <c r="IY41" i="2"/>
  <c r="IZ41" i="2"/>
  <c r="JA41" i="2"/>
  <c r="JB41" i="2"/>
  <c r="FD41" i="2"/>
  <c r="GT41" i="2"/>
  <c r="GU41" i="2"/>
  <c r="GV41" i="2"/>
  <c r="GW41" i="2"/>
  <c r="GX41" i="2"/>
  <c r="GY41" i="2"/>
  <c r="GZ41" i="2"/>
  <c r="HA41" i="2"/>
  <c r="HB41" i="2"/>
  <c r="HC41" i="2"/>
  <c r="HD41" i="2"/>
  <c r="HE41" i="2"/>
  <c r="HF41" i="2"/>
  <c r="FC41" i="2"/>
  <c r="GF41" i="2"/>
  <c r="H45" i="9" s="1"/>
  <c r="FH40" i="2"/>
  <c r="FG40" i="2"/>
  <c r="FF40" i="2"/>
  <c r="KA40" i="2"/>
  <c r="KB40" i="2"/>
  <c r="KC40" i="2"/>
  <c r="KD40" i="2"/>
  <c r="KE40" i="2"/>
  <c r="KF40" i="2"/>
  <c r="KG40" i="2"/>
  <c r="KH40" i="2"/>
  <c r="KI40" i="2"/>
  <c r="KJ40" i="2"/>
  <c r="KK40" i="2"/>
  <c r="KL40" i="2"/>
  <c r="KM40" i="2"/>
  <c r="KN40" i="2"/>
  <c r="KO40" i="2"/>
  <c r="KP40" i="2"/>
  <c r="KQ40" i="2"/>
  <c r="KR40" i="2"/>
  <c r="KS40" i="2"/>
  <c r="KT40" i="2"/>
  <c r="KU40" i="2"/>
  <c r="KV40" i="2"/>
  <c r="FE40" i="2"/>
  <c r="IG40" i="2"/>
  <c r="IH40" i="2"/>
  <c r="II40" i="2"/>
  <c r="IJ40" i="2"/>
  <c r="IK40" i="2"/>
  <c r="IL40" i="2"/>
  <c r="IM40" i="2"/>
  <c r="IN40" i="2"/>
  <c r="IO40" i="2"/>
  <c r="IP40" i="2"/>
  <c r="IQ40" i="2"/>
  <c r="IR40" i="2"/>
  <c r="IS40" i="2"/>
  <c r="IT40" i="2"/>
  <c r="IU40" i="2"/>
  <c r="IV40" i="2"/>
  <c r="IW40" i="2"/>
  <c r="IX40" i="2"/>
  <c r="IY40" i="2"/>
  <c r="IZ40" i="2"/>
  <c r="JA40" i="2"/>
  <c r="JB40" i="2"/>
  <c r="FD40" i="2"/>
  <c r="GT40" i="2"/>
  <c r="GU40" i="2"/>
  <c r="GV40" i="2"/>
  <c r="GW40" i="2"/>
  <c r="GX40" i="2"/>
  <c r="GY40" i="2"/>
  <c r="GZ40" i="2"/>
  <c r="HA40" i="2"/>
  <c r="HB40" i="2"/>
  <c r="HC40" i="2"/>
  <c r="HD40" i="2"/>
  <c r="HE40" i="2"/>
  <c r="HF40" i="2"/>
  <c r="FC40" i="2"/>
  <c r="GF40" i="2"/>
  <c r="H44" i="9" s="1"/>
  <c r="FH39" i="2"/>
  <c r="FG39" i="2"/>
  <c r="FF39" i="2"/>
  <c r="KA39" i="2"/>
  <c r="KB39" i="2"/>
  <c r="KC39" i="2"/>
  <c r="KD39" i="2"/>
  <c r="KE39" i="2"/>
  <c r="KF39" i="2"/>
  <c r="KG39" i="2"/>
  <c r="KH39" i="2"/>
  <c r="KI39" i="2"/>
  <c r="KJ39" i="2"/>
  <c r="KK39" i="2"/>
  <c r="KL39" i="2"/>
  <c r="KM39" i="2"/>
  <c r="KN39" i="2"/>
  <c r="KO39" i="2"/>
  <c r="KP39" i="2"/>
  <c r="KQ39" i="2"/>
  <c r="KR39" i="2"/>
  <c r="KS39" i="2"/>
  <c r="KT39" i="2"/>
  <c r="KU39" i="2"/>
  <c r="KV39" i="2"/>
  <c r="FE39" i="2"/>
  <c r="IG39" i="2"/>
  <c r="IH39" i="2"/>
  <c r="II39" i="2"/>
  <c r="IJ39" i="2"/>
  <c r="IK39" i="2"/>
  <c r="IL39" i="2"/>
  <c r="IM39" i="2"/>
  <c r="IN39" i="2"/>
  <c r="IO39" i="2"/>
  <c r="IP39" i="2"/>
  <c r="IQ39" i="2"/>
  <c r="IR39" i="2"/>
  <c r="IS39" i="2"/>
  <c r="IT39" i="2"/>
  <c r="IU39" i="2"/>
  <c r="IV39" i="2"/>
  <c r="IW39" i="2"/>
  <c r="IX39" i="2"/>
  <c r="IY39" i="2"/>
  <c r="IZ39" i="2"/>
  <c r="JA39" i="2"/>
  <c r="JB39" i="2"/>
  <c r="FD39" i="2"/>
  <c r="GT39" i="2"/>
  <c r="GU39" i="2"/>
  <c r="GV39" i="2"/>
  <c r="GW39" i="2"/>
  <c r="GX39" i="2"/>
  <c r="GY39" i="2"/>
  <c r="GZ39" i="2"/>
  <c r="HA39" i="2"/>
  <c r="HB39" i="2"/>
  <c r="HC39" i="2"/>
  <c r="HD39" i="2"/>
  <c r="HE39" i="2"/>
  <c r="HF39" i="2"/>
  <c r="FC39" i="2"/>
  <c r="GF39" i="2"/>
  <c r="H43" i="9" s="1"/>
  <c r="FH38" i="2"/>
  <c r="FG38" i="2"/>
  <c r="FF38" i="2"/>
  <c r="KA38" i="2"/>
  <c r="KB38" i="2"/>
  <c r="KC38" i="2"/>
  <c r="KD38" i="2"/>
  <c r="KE38" i="2"/>
  <c r="KF38" i="2"/>
  <c r="KG38" i="2"/>
  <c r="KH38" i="2"/>
  <c r="KI38" i="2"/>
  <c r="KJ38" i="2"/>
  <c r="KK38" i="2"/>
  <c r="KL38" i="2"/>
  <c r="KM38" i="2"/>
  <c r="KN38" i="2"/>
  <c r="KO38" i="2"/>
  <c r="KP38" i="2"/>
  <c r="KQ38" i="2"/>
  <c r="KR38" i="2"/>
  <c r="KS38" i="2"/>
  <c r="KT38" i="2"/>
  <c r="KU38" i="2"/>
  <c r="KV38" i="2"/>
  <c r="FE38" i="2"/>
  <c r="IG38" i="2"/>
  <c r="IH38" i="2"/>
  <c r="II38" i="2"/>
  <c r="IJ38" i="2"/>
  <c r="IK38" i="2"/>
  <c r="IL38" i="2"/>
  <c r="IM38" i="2"/>
  <c r="IN38" i="2"/>
  <c r="IO38" i="2"/>
  <c r="IP38" i="2"/>
  <c r="IQ38" i="2"/>
  <c r="IR38" i="2"/>
  <c r="IS38" i="2"/>
  <c r="IT38" i="2"/>
  <c r="IU38" i="2"/>
  <c r="IV38" i="2"/>
  <c r="IW38" i="2"/>
  <c r="IX38" i="2"/>
  <c r="IY38" i="2"/>
  <c r="IZ38" i="2"/>
  <c r="JA38" i="2"/>
  <c r="JB38" i="2"/>
  <c r="FD38" i="2"/>
  <c r="GT38" i="2"/>
  <c r="GU38" i="2"/>
  <c r="GV38" i="2"/>
  <c r="GW38" i="2"/>
  <c r="GX38" i="2"/>
  <c r="GY38" i="2"/>
  <c r="GZ38" i="2"/>
  <c r="HA38" i="2"/>
  <c r="HB38" i="2"/>
  <c r="HC38" i="2"/>
  <c r="HD38" i="2"/>
  <c r="HE38" i="2"/>
  <c r="HF38" i="2"/>
  <c r="FC38" i="2"/>
  <c r="GF38" i="2"/>
  <c r="H42" i="9" s="1"/>
  <c r="FH37" i="2"/>
  <c r="FG37" i="2"/>
  <c r="FF37" i="2"/>
  <c r="KA37" i="2"/>
  <c r="KB37" i="2"/>
  <c r="KC37" i="2"/>
  <c r="KD37" i="2"/>
  <c r="KE37" i="2"/>
  <c r="KF37" i="2"/>
  <c r="KG37" i="2"/>
  <c r="KH37" i="2"/>
  <c r="KI37" i="2"/>
  <c r="KJ37" i="2"/>
  <c r="KK37" i="2"/>
  <c r="KL37" i="2"/>
  <c r="KM37" i="2"/>
  <c r="KN37" i="2"/>
  <c r="KO37" i="2"/>
  <c r="KP37" i="2"/>
  <c r="KQ37" i="2"/>
  <c r="KR37" i="2"/>
  <c r="KS37" i="2"/>
  <c r="KT37" i="2"/>
  <c r="KU37" i="2"/>
  <c r="KV37" i="2"/>
  <c r="FE37" i="2"/>
  <c r="IG37" i="2"/>
  <c r="IH37" i="2"/>
  <c r="II37" i="2"/>
  <c r="IJ37" i="2"/>
  <c r="IK37" i="2"/>
  <c r="IL37" i="2"/>
  <c r="IM37" i="2"/>
  <c r="IN37" i="2"/>
  <c r="IO37" i="2"/>
  <c r="IP37" i="2"/>
  <c r="IQ37" i="2"/>
  <c r="IR37" i="2"/>
  <c r="IS37" i="2"/>
  <c r="IT37" i="2"/>
  <c r="IU37" i="2"/>
  <c r="IV37" i="2"/>
  <c r="IW37" i="2"/>
  <c r="IX37" i="2"/>
  <c r="IY37" i="2"/>
  <c r="IZ37" i="2"/>
  <c r="JA37" i="2"/>
  <c r="JB37" i="2"/>
  <c r="FD37" i="2"/>
  <c r="GT37" i="2"/>
  <c r="GU37" i="2"/>
  <c r="GV37" i="2"/>
  <c r="GW37" i="2"/>
  <c r="GX37" i="2"/>
  <c r="GY37" i="2"/>
  <c r="GZ37" i="2"/>
  <c r="HA37" i="2"/>
  <c r="HB37" i="2"/>
  <c r="HC37" i="2"/>
  <c r="HD37" i="2"/>
  <c r="HE37" i="2"/>
  <c r="HF37" i="2"/>
  <c r="FC37" i="2"/>
  <c r="GF37" i="2"/>
  <c r="H41" i="9" s="1"/>
  <c r="FH36" i="2"/>
  <c r="FG36" i="2"/>
  <c r="FF36" i="2"/>
  <c r="KA36" i="2"/>
  <c r="KB36" i="2"/>
  <c r="KC36" i="2"/>
  <c r="KD36" i="2"/>
  <c r="KE36" i="2"/>
  <c r="KF36" i="2"/>
  <c r="KG36" i="2"/>
  <c r="KH36" i="2"/>
  <c r="KI36" i="2"/>
  <c r="KJ36" i="2"/>
  <c r="KK36" i="2"/>
  <c r="KL36" i="2"/>
  <c r="KM36" i="2"/>
  <c r="KN36" i="2"/>
  <c r="KO36" i="2"/>
  <c r="KP36" i="2"/>
  <c r="KQ36" i="2"/>
  <c r="KR36" i="2"/>
  <c r="KS36" i="2"/>
  <c r="KT36" i="2"/>
  <c r="KU36" i="2"/>
  <c r="KV36" i="2"/>
  <c r="FE36" i="2"/>
  <c r="IG36" i="2"/>
  <c r="IH36" i="2"/>
  <c r="II36" i="2"/>
  <c r="IJ36" i="2"/>
  <c r="IK36" i="2"/>
  <c r="IL36" i="2"/>
  <c r="IM36" i="2"/>
  <c r="IN36" i="2"/>
  <c r="IO36" i="2"/>
  <c r="IP36" i="2"/>
  <c r="IQ36" i="2"/>
  <c r="IR36" i="2"/>
  <c r="IS36" i="2"/>
  <c r="IT36" i="2"/>
  <c r="IU36" i="2"/>
  <c r="IV36" i="2"/>
  <c r="IW36" i="2"/>
  <c r="IX36" i="2"/>
  <c r="IY36" i="2"/>
  <c r="IZ36" i="2"/>
  <c r="JA36" i="2"/>
  <c r="JB36" i="2"/>
  <c r="FD36" i="2"/>
  <c r="GT36" i="2"/>
  <c r="GU36" i="2"/>
  <c r="GV36" i="2"/>
  <c r="GW36" i="2"/>
  <c r="GX36" i="2"/>
  <c r="GY36" i="2"/>
  <c r="GZ36" i="2"/>
  <c r="HA36" i="2"/>
  <c r="HB36" i="2"/>
  <c r="HC36" i="2"/>
  <c r="HD36" i="2"/>
  <c r="HE36" i="2"/>
  <c r="HF36" i="2"/>
  <c r="FC36" i="2"/>
  <c r="GF36" i="2"/>
  <c r="H40" i="9" s="1"/>
  <c r="FH35" i="2"/>
  <c r="FG35" i="2"/>
  <c r="FF35" i="2"/>
  <c r="KA35" i="2"/>
  <c r="KB35" i="2"/>
  <c r="KC35" i="2"/>
  <c r="KD35" i="2"/>
  <c r="KE35" i="2"/>
  <c r="KF35" i="2"/>
  <c r="KG35" i="2"/>
  <c r="KH35" i="2"/>
  <c r="KI35" i="2"/>
  <c r="KJ35" i="2"/>
  <c r="KK35" i="2"/>
  <c r="KL35" i="2"/>
  <c r="KM35" i="2"/>
  <c r="KN35" i="2"/>
  <c r="KO35" i="2"/>
  <c r="KP35" i="2"/>
  <c r="KQ35" i="2"/>
  <c r="KR35" i="2"/>
  <c r="KS35" i="2"/>
  <c r="KT35" i="2"/>
  <c r="KU35" i="2"/>
  <c r="KV35" i="2"/>
  <c r="FE35" i="2"/>
  <c r="IG35" i="2"/>
  <c r="IH35" i="2"/>
  <c r="II35" i="2"/>
  <c r="IJ35" i="2"/>
  <c r="IK35" i="2"/>
  <c r="IL35" i="2"/>
  <c r="IM35" i="2"/>
  <c r="IN35" i="2"/>
  <c r="IO35" i="2"/>
  <c r="IP35" i="2"/>
  <c r="IQ35" i="2"/>
  <c r="IR35" i="2"/>
  <c r="IS35" i="2"/>
  <c r="IT35" i="2"/>
  <c r="IU35" i="2"/>
  <c r="IV35" i="2"/>
  <c r="IW35" i="2"/>
  <c r="IX35" i="2"/>
  <c r="IY35" i="2"/>
  <c r="IZ35" i="2"/>
  <c r="JA35" i="2"/>
  <c r="JB35" i="2"/>
  <c r="FD35" i="2"/>
  <c r="GT35" i="2"/>
  <c r="GU35" i="2"/>
  <c r="GV35" i="2"/>
  <c r="GW35" i="2"/>
  <c r="GX35" i="2"/>
  <c r="GY35" i="2"/>
  <c r="GZ35" i="2"/>
  <c r="HA35" i="2"/>
  <c r="HB35" i="2"/>
  <c r="HC35" i="2"/>
  <c r="HD35" i="2"/>
  <c r="HE35" i="2"/>
  <c r="HF35" i="2"/>
  <c r="FC35" i="2"/>
  <c r="GF35" i="2"/>
  <c r="H39" i="9" s="1"/>
  <c r="FH34" i="2"/>
  <c r="FG34" i="2"/>
  <c r="FF34" i="2"/>
  <c r="KA34" i="2"/>
  <c r="KB34" i="2"/>
  <c r="KC34" i="2"/>
  <c r="KD34" i="2"/>
  <c r="KE34" i="2"/>
  <c r="KF34" i="2"/>
  <c r="KG34" i="2"/>
  <c r="KH34" i="2"/>
  <c r="KI34" i="2"/>
  <c r="KJ34" i="2"/>
  <c r="KK34" i="2"/>
  <c r="KL34" i="2"/>
  <c r="KM34" i="2"/>
  <c r="KN34" i="2"/>
  <c r="KO34" i="2"/>
  <c r="KP34" i="2"/>
  <c r="KQ34" i="2"/>
  <c r="KR34" i="2"/>
  <c r="KS34" i="2"/>
  <c r="KT34" i="2"/>
  <c r="KU34" i="2"/>
  <c r="KV34" i="2"/>
  <c r="FE34" i="2"/>
  <c r="IG34" i="2"/>
  <c r="IH34" i="2"/>
  <c r="II34" i="2"/>
  <c r="IJ34" i="2"/>
  <c r="IK34" i="2"/>
  <c r="IL34" i="2"/>
  <c r="IM34" i="2"/>
  <c r="IN34" i="2"/>
  <c r="IO34" i="2"/>
  <c r="IP34" i="2"/>
  <c r="IQ34" i="2"/>
  <c r="IR34" i="2"/>
  <c r="IS34" i="2"/>
  <c r="IT34" i="2"/>
  <c r="IU34" i="2"/>
  <c r="IV34" i="2"/>
  <c r="IW34" i="2"/>
  <c r="IX34" i="2"/>
  <c r="IY34" i="2"/>
  <c r="IZ34" i="2"/>
  <c r="JA34" i="2"/>
  <c r="JB34" i="2"/>
  <c r="FD34" i="2"/>
  <c r="GT34" i="2"/>
  <c r="GU34" i="2"/>
  <c r="GV34" i="2"/>
  <c r="GW34" i="2"/>
  <c r="GX34" i="2"/>
  <c r="GY34" i="2"/>
  <c r="GZ34" i="2"/>
  <c r="HA34" i="2"/>
  <c r="HB34" i="2"/>
  <c r="HC34" i="2"/>
  <c r="HD34" i="2"/>
  <c r="HE34" i="2"/>
  <c r="HF34" i="2"/>
  <c r="FC34" i="2"/>
  <c r="GF34" i="2"/>
  <c r="H38" i="9" s="1"/>
  <c r="FH33" i="2"/>
  <c r="FG33" i="2"/>
  <c r="FF33" i="2"/>
  <c r="KA33" i="2"/>
  <c r="KB33" i="2"/>
  <c r="KC33" i="2"/>
  <c r="KD33" i="2"/>
  <c r="KE33" i="2"/>
  <c r="KF33" i="2"/>
  <c r="KG33" i="2"/>
  <c r="KH33" i="2"/>
  <c r="KI33" i="2"/>
  <c r="KJ33" i="2"/>
  <c r="KK33" i="2"/>
  <c r="KL33" i="2"/>
  <c r="KM33" i="2"/>
  <c r="KN33" i="2"/>
  <c r="KO33" i="2"/>
  <c r="KP33" i="2"/>
  <c r="KQ33" i="2"/>
  <c r="KR33" i="2"/>
  <c r="KS33" i="2"/>
  <c r="KT33" i="2"/>
  <c r="KU33" i="2"/>
  <c r="KV33" i="2"/>
  <c r="FE33" i="2"/>
  <c r="IG33" i="2"/>
  <c r="IH33" i="2"/>
  <c r="II33" i="2"/>
  <c r="IJ33" i="2"/>
  <c r="IK33" i="2"/>
  <c r="IL33" i="2"/>
  <c r="IM33" i="2"/>
  <c r="IN33" i="2"/>
  <c r="IO33" i="2"/>
  <c r="IP33" i="2"/>
  <c r="IQ33" i="2"/>
  <c r="IR33" i="2"/>
  <c r="IS33" i="2"/>
  <c r="IT33" i="2"/>
  <c r="IU33" i="2"/>
  <c r="IV33" i="2"/>
  <c r="IW33" i="2"/>
  <c r="IX33" i="2"/>
  <c r="IY33" i="2"/>
  <c r="IZ33" i="2"/>
  <c r="JA33" i="2"/>
  <c r="JB33" i="2"/>
  <c r="FD33" i="2"/>
  <c r="GT33" i="2"/>
  <c r="GU33" i="2"/>
  <c r="GV33" i="2"/>
  <c r="GW33" i="2"/>
  <c r="GX33" i="2"/>
  <c r="GY33" i="2"/>
  <c r="GZ33" i="2"/>
  <c r="HA33" i="2"/>
  <c r="HB33" i="2"/>
  <c r="HC33" i="2"/>
  <c r="HD33" i="2"/>
  <c r="HE33" i="2"/>
  <c r="HF33" i="2"/>
  <c r="FC33" i="2"/>
  <c r="GF33" i="2"/>
  <c r="H37" i="9" s="1"/>
  <c r="FH32" i="2"/>
  <c r="FG32" i="2"/>
  <c r="FF32" i="2"/>
  <c r="KA32" i="2"/>
  <c r="KB32" i="2"/>
  <c r="KC32" i="2"/>
  <c r="KD32" i="2"/>
  <c r="KE32" i="2"/>
  <c r="KF32" i="2"/>
  <c r="KG32" i="2"/>
  <c r="KH32" i="2"/>
  <c r="KI32" i="2"/>
  <c r="KJ32" i="2"/>
  <c r="KK32" i="2"/>
  <c r="KL32" i="2"/>
  <c r="KM32" i="2"/>
  <c r="KN32" i="2"/>
  <c r="KO32" i="2"/>
  <c r="KP32" i="2"/>
  <c r="KQ32" i="2"/>
  <c r="KR32" i="2"/>
  <c r="KS32" i="2"/>
  <c r="KT32" i="2"/>
  <c r="KU32" i="2"/>
  <c r="KV32" i="2"/>
  <c r="FE32" i="2"/>
  <c r="IG32" i="2"/>
  <c r="IH32" i="2"/>
  <c r="II32" i="2"/>
  <c r="IJ32" i="2"/>
  <c r="IK32" i="2"/>
  <c r="IL32" i="2"/>
  <c r="IM32" i="2"/>
  <c r="IN32" i="2"/>
  <c r="IO32" i="2"/>
  <c r="IP32" i="2"/>
  <c r="IQ32" i="2"/>
  <c r="IR32" i="2"/>
  <c r="IS32" i="2"/>
  <c r="IT32" i="2"/>
  <c r="IU32" i="2"/>
  <c r="IV32" i="2"/>
  <c r="IW32" i="2"/>
  <c r="IX32" i="2"/>
  <c r="IY32" i="2"/>
  <c r="IZ32" i="2"/>
  <c r="JA32" i="2"/>
  <c r="JB32" i="2"/>
  <c r="FD32" i="2"/>
  <c r="GT32" i="2"/>
  <c r="GU32" i="2"/>
  <c r="GV32" i="2"/>
  <c r="GW32" i="2"/>
  <c r="GX32" i="2"/>
  <c r="GY32" i="2"/>
  <c r="GZ32" i="2"/>
  <c r="HA32" i="2"/>
  <c r="HB32" i="2"/>
  <c r="HC32" i="2"/>
  <c r="HD32" i="2"/>
  <c r="HE32" i="2"/>
  <c r="HF32" i="2"/>
  <c r="FC32" i="2"/>
  <c r="GF32" i="2"/>
  <c r="H36" i="9" s="1"/>
  <c r="FH31" i="2"/>
  <c r="FG31" i="2"/>
  <c r="FF31" i="2"/>
  <c r="KA31" i="2"/>
  <c r="KB31" i="2"/>
  <c r="KC31" i="2"/>
  <c r="KD31" i="2"/>
  <c r="KE31" i="2"/>
  <c r="KF31" i="2"/>
  <c r="KG31" i="2"/>
  <c r="KH31" i="2"/>
  <c r="KI31" i="2"/>
  <c r="KJ31" i="2"/>
  <c r="KK31" i="2"/>
  <c r="KL31" i="2"/>
  <c r="KM31" i="2"/>
  <c r="KN31" i="2"/>
  <c r="KO31" i="2"/>
  <c r="KP31" i="2"/>
  <c r="KQ31" i="2"/>
  <c r="KR31" i="2"/>
  <c r="KS31" i="2"/>
  <c r="KT31" i="2"/>
  <c r="KU31" i="2"/>
  <c r="KV31" i="2"/>
  <c r="FE31" i="2"/>
  <c r="IG31" i="2"/>
  <c r="IH31" i="2"/>
  <c r="II31" i="2"/>
  <c r="IJ31" i="2"/>
  <c r="IK31" i="2"/>
  <c r="IL31" i="2"/>
  <c r="IM31" i="2"/>
  <c r="IN31" i="2"/>
  <c r="IO31" i="2"/>
  <c r="IP31" i="2"/>
  <c r="IQ31" i="2"/>
  <c r="IR31" i="2"/>
  <c r="IS31" i="2"/>
  <c r="IT31" i="2"/>
  <c r="IU31" i="2"/>
  <c r="IV31" i="2"/>
  <c r="IW31" i="2"/>
  <c r="IX31" i="2"/>
  <c r="IY31" i="2"/>
  <c r="IZ31" i="2"/>
  <c r="JA31" i="2"/>
  <c r="JB31" i="2"/>
  <c r="FD31" i="2"/>
  <c r="GT31" i="2"/>
  <c r="GU31" i="2"/>
  <c r="GV31" i="2"/>
  <c r="GW31" i="2"/>
  <c r="GX31" i="2"/>
  <c r="GY31" i="2"/>
  <c r="GZ31" i="2"/>
  <c r="HA31" i="2"/>
  <c r="HB31" i="2"/>
  <c r="HC31" i="2"/>
  <c r="HD31" i="2"/>
  <c r="HE31" i="2"/>
  <c r="HF31" i="2"/>
  <c r="FC31" i="2"/>
  <c r="GF31" i="2"/>
  <c r="H35" i="9" s="1"/>
  <c r="FH30" i="2"/>
  <c r="FG30" i="2"/>
  <c r="FF30" i="2"/>
  <c r="KA30" i="2"/>
  <c r="KB30" i="2"/>
  <c r="KC30" i="2"/>
  <c r="KD30" i="2"/>
  <c r="KE30" i="2"/>
  <c r="KF30" i="2"/>
  <c r="KG30" i="2"/>
  <c r="KH30" i="2"/>
  <c r="KI30" i="2"/>
  <c r="KJ30" i="2"/>
  <c r="KK30" i="2"/>
  <c r="KL30" i="2"/>
  <c r="KM30" i="2"/>
  <c r="KN30" i="2"/>
  <c r="KO30" i="2"/>
  <c r="KP30" i="2"/>
  <c r="KQ30" i="2"/>
  <c r="KR30" i="2"/>
  <c r="KS30" i="2"/>
  <c r="KT30" i="2"/>
  <c r="KU30" i="2"/>
  <c r="KV30" i="2"/>
  <c r="FE30" i="2"/>
  <c r="IG30" i="2"/>
  <c r="IH30" i="2"/>
  <c r="II30" i="2"/>
  <c r="IJ30" i="2"/>
  <c r="IK30" i="2"/>
  <c r="IL30" i="2"/>
  <c r="IM30" i="2"/>
  <c r="IN30" i="2"/>
  <c r="IO30" i="2"/>
  <c r="IP30" i="2"/>
  <c r="IQ30" i="2"/>
  <c r="IR30" i="2"/>
  <c r="IS30" i="2"/>
  <c r="IT30" i="2"/>
  <c r="IU30" i="2"/>
  <c r="IV30" i="2"/>
  <c r="IW30" i="2"/>
  <c r="IX30" i="2"/>
  <c r="IY30" i="2"/>
  <c r="IZ30" i="2"/>
  <c r="JA30" i="2"/>
  <c r="JB30" i="2"/>
  <c r="FD30" i="2"/>
  <c r="GT30" i="2"/>
  <c r="GU30" i="2"/>
  <c r="GV30" i="2"/>
  <c r="GW30" i="2"/>
  <c r="GX30" i="2"/>
  <c r="GY30" i="2"/>
  <c r="GZ30" i="2"/>
  <c r="HA30" i="2"/>
  <c r="HB30" i="2"/>
  <c r="HC30" i="2"/>
  <c r="HD30" i="2"/>
  <c r="HE30" i="2"/>
  <c r="HF30" i="2"/>
  <c r="FC30" i="2"/>
  <c r="GF30" i="2"/>
  <c r="H34" i="9" s="1"/>
  <c r="FH29" i="2"/>
  <c r="FG29" i="2"/>
  <c r="FF29" i="2"/>
  <c r="KA29" i="2"/>
  <c r="KB29" i="2"/>
  <c r="KC29" i="2"/>
  <c r="KD29" i="2"/>
  <c r="KE29" i="2"/>
  <c r="KF29" i="2"/>
  <c r="KG29" i="2"/>
  <c r="KH29" i="2"/>
  <c r="KI29" i="2"/>
  <c r="KJ29" i="2"/>
  <c r="KK29" i="2"/>
  <c r="KL29" i="2"/>
  <c r="KM29" i="2"/>
  <c r="KN29" i="2"/>
  <c r="KO29" i="2"/>
  <c r="KP29" i="2"/>
  <c r="KQ29" i="2"/>
  <c r="KR29" i="2"/>
  <c r="KS29" i="2"/>
  <c r="KT29" i="2"/>
  <c r="KU29" i="2"/>
  <c r="KV29" i="2"/>
  <c r="FE29" i="2"/>
  <c r="IG29" i="2"/>
  <c r="IH29" i="2"/>
  <c r="II29" i="2"/>
  <c r="IJ29" i="2"/>
  <c r="IK29" i="2"/>
  <c r="IL29" i="2"/>
  <c r="IM29" i="2"/>
  <c r="IN29" i="2"/>
  <c r="IO29" i="2"/>
  <c r="IP29" i="2"/>
  <c r="IQ29" i="2"/>
  <c r="IR29" i="2"/>
  <c r="IS29" i="2"/>
  <c r="IT29" i="2"/>
  <c r="IU29" i="2"/>
  <c r="IV29" i="2"/>
  <c r="IW29" i="2"/>
  <c r="IX29" i="2"/>
  <c r="IY29" i="2"/>
  <c r="IZ29" i="2"/>
  <c r="JA29" i="2"/>
  <c r="JB29" i="2"/>
  <c r="FD29" i="2"/>
  <c r="GT29" i="2"/>
  <c r="GU29" i="2"/>
  <c r="GV29" i="2"/>
  <c r="GW29" i="2"/>
  <c r="GX29" i="2"/>
  <c r="GY29" i="2"/>
  <c r="GZ29" i="2"/>
  <c r="HA29" i="2"/>
  <c r="HB29" i="2"/>
  <c r="HC29" i="2"/>
  <c r="HD29" i="2"/>
  <c r="HE29" i="2"/>
  <c r="HF29" i="2"/>
  <c r="FC29" i="2"/>
  <c r="GF29" i="2"/>
  <c r="H33" i="9" s="1"/>
  <c r="FH28" i="2"/>
  <c r="FG28" i="2"/>
  <c r="FF28" i="2"/>
  <c r="KA28" i="2"/>
  <c r="KB28" i="2"/>
  <c r="KC28" i="2"/>
  <c r="KD28" i="2"/>
  <c r="KE28" i="2"/>
  <c r="KF28" i="2"/>
  <c r="KG28" i="2"/>
  <c r="KH28" i="2"/>
  <c r="KI28" i="2"/>
  <c r="KJ28" i="2"/>
  <c r="KK28" i="2"/>
  <c r="KL28" i="2"/>
  <c r="KM28" i="2"/>
  <c r="KN28" i="2"/>
  <c r="KO28" i="2"/>
  <c r="KP28" i="2"/>
  <c r="KQ28" i="2"/>
  <c r="KR28" i="2"/>
  <c r="KS28" i="2"/>
  <c r="KT28" i="2"/>
  <c r="KU28" i="2"/>
  <c r="KV28" i="2"/>
  <c r="FE28" i="2"/>
  <c r="IG28" i="2"/>
  <c r="IH28" i="2"/>
  <c r="II28" i="2"/>
  <c r="IJ28" i="2"/>
  <c r="IK28" i="2"/>
  <c r="IL28" i="2"/>
  <c r="IM28" i="2"/>
  <c r="IN28" i="2"/>
  <c r="IO28" i="2"/>
  <c r="IP28" i="2"/>
  <c r="IQ28" i="2"/>
  <c r="IR28" i="2"/>
  <c r="IS28" i="2"/>
  <c r="IT28" i="2"/>
  <c r="IU28" i="2"/>
  <c r="IV28" i="2"/>
  <c r="IW28" i="2"/>
  <c r="IX28" i="2"/>
  <c r="IY28" i="2"/>
  <c r="IZ28" i="2"/>
  <c r="JA28" i="2"/>
  <c r="JB28" i="2"/>
  <c r="FD28" i="2"/>
  <c r="GT28" i="2"/>
  <c r="GU28" i="2"/>
  <c r="GV28" i="2"/>
  <c r="GW28" i="2"/>
  <c r="GX28" i="2"/>
  <c r="GY28" i="2"/>
  <c r="GZ28" i="2"/>
  <c r="HA28" i="2"/>
  <c r="HB28" i="2"/>
  <c r="HC28" i="2"/>
  <c r="HD28" i="2"/>
  <c r="HE28" i="2"/>
  <c r="HF28" i="2"/>
  <c r="FC28" i="2"/>
  <c r="GF28" i="2"/>
  <c r="H32" i="9" s="1"/>
  <c r="FH27" i="2"/>
  <c r="FG27" i="2"/>
  <c r="FF27" i="2"/>
  <c r="KA27" i="2"/>
  <c r="KB27" i="2"/>
  <c r="KC27" i="2"/>
  <c r="KD27" i="2"/>
  <c r="KE27" i="2"/>
  <c r="KF27" i="2"/>
  <c r="KG27" i="2"/>
  <c r="KH27" i="2"/>
  <c r="KI27" i="2"/>
  <c r="KJ27" i="2"/>
  <c r="KK27" i="2"/>
  <c r="KL27" i="2"/>
  <c r="KM27" i="2"/>
  <c r="KN27" i="2"/>
  <c r="KO27" i="2"/>
  <c r="KP27" i="2"/>
  <c r="KQ27" i="2"/>
  <c r="KR27" i="2"/>
  <c r="KS27" i="2"/>
  <c r="KT27" i="2"/>
  <c r="KU27" i="2"/>
  <c r="KV27" i="2"/>
  <c r="FE27" i="2"/>
  <c r="IG27" i="2"/>
  <c r="IH27" i="2"/>
  <c r="II27" i="2"/>
  <c r="IJ27" i="2"/>
  <c r="IK27" i="2"/>
  <c r="IL27" i="2"/>
  <c r="IM27" i="2"/>
  <c r="IN27" i="2"/>
  <c r="IO27" i="2"/>
  <c r="IP27" i="2"/>
  <c r="IQ27" i="2"/>
  <c r="IR27" i="2"/>
  <c r="IS27" i="2"/>
  <c r="IT27" i="2"/>
  <c r="IU27" i="2"/>
  <c r="IV27" i="2"/>
  <c r="IW27" i="2"/>
  <c r="IX27" i="2"/>
  <c r="IY27" i="2"/>
  <c r="IZ27" i="2"/>
  <c r="JA27" i="2"/>
  <c r="JB27" i="2"/>
  <c r="FD27" i="2"/>
  <c r="GT27" i="2"/>
  <c r="GU27" i="2"/>
  <c r="GV27" i="2"/>
  <c r="GW27" i="2"/>
  <c r="GX27" i="2"/>
  <c r="GY27" i="2"/>
  <c r="GZ27" i="2"/>
  <c r="HA27" i="2"/>
  <c r="HB27" i="2"/>
  <c r="HC27" i="2"/>
  <c r="HD27" i="2"/>
  <c r="HE27" i="2"/>
  <c r="HF27" i="2"/>
  <c r="FC27" i="2"/>
  <c r="GF27" i="2"/>
  <c r="H31" i="9" s="1"/>
  <c r="FH26" i="2"/>
  <c r="FG26" i="2"/>
  <c r="FF26" i="2"/>
  <c r="KA26" i="2"/>
  <c r="KB26" i="2"/>
  <c r="KC26" i="2"/>
  <c r="KD26" i="2"/>
  <c r="KE26" i="2"/>
  <c r="KF26" i="2"/>
  <c r="KG26" i="2"/>
  <c r="KH26" i="2"/>
  <c r="KI26" i="2"/>
  <c r="KJ26" i="2"/>
  <c r="KK26" i="2"/>
  <c r="KL26" i="2"/>
  <c r="KM26" i="2"/>
  <c r="KN26" i="2"/>
  <c r="KO26" i="2"/>
  <c r="KP26" i="2"/>
  <c r="KQ26" i="2"/>
  <c r="KR26" i="2"/>
  <c r="KS26" i="2"/>
  <c r="KT26" i="2"/>
  <c r="KU26" i="2"/>
  <c r="KV26" i="2"/>
  <c r="FE26" i="2"/>
  <c r="IG26" i="2"/>
  <c r="IH26" i="2"/>
  <c r="II26" i="2"/>
  <c r="IJ26" i="2"/>
  <c r="IK26" i="2"/>
  <c r="IL26" i="2"/>
  <c r="IM26" i="2"/>
  <c r="IN26" i="2"/>
  <c r="IO26" i="2"/>
  <c r="IP26" i="2"/>
  <c r="IQ26" i="2"/>
  <c r="IR26" i="2"/>
  <c r="IS26" i="2"/>
  <c r="IT26" i="2"/>
  <c r="IU26" i="2"/>
  <c r="IV26" i="2"/>
  <c r="IW26" i="2"/>
  <c r="IX26" i="2"/>
  <c r="IY26" i="2"/>
  <c r="IZ26" i="2"/>
  <c r="JA26" i="2"/>
  <c r="JB26" i="2"/>
  <c r="FD26" i="2"/>
  <c r="GT26" i="2"/>
  <c r="GU26" i="2"/>
  <c r="GV26" i="2"/>
  <c r="GW26" i="2"/>
  <c r="GX26" i="2"/>
  <c r="GY26" i="2"/>
  <c r="GZ26" i="2"/>
  <c r="HA26" i="2"/>
  <c r="HB26" i="2"/>
  <c r="HC26" i="2"/>
  <c r="HD26" i="2"/>
  <c r="HE26" i="2"/>
  <c r="HF26" i="2"/>
  <c r="FC26" i="2"/>
  <c r="GF26" i="2"/>
  <c r="H30" i="9" s="1"/>
  <c r="FH25" i="2"/>
  <c r="FG25" i="2"/>
  <c r="FF25" i="2"/>
  <c r="KA25" i="2"/>
  <c r="KB25" i="2"/>
  <c r="KC25" i="2"/>
  <c r="KD25" i="2"/>
  <c r="KE25" i="2"/>
  <c r="KF25" i="2"/>
  <c r="KG25" i="2"/>
  <c r="KH25" i="2"/>
  <c r="KI25" i="2"/>
  <c r="KJ25" i="2"/>
  <c r="KK25" i="2"/>
  <c r="KL25" i="2"/>
  <c r="KM25" i="2"/>
  <c r="KN25" i="2"/>
  <c r="KO25" i="2"/>
  <c r="KP25" i="2"/>
  <c r="KQ25" i="2"/>
  <c r="KR25" i="2"/>
  <c r="KS25" i="2"/>
  <c r="KT25" i="2"/>
  <c r="KU25" i="2"/>
  <c r="KV25" i="2"/>
  <c r="FE25" i="2"/>
  <c r="IG25" i="2"/>
  <c r="IH25" i="2"/>
  <c r="II25" i="2"/>
  <c r="IJ25" i="2"/>
  <c r="IK25" i="2"/>
  <c r="IL25" i="2"/>
  <c r="IM25" i="2"/>
  <c r="IN25" i="2"/>
  <c r="IO25" i="2"/>
  <c r="IP25" i="2"/>
  <c r="IQ25" i="2"/>
  <c r="IR25" i="2"/>
  <c r="IS25" i="2"/>
  <c r="IT25" i="2"/>
  <c r="IU25" i="2"/>
  <c r="IV25" i="2"/>
  <c r="IW25" i="2"/>
  <c r="IX25" i="2"/>
  <c r="IY25" i="2"/>
  <c r="IZ25" i="2"/>
  <c r="JA25" i="2"/>
  <c r="JB25" i="2"/>
  <c r="FD25" i="2"/>
  <c r="GT25" i="2"/>
  <c r="GU25" i="2"/>
  <c r="GV25" i="2"/>
  <c r="GW25" i="2"/>
  <c r="GX25" i="2"/>
  <c r="GY25" i="2"/>
  <c r="GZ25" i="2"/>
  <c r="HA25" i="2"/>
  <c r="HB25" i="2"/>
  <c r="HC25" i="2"/>
  <c r="HD25" i="2"/>
  <c r="HE25" i="2"/>
  <c r="HF25" i="2"/>
  <c r="FC25" i="2"/>
  <c r="GF25" i="2"/>
  <c r="H29" i="9" s="1"/>
  <c r="FH24" i="2"/>
  <c r="FG24" i="2"/>
  <c r="FF24" i="2"/>
  <c r="KA24" i="2"/>
  <c r="KB24" i="2"/>
  <c r="KC24" i="2"/>
  <c r="KD24" i="2"/>
  <c r="KE24" i="2"/>
  <c r="KF24" i="2"/>
  <c r="KG24" i="2"/>
  <c r="KH24" i="2"/>
  <c r="KI24" i="2"/>
  <c r="KJ24" i="2"/>
  <c r="KK24" i="2"/>
  <c r="KL24" i="2"/>
  <c r="KM24" i="2"/>
  <c r="KN24" i="2"/>
  <c r="KO24" i="2"/>
  <c r="KP24" i="2"/>
  <c r="KQ24" i="2"/>
  <c r="KR24" i="2"/>
  <c r="KS24" i="2"/>
  <c r="KT24" i="2"/>
  <c r="KU24" i="2"/>
  <c r="KV24" i="2"/>
  <c r="FE24" i="2"/>
  <c r="IG24" i="2"/>
  <c r="IH24" i="2"/>
  <c r="II24" i="2"/>
  <c r="IJ24" i="2"/>
  <c r="IK24" i="2"/>
  <c r="IL24" i="2"/>
  <c r="IM24" i="2"/>
  <c r="IN24" i="2"/>
  <c r="IO24" i="2"/>
  <c r="IP24" i="2"/>
  <c r="IQ24" i="2"/>
  <c r="IR24" i="2"/>
  <c r="IS24" i="2"/>
  <c r="IT24" i="2"/>
  <c r="IU24" i="2"/>
  <c r="IV24" i="2"/>
  <c r="IW24" i="2"/>
  <c r="IX24" i="2"/>
  <c r="IY24" i="2"/>
  <c r="IZ24" i="2"/>
  <c r="JA24" i="2"/>
  <c r="JB24" i="2"/>
  <c r="FD24" i="2"/>
  <c r="GT24" i="2"/>
  <c r="GU24" i="2"/>
  <c r="GV24" i="2"/>
  <c r="GW24" i="2"/>
  <c r="GX24" i="2"/>
  <c r="GY24" i="2"/>
  <c r="GZ24" i="2"/>
  <c r="HA24" i="2"/>
  <c r="HB24" i="2"/>
  <c r="HC24" i="2"/>
  <c r="HD24" i="2"/>
  <c r="HE24" i="2"/>
  <c r="HF24" i="2"/>
  <c r="FC24" i="2"/>
  <c r="GF24" i="2"/>
  <c r="H28" i="9" s="1"/>
  <c r="FH23" i="2"/>
  <c r="FG23" i="2"/>
  <c r="FF23" i="2"/>
  <c r="KA23" i="2"/>
  <c r="KB23" i="2"/>
  <c r="KC23" i="2"/>
  <c r="KD23" i="2"/>
  <c r="KE23" i="2"/>
  <c r="KF23" i="2"/>
  <c r="KG23" i="2"/>
  <c r="KH23" i="2"/>
  <c r="KI23" i="2"/>
  <c r="KJ23" i="2"/>
  <c r="KK23" i="2"/>
  <c r="KL23" i="2"/>
  <c r="KM23" i="2"/>
  <c r="KN23" i="2"/>
  <c r="KO23" i="2"/>
  <c r="KP23" i="2"/>
  <c r="KQ23" i="2"/>
  <c r="KR23" i="2"/>
  <c r="KS23" i="2"/>
  <c r="KT23" i="2"/>
  <c r="KU23" i="2"/>
  <c r="KV23" i="2"/>
  <c r="FE23" i="2"/>
  <c r="IG23" i="2"/>
  <c r="IH23" i="2"/>
  <c r="II23" i="2"/>
  <c r="IJ23" i="2"/>
  <c r="IK23" i="2"/>
  <c r="IL23" i="2"/>
  <c r="IM23" i="2"/>
  <c r="IN23" i="2"/>
  <c r="IO23" i="2"/>
  <c r="IP23" i="2"/>
  <c r="IQ23" i="2"/>
  <c r="IR23" i="2"/>
  <c r="IS23" i="2"/>
  <c r="IT23" i="2"/>
  <c r="IU23" i="2"/>
  <c r="IV23" i="2"/>
  <c r="IW23" i="2"/>
  <c r="IX23" i="2"/>
  <c r="IY23" i="2"/>
  <c r="IZ23" i="2"/>
  <c r="JA23" i="2"/>
  <c r="JB23" i="2"/>
  <c r="FD23" i="2"/>
  <c r="GT23" i="2"/>
  <c r="GU23" i="2"/>
  <c r="GV23" i="2"/>
  <c r="GW23" i="2"/>
  <c r="GX23" i="2"/>
  <c r="GY23" i="2"/>
  <c r="GZ23" i="2"/>
  <c r="HA23" i="2"/>
  <c r="HB23" i="2"/>
  <c r="HC23" i="2"/>
  <c r="HD23" i="2"/>
  <c r="HE23" i="2"/>
  <c r="HF23" i="2"/>
  <c r="FC23" i="2"/>
  <c r="GF23" i="2"/>
  <c r="H27" i="9" s="1"/>
  <c r="FH22" i="2"/>
  <c r="FG22" i="2"/>
  <c r="FF22" i="2"/>
  <c r="KA22" i="2"/>
  <c r="KB22" i="2"/>
  <c r="KC22" i="2"/>
  <c r="KD22" i="2"/>
  <c r="KE22" i="2"/>
  <c r="KF22" i="2"/>
  <c r="KG22" i="2"/>
  <c r="KH22" i="2"/>
  <c r="KI22" i="2"/>
  <c r="KJ22" i="2"/>
  <c r="KK22" i="2"/>
  <c r="KL22" i="2"/>
  <c r="KM22" i="2"/>
  <c r="KN22" i="2"/>
  <c r="KO22" i="2"/>
  <c r="KP22" i="2"/>
  <c r="KQ22" i="2"/>
  <c r="KR22" i="2"/>
  <c r="KS22" i="2"/>
  <c r="KT22" i="2"/>
  <c r="KU22" i="2"/>
  <c r="KV22" i="2"/>
  <c r="FE22" i="2"/>
  <c r="IG22" i="2"/>
  <c r="IH22" i="2"/>
  <c r="II22" i="2"/>
  <c r="IJ22" i="2"/>
  <c r="IK22" i="2"/>
  <c r="IL22" i="2"/>
  <c r="IM22" i="2"/>
  <c r="IN22" i="2"/>
  <c r="IO22" i="2"/>
  <c r="IP22" i="2"/>
  <c r="IQ22" i="2"/>
  <c r="IR22" i="2"/>
  <c r="IS22" i="2"/>
  <c r="IT22" i="2"/>
  <c r="IU22" i="2"/>
  <c r="IV22" i="2"/>
  <c r="IW22" i="2"/>
  <c r="IX22" i="2"/>
  <c r="IY22" i="2"/>
  <c r="IZ22" i="2"/>
  <c r="JA22" i="2"/>
  <c r="JB22" i="2"/>
  <c r="FD22" i="2"/>
  <c r="GT22" i="2"/>
  <c r="GU22" i="2"/>
  <c r="GV22" i="2"/>
  <c r="GW22" i="2"/>
  <c r="GX22" i="2"/>
  <c r="GY22" i="2"/>
  <c r="GZ22" i="2"/>
  <c r="HA22" i="2"/>
  <c r="HB22" i="2"/>
  <c r="HC22" i="2"/>
  <c r="HD22" i="2"/>
  <c r="HE22" i="2"/>
  <c r="HF22" i="2"/>
  <c r="FC22" i="2"/>
  <c r="GF22" i="2"/>
  <c r="H26" i="9" s="1"/>
  <c r="FH21" i="2"/>
  <c r="FG21" i="2"/>
  <c r="FF21" i="2"/>
  <c r="KA21" i="2"/>
  <c r="KB21" i="2"/>
  <c r="KC21" i="2"/>
  <c r="KD21" i="2"/>
  <c r="KE21" i="2"/>
  <c r="KF21" i="2"/>
  <c r="KG21" i="2"/>
  <c r="KH21" i="2"/>
  <c r="KI21" i="2"/>
  <c r="KJ21" i="2"/>
  <c r="KK21" i="2"/>
  <c r="KL21" i="2"/>
  <c r="KM21" i="2"/>
  <c r="KN21" i="2"/>
  <c r="KO21" i="2"/>
  <c r="KP21" i="2"/>
  <c r="KQ21" i="2"/>
  <c r="KR21" i="2"/>
  <c r="KS21" i="2"/>
  <c r="KT21" i="2"/>
  <c r="KU21" i="2"/>
  <c r="KV21" i="2"/>
  <c r="FE21" i="2"/>
  <c r="IG21" i="2"/>
  <c r="IH21" i="2"/>
  <c r="II21" i="2"/>
  <c r="IJ21" i="2"/>
  <c r="IK21" i="2"/>
  <c r="IL21" i="2"/>
  <c r="IM21" i="2"/>
  <c r="IN21" i="2"/>
  <c r="IO21" i="2"/>
  <c r="IP21" i="2"/>
  <c r="IQ21" i="2"/>
  <c r="IR21" i="2"/>
  <c r="IS21" i="2"/>
  <c r="IT21" i="2"/>
  <c r="IU21" i="2"/>
  <c r="IV21" i="2"/>
  <c r="IW21" i="2"/>
  <c r="IX21" i="2"/>
  <c r="IY21" i="2"/>
  <c r="IZ21" i="2"/>
  <c r="JA21" i="2"/>
  <c r="JB21" i="2"/>
  <c r="FD21" i="2"/>
  <c r="GT21" i="2"/>
  <c r="GU21" i="2"/>
  <c r="GV21" i="2"/>
  <c r="GW21" i="2"/>
  <c r="GX21" i="2"/>
  <c r="GY21" i="2"/>
  <c r="GZ21" i="2"/>
  <c r="HA21" i="2"/>
  <c r="HB21" i="2"/>
  <c r="HC21" i="2"/>
  <c r="HD21" i="2"/>
  <c r="HE21" i="2"/>
  <c r="HF21" i="2"/>
  <c r="FC21" i="2"/>
  <c r="GF21" i="2"/>
  <c r="H25" i="9" s="1"/>
  <c r="FH20" i="2"/>
  <c r="FG20" i="2"/>
  <c r="FF20" i="2"/>
  <c r="KA20" i="2"/>
  <c r="KB20" i="2"/>
  <c r="KC20" i="2"/>
  <c r="KD20" i="2"/>
  <c r="KE20" i="2"/>
  <c r="KF20" i="2"/>
  <c r="KG20" i="2"/>
  <c r="KH20" i="2"/>
  <c r="KI20" i="2"/>
  <c r="KJ20" i="2"/>
  <c r="KK20" i="2"/>
  <c r="KL20" i="2"/>
  <c r="KM20" i="2"/>
  <c r="KN20" i="2"/>
  <c r="KO20" i="2"/>
  <c r="KP20" i="2"/>
  <c r="KQ20" i="2"/>
  <c r="KR20" i="2"/>
  <c r="KS20" i="2"/>
  <c r="KT20" i="2"/>
  <c r="KU20" i="2"/>
  <c r="KV20" i="2"/>
  <c r="FE20" i="2"/>
  <c r="IG20" i="2"/>
  <c r="IH20" i="2"/>
  <c r="II20" i="2"/>
  <c r="IJ20" i="2"/>
  <c r="IK20" i="2"/>
  <c r="IL20" i="2"/>
  <c r="IM20" i="2"/>
  <c r="IN20" i="2"/>
  <c r="IO20" i="2"/>
  <c r="IP20" i="2"/>
  <c r="IQ20" i="2"/>
  <c r="IR20" i="2"/>
  <c r="IS20" i="2"/>
  <c r="IT20" i="2"/>
  <c r="IU20" i="2"/>
  <c r="IV20" i="2"/>
  <c r="IW20" i="2"/>
  <c r="IX20" i="2"/>
  <c r="IY20" i="2"/>
  <c r="IZ20" i="2"/>
  <c r="JA20" i="2"/>
  <c r="JB20" i="2"/>
  <c r="FD20" i="2"/>
  <c r="GT20" i="2"/>
  <c r="GU20" i="2"/>
  <c r="GV20" i="2"/>
  <c r="GW20" i="2"/>
  <c r="GX20" i="2"/>
  <c r="GY20" i="2"/>
  <c r="GZ20" i="2"/>
  <c r="HA20" i="2"/>
  <c r="HB20" i="2"/>
  <c r="HC20" i="2"/>
  <c r="HD20" i="2"/>
  <c r="HE20" i="2"/>
  <c r="HF20" i="2"/>
  <c r="FC20" i="2"/>
  <c r="GF20" i="2"/>
  <c r="H24" i="9" s="1"/>
  <c r="FH19" i="2"/>
  <c r="FG19" i="2"/>
  <c r="FF19" i="2"/>
  <c r="KA19" i="2"/>
  <c r="KB19" i="2"/>
  <c r="KC19" i="2"/>
  <c r="KD19" i="2"/>
  <c r="KE19" i="2"/>
  <c r="KF19" i="2"/>
  <c r="KG19" i="2"/>
  <c r="KH19" i="2"/>
  <c r="KI19" i="2"/>
  <c r="KJ19" i="2"/>
  <c r="KK19" i="2"/>
  <c r="KL19" i="2"/>
  <c r="KM19" i="2"/>
  <c r="KN19" i="2"/>
  <c r="KO19" i="2"/>
  <c r="KP19" i="2"/>
  <c r="KQ19" i="2"/>
  <c r="KR19" i="2"/>
  <c r="KS19" i="2"/>
  <c r="KT19" i="2"/>
  <c r="KU19" i="2"/>
  <c r="KV19" i="2"/>
  <c r="FE19" i="2"/>
  <c r="IG19" i="2"/>
  <c r="IH19" i="2"/>
  <c r="II19" i="2"/>
  <c r="IJ19" i="2"/>
  <c r="IK19" i="2"/>
  <c r="IL19" i="2"/>
  <c r="IM19" i="2"/>
  <c r="IN19" i="2"/>
  <c r="IO19" i="2"/>
  <c r="IP19" i="2"/>
  <c r="IQ19" i="2"/>
  <c r="IR19" i="2"/>
  <c r="IS19" i="2"/>
  <c r="IT19" i="2"/>
  <c r="IU19" i="2"/>
  <c r="IV19" i="2"/>
  <c r="IW19" i="2"/>
  <c r="IX19" i="2"/>
  <c r="IY19" i="2"/>
  <c r="IZ19" i="2"/>
  <c r="JA19" i="2"/>
  <c r="JB19" i="2"/>
  <c r="FD19" i="2"/>
  <c r="GT19" i="2"/>
  <c r="GU19" i="2"/>
  <c r="GV19" i="2"/>
  <c r="GW19" i="2"/>
  <c r="GX19" i="2"/>
  <c r="GY19" i="2"/>
  <c r="GZ19" i="2"/>
  <c r="HA19" i="2"/>
  <c r="HB19" i="2"/>
  <c r="HC19" i="2"/>
  <c r="HD19" i="2"/>
  <c r="HE19" i="2"/>
  <c r="HF19" i="2"/>
  <c r="FC19" i="2"/>
  <c r="GF19" i="2"/>
  <c r="H23" i="9" s="1"/>
  <c r="FH18" i="2"/>
  <c r="FG18" i="2"/>
  <c r="FF18" i="2"/>
  <c r="KA18" i="2"/>
  <c r="KB18" i="2"/>
  <c r="KC18" i="2"/>
  <c r="KD18" i="2"/>
  <c r="KE18" i="2"/>
  <c r="KF18" i="2"/>
  <c r="KG18" i="2"/>
  <c r="KH18" i="2"/>
  <c r="KI18" i="2"/>
  <c r="KJ18" i="2"/>
  <c r="KK18" i="2"/>
  <c r="KL18" i="2"/>
  <c r="KM18" i="2"/>
  <c r="KN18" i="2"/>
  <c r="KO18" i="2"/>
  <c r="KP18" i="2"/>
  <c r="KQ18" i="2"/>
  <c r="KR18" i="2"/>
  <c r="KS18" i="2"/>
  <c r="KT18" i="2"/>
  <c r="KU18" i="2"/>
  <c r="KV18" i="2"/>
  <c r="FE18" i="2"/>
  <c r="IG18" i="2"/>
  <c r="IH18" i="2"/>
  <c r="II18" i="2"/>
  <c r="IJ18" i="2"/>
  <c r="IK18" i="2"/>
  <c r="IL18" i="2"/>
  <c r="IM18" i="2"/>
  <c r="IN18" i="2"/>
  <c r="IO18" i="2"/>
  <c r="IP18" i="2"/>
  <c r="IQ18" i="2"/>
  <c r="IR18" i="2"/>
  <c r="IS18" i="2"/>
  <c r="IT18" i="2"/>
  <c r="IU18" i="2"/>
  <c r="IV18" i="2"/>
  <c r="IW18" i="2"/>
  <c r="IX18" i="2"/>
  <c r="IY18" i="2"/>
  <c r="IZ18" i="2"/>
  <c r="JA18" i="2"/>
  <c r="JB18" i="2"/>
  <c r="FD18" i="2"/>
  <c r="GT18" i="2"/>
  <c r="GU18" i="2"/>
  <c r="GV18" i="2"/>
  <c r="GW18" i="2"/>
  <c r="GX18" i="2"/>
  <c r="GY18" i="2"/>
  <c r="GZ18" i="2"/>
  <c r="HA18" i="2"/>
  <c r="HB18" i="2"/>
  <c r="HC18" i="2"/>
  <c r="HD18" i="2"/>
  <c r="HE18" i="2"/>
  <c r="HF18" i="2"/>
  <c r="FC18" i="2"/>
  <c r="GF18" i="2"/>
  <c r="H22" i="9" s="1"/>
  <c r="FH17" i="2"/>
  <c r="FG17" i="2"/>
  <c r="FF17" i="2"/>
  <c r="KA17" i="2"/>
  <c r="KB17" i="2"/>
  <c r="KC17" i="2"/>
  <c r="KD17" i="2"/>
  <c r="KE17" i="2"/>
  <c r="KF17" i="2"/>
  <c r="KG17" i="2"/>
  <c r="KH17" i="2"/>
  <c r="KI17" i="2"/>
  <c r="KJ17" i="2"/>
  <c r="KK17" i="2"/>
  <c r="KL17" i="2"/>
  <c r="KM17" i="2"/>
  <c r="KN17" i="2"/>
  <c r="KO17" i="2"/>
  <c r="KP17" i="2"/>
  <c r="KQ17" i="2"/>
  <c r="KR17" i="2"/>
  <c r="KS17" i="2"/>
  <c r="KT17" i="2"/>
  <c r="KU17" i="2"/>
  <c r="KV17" i="2"/>
  <c r="FE17" i="2"/>
  <c r="IG17" i="2"/>
  <c r="IH17" i="2"/>
  <c r="II17" i="2"/>
  <c r="IJ17" i="2"/>
  <c r="IK17" i="2"/>
  <c r="IL17" i="2"/>
  <c r="IM17" i="2"/>
  <c r="IN17" i="2"/>
  <c r="IO17" i="2"/>
  <c r="IP17" i="2"/>
  <c r="IQ17" i="2"/>
  <c r="IR17" i="2"/>
  <c r="IS17" i="2"/>
  <c r="IT17" i="2"/>
  <c r="IU17" i="2"/>
  <c r="IV17" i="2"/>
  <c r="IW17" i="2"/>
  <c r="IX17" i="2"/>
  <c r="IY17" i="2"/>
  <c r="IZ17" i="2"/>
  <c r="JA17" i="2"/>
  <c r="JB17" i="2"/>
  <c r="FD17" i="2"/>
  <c r="GT17" i="2"/>
  <c r="GU17" i="2"/>
  <c r="GV17" i="2"/>
  <c r="GW17" i="2"/>
  <c r="GX17" i="2"/>
  <c r="GY17" i="2"/>
  <c r="GZ17" i="2"/>
  <c r="HA17" i="2"/>
  <c r="HB17" i="2"/>
  <c r="HC17" i="2"/>
  <c r="HD17" i="2"/>
  <c r="HE17" i="2"/>
  <c r="HF17" i="2"/>
  <c r="FC17" i="2"/>
  <c r="GF17" i="2"/>
  <c r="H21" i="9" s="1"/>
  <c r="FH16" i="2"/>
  <c r="FG16" i="2"/>
  <c r="FF16" i="2"/>
  <c r="KA16" i="2"/>
  <c r="KB16" i="2"/>
  <c r="KC16" i="2"/>
  <c r="KD16" i="2"/>
  <c r="KE16" i="2"/>
  <c r="KF16" i="2"/>
  <c r="KG16" i="2"/>
  <c r="KH16" i="2"/>
  <c r="KI16" i="2"/>
  <c r="KJ16" i="2"/>
  <c r="KK16" i="2"/>
  <c r="KL16" i="2"/>
  <c r="KM16" i="2"/>
  <c r="KN16" i="2"/>
  <c r="KO16" i="2"/>
  <c r="KP16" i="2"/>
  <c r="KQ16" i="2"/>
  <c r="KR16" i="2"/>
  <c r="KS16" i="2"/>
  <c r="KT16" i="2"/>
  <c r="KU16" i="2"/>
  <c r="KV16" i="2"/>
  <c r="FE16" i="2"/>
  <c r="IG16" i="2"/>
  <c r="IH16" i="2"/>
  <c r="II16" i="2"/>
  <c r="IJ16" i="2"/>
  <c r="IK16" i="2"/>
  <c r="IL16" i="2"/>
  <c r="IM16" i="2"/>
  <c r="IN16" i="2"/>
  <c r="IO16" i="2"/>
  <c r="IP16" i="2"/>
  <c r="IQ16" i="2"/>
  <c r="IR16" i="2"/>
  <c r="IS16" i="2"/>
  <c r="IT16" i="2"/>
  <c r="IU16" i="2"/>
  <c r="IV16" i="2"/>
  <c r="IW16" i="2"/>
  <c r="IX16" i="2"/>
  <c r="IY16" i="2"/>
  <c r="IZ16" i="2"/>
  <c r="JA16" i="2"/>
  <c r="JB16" i="2"/>
  <c r="FD16" i="2"/>
  <c r="GT16" i="2"/>
  <c r="GU16" i="2"/>
  <c r="GV16" i="2"/>
  <c r="GW16" i="2"/>
  <c r="GX16" i="2"/>
  <c r="GY16" i="2"/>
  <c r="GZ16" i="2"/>
  <c r="HA16" i="2"/>
  <c r="HB16" i="2"/>
  <c r="HC16" i="2"/>
  <c r="HD16" i="2"/>
  <c r="HE16" i="2"/>
  <c r="HF16" i="2"/>
  <c r="FC16" i="2"/>
  <c r="GF16" i="2"/>
  <c r="H20" i="9" s="1"/>
  <c r="FH15" i="2"/>
  <c r="FG15" i="2"/>
  <c r="FF15" i="2"/>
  <c r="KA15" i="2"/>
  <c r="KB15" i="2"/>
  <c r="KC15" i="2"/>
  <c r="KD15" i="2"/>
  <c r="KE15" i="2"/>
  <c r="KF15" i="2"/>
  <c r="KG15" i="2"/>
  <c r="KH15" i="2"/>
  <c r="KI15" i="2"/>
  <c r="KJ15" i="2"/>
  <c r="KK15" i="2"/>
  <c r="KL15" i="2"/>
  <c r="KM15" i="2"/>
  <c r="KN15" i="2"/>
  <c r="KO15" i="2"/>
  <c r="KP15" i="2"/>
  <c r="KQ15" i="2"/>
  <c r="KR15" i="2"/>
  <c r="KS15" i="2"/>
  <c r="KT15" i="2"/>
  <c r="KU15" i="2"/>
  <c r="KV15" i="2"/>
  <c r="FE15" i="2"/>
  <c r="IG15" i="2"/>
  <c r="IH15" i="2"/>
  <c r="II15" i="2"/>
  <c r="IJ15" i="2"/>
  <c r="IK15" i="2"/>
  <c r="IL15" i="2"/>
  <c r="IM15" i="2"/>
  <c r="IN15" i="2"/>
  <c r="IO15" i="2"/>
  <c r="IP15" i="2"/>
  <c r="IQ15" i="2"/>
  <c r="IR15" i="2"/>
  <c r="IS15" i="2"/>
  <c r="IT15" i="2"/>
  <c r="IU15" i="2"/>
  <c r="IV15" i="2"/>
  <c r="IW15" i="2"/>
  <c r="IX15" i="2"/>
  <c r="IY15" i="2"/>
  <c r="IZ15" i="2"/>
  <c r="JA15" i="2"/>
  <c r="JB15" i="2"/>
  <c r="FD15" i="2"/>
  <c r="GT15" i="2"/>
  <c r="GU15" i="2"/>
  <c r="GV15" i="2"/>
  <c r="GW15" i="2"/>
  <c r="GX15" i="2"/>
  <c r="GY15" i="2"/>
  <c r="GZ15" i="2"/>
  <c r="HA15" i="2"/>
  <c r="HB15" i="2"/>
  <c r="HC15" i="2"/>
  <c r="HD15" i="2"/>
  <c r="HE15" i="2"/>
  <c r="HF15" i="2"/>
  <c r="FC15" i="2"/>
  <c r="GF15" i="2"/>
  <c r="H19" i="9" s="1"/>
  <c r="FH14" i="2"/>
  <c r="FG14" i="2"/>
  <c r="FF14" i="2"/>
  <c r="KA14" i="2"/>
  <c r="KB14" i="2"/>
  <c r="KC14" i="2"/>
  <c r="KD14" i="2"/>
  <c r="KE14" i="2"/>
  <c r="KF14" i="2"/>
  <c r="KG14" i="2"/>
  <c r="KH14" i="2"/>
  <c r="KI14" i="2"/>
  <c r="KJ14" i="2"/>
  <c r="KK14" i="2"/>
  <c r="KL14" i="2"/>
  <c r="KM14" i="2"/>
  <c r="KN14" i="2"/>
  <c r="KO14" i="2"/>
  <c r="KP14" i="2"/>
  <c r="KQ14" i="2"/>
  <c r="KR14" i="2"/>
  <c r="KS14" i="2"/>
  <c r="KT14" i="2"/>
  <c r="KU14" i="2"/>
  <c r="KV14" i="2"/>
  <c r="FE14" i="2"/>
  <c r="IG14" i="2"/>
  <c r="IH14" i="2"/>
  <c r="II14" i="2"/>
  <c r="IJ14" i="2"/>
  <c r="IK14" i="2"/>
  <c r="IL14" i="2"/>
  <c r="IM14" i="2"/>
  <c r="IN14" i="2"/>
  <c r="IO14" i="2"/>
  <c r="IP14" i="2"/>
  <c r="IQ14" i="2"/>
  <c r="IR14" i="2"/>
  <c r="IS14" i="2"/>
  <c r="IT14" i="2"/>
  <c r="IU14" i="2"/>
  <c r="IV14" i="2"/>
  <c r="IW14" i="2"/>
  <c r="IX14" i="2"/>
  <c r="IY14" i="2"/>
  <c r="IZ14" i="2"/>
  <c r="JA14" i="2"/>
  <c r="JB14" i="2"/>
  <c r="FD14" i="2"/>
  <c r="GT14" i="2"/>
  <c r="GU14" i="2"/>
  <c r="GV14" i="2"/>
  <c r="GW14" i="2"/>
  <c r="GX14" i="2"/>
  <c r="GY14" i="2"/>
  <c r="GZ14" i="2"/>
  <c r="HA14" i="2"/>
  <c r="HB14" i="2"/>
  <c r="HC14" i="2"/>
  <c r="HD14" i="2"/>
  <c r="HE14" i="2"/>
  <c r="HF14" i="2"/>
  <c r="FC14" i="2"/>
  <c r="GF14" i="2"/>
  <c r="H18" i="9" s="1"/>
  <c r="FH13" i="2"/>
  <c r="FG13" i="2"/>
  <c r="FF13" i="2"/>
  <c r="KA13" i="2"/>
  <c r="KB13" i="2"/>
  <c r="KC13" i="2"/>
  <c r="KD13" i="2"/>
  <c r="KE13" i="2"/>
  <c r="KF13" i="2"/>
  <c r="KG13" i="2"/>
  <c r="KH13" i="2"/>
  <c r="KI13" i="2"/>
  <c r="KJ13" i="2"/>
  <c r="KK13" i="2"/>
  <c r="KL13" i="2"/>
  <c r="KM13" i="2"/>
  <c r="KN13" i="2"/>
  <c r="KO13" i="2"/>
  <c r="KP13" i="2"/>
  <c r="KQ13" i="2"/>
  <c r="KR13" i="2"/>
  <c r="KS13" i="2"/>
  <c r="KT13" i="2"/>
  <c r="KU13" i="2"/>
  <c r="KV13" i="2"/>
  <c r="FE13" i="2"/>
  <c r="IG13" i="2"/>
  <c r="IH13" i="2"/>
  <c r="II13" i="2"/>
  <c r="IJ13" i="2"/>
  <c r="IK13" i="2"/>
  <c r="IL13" i="2"/>
  <c r="IM13" i="2"/>
  <c r="IN13" i="2"/>
  <c r="IO13" i="2"/>
  <c r="IP13" i="2"/>
  <c r="IQ13" i="2"/>
  <c r="IR13" i="2"/>
  <c r="IS13" i="2"/>
  <c r="IT13" i="2"/>
  <c r="IU13" i="2"/>
  <c r="IV13" i="2"/>
  <c r="IW13" i="2"/>
  <c r="IX13" i="2"/>
  <c r="IY13" i="2"/>
  <c r="IZ13" i="2"/>
  <c r="JA13" i="2"/>
  <c r="JB13" i="2"/>
  <c r="FD13" i="2"/>
  <c r="GT13" i="2"/>
  <c r="GU13" i="2"/>
  <c r="GV13" i="2"/>
  <c r="GW13" i="2"/>
  <c r="GX13" i="2"/>
  <c r="GY13" i="2"/>
  <c r="GZ13" i="2"/>
  <c r="HA13" i="2"/>
  <c r="HB13" i="2"/>
  <c r="HC13" i="2"/>
  <c r="HD13" i="2"/>
  <c r="HE13" i="2"/>
  <c r="HF13" i="2"/>
  <c r="FC13" i="2"/>
  <c r="GF13" i="2"/>
  <c r="H17" i="9" s="1"/>
  <c r="FH12" i="2"/>
  <c r="FG12" i="2"/>
  <c r="FF12" i="2"/>
  <c r="KA12" i="2"/>
  <c r="KB12" i="2"/>
  <c r="KC12" i="2"/>
  <c r="KD12" i="2"/>
  <c r="KE12" i="2"/>
  <c r="KF12" i="2"/>
  <c r="KG12" i="2"/>
  <c r="KH12" i="2"/>
  <c r="KI12" i="2"/>
  <c r="KJ12" i="2"/>
  <c r="KK12" i="2"/>
  <c r="KL12" i="2"/>
  <c r="KM12" i="2"/>
  <c r="KN12" i="2"/>
  <c r="KO12" i="2"/>
  <c r="KP12" i="2"/>
  <c r="KQ12" i="2"/>
  <c r="KR12" i="2"/>
  <c r="KS12" i="2"/>
  <c r="KT12" i="2"/>
  <c r="KU12" i="2"/>
  <c r="KV12" i="2"/>
  <c r="FE12" i="2"/>
  <c r="IG12" i="2"/>
  <c r="IH12" i="2"/>
  <c r="II12" i="2"/>
  <c r="IJ12" i="2"/>
  <c r="IK12" i="2"/>
  <c r="IL12" i="2"/>
  <c r="IM12" i="2"/>
  <c r="IN12" i="2"/>
  <c r="IO12" i="2"/>
  <c r="IP12" i="2"/>
  <c r="IQ12" i="2"/>
  <c r="IR12" i="2"/>
  <c r="IS12" i="2"/>
  <c r="IT12" i="2"/>
  <c r="IU12" i="2"/>
  <c r="IV12" i="2"/>
  <c r="IW12" i="2"/>
  <c r="IX12" i="2"/>
  <c r="IY12" i="2"/>
  <c r="IZ12" i="2"/>
  <c r="JA12" i="2"/>
  <c r="JB12" i="2"/>
  <c r="FD12" i="2"/>
  <c r="GT12" i="2"/>
  <c r="GU12" i="2"/>
  <c r="GV12" i="2"/>
  <c r="GW12" i="2"/>
  <c r="GX12" i="2"/>
  <c r="GY12" i="2"/>
  <c r="GZ12" i="2"/>
  <c r="HA12" i="2"/>
  <c r="HB12" i="2"/>
  <c r="HC12" i="2"/>
  <c r="HD12" i="2"/>
  <c r="HE12" i="2"/>
  <c r="HF12" i="2"/>
  <c r="FC12" i="2"/>
  <c r="GF12" i="2"/>
  <c r="H16" i="9" s="1"/>
  <c r="FH11" i="2"/>
  <c r="FG11" i="2"/>
  <c r="FF11" i="2"/>
  <c r="KA11" i="2"/>
  <c r="KB11" i="2"/>
  <c r="KC11" i="2"/>
  <c r="KD11" i="2"/>
  <c r="KE11" i="2"/>
  <c r="KF11" i="2"/>
  <c r="KG11" i="2"/>
  <c r="KH11" i="2"/>
  <c r="KI11" i="2"/>
  <c r="KJ11" i="2"/>
  <c r="KK11" i="2"/>
  <c r="KL11" i="2"/>
  <c r="KM11" i="2"/>
  <c r="KN11" i="2"/>
  <c r="KO11" i="2"/>
  <c r="KP11" i="2"/>
  <c r="KQ11" i="2"/>
  <c r="KR11" i="2"/>
  <c r="KS11" i="2"/>
  <c r="KT11" i="2"/>
  <c r="KU11" i="2"/>
  <c r="KV11" i="2"/>
  <c r="FE11" i="2"/>
  <c r="IG11" i="2"/>
  <c r="IH11" i="2"/>
  <c r="II11" i="2"/>
  <c r="IJ11" i="2"/>
  <c r="IK11" i="2"/>
  <c r="IL11" i="2"/>
  <c r="IM11" i="2"/>
  <c r="IN11" i="2"/>
  <c r="IO11" i="2"/>
  <c r="IP11" i="2"/>
  <c r="IQ11" i="2"/>
  <c r="IR11" i="2"/>
  <c r="IS11" i="2"/>
  <c r="IT11" i="2"/>
  <c r="IU11" i="2"/>
  <c r="IV11" i="2"/>
  <c r="IW11" i="2"/>
  <c r="IX11" i="2"/>
  <c r="IY11" i="2"/>
  <c r="IZ11" i="2"/>
  <c r="JA11" i="2"/>
  <c r="JB11" i="2"/>
  <c r="FD11" i="2"/>
  <c r="GT11" i="2"/>
  <c r="GU11" i="2"/>
  <c r="GV11" i="2"/>
  <c r="GW11" i="2"/>
  <c r="GX11" i="2"/>
  <c r="GY11" i="2"/>
  <c r="GZ11" i="2"/>
  <c r="HA11" i="2"/>
  <c r="HB11" i="2"/>
  <c r="HC11" i="2"/>
  <c r="HD11" i="2"/>
  <c r="HE11" i="2"/>
  <c r="HF11" i="2"/>
  <c r="FC11" i="2"/>
  <c r="GF11" i="2"/>
  <c r="H15" i="9" s="1"/>
  <c r="FH10" i="2"/>
  <c r="FG10" i="2"/>
  <c r="FF10" i="2"/>
  <c r="KA10" i="2"/>
  <c r="KB10" i="2"/>
  <c r="KC10" i="2"/>
  <c r="KD10" i="2"/>
  <c r="KE10" i="2"/>
  <c r="KF10" i="2"/>
  <c r="KG10" i="2"/>
  <c r="KH10" i="2"/>
  <c r="KI10" i="2"/>
  <c r="KJ10" i="2"/>
  <c r="KK10" i="2"/>
  <c r="KL10" i="2"/>
  <c r="KM10" i="2"/>
  <c r="KN10" i="2"/>
  <c r="KO10" i="2"/>
  <c r="KP10" i="2"/>
  <c r="KQ10" i="2"/>
  <c r="KR10" i="2"/>
  <c r="KS10" i="2"/>
  <c r="KT10" i="2"/>
  <c r="KU10" i="2"/>
  <c r="KV10" i="2"/>
  <c r="FE10" i="2"/>
  <c r="IG10" i="2"/>
  <c r="IH10" i="2"/>
  <c r="II10" i="2"/>
  <c r="IJ10" i="2"/>
  <c r="IK10" i="2"/>
  <c r="IL10" i="2"/>
  <c r="IM10" i="2"/>
  <c r="IN10" i="2"/>
  <c r="IO10" i="2"/>
  <c r="IP10" i="2"/>
  <c r="IQ10" i="2"/>
  <c r="IR10" i="2"/>
  <c r="IS10" i="2"/>
  <c r="IT10" i="2"/>
  <c r="IU10" i="2"/>
  <c r="IV10" i="2"/>
  <c r="IW10" i="2"/>
  <c r="IX10" i="2"/>
  <c r="IY10" i="2"/>
  <c r="IZ10" i="2"/>
  <c r="JA10" i="2"/>
  <c r="JB10" i="2"/>
  <c r="FD10" i="2"/>
  <c r="GT10" i="2"/>
  <c r="GU10" i="2"/>
  <c r="GV10" i="2"/>
  <c r="GW10" i="2"/>
  <c r="GX10" i="2"/>
  <c r="GY10" i="2"/>
  <c r="GZ10" i="2"/>
  <c r="HA10" i="2"/>
  <c r="HB10" i="2"/>
  <c r="HC10" i="2"/>
  <c r="HD10" i="2"/>
  <c r="HE10" i="2"/>
  <c r="HF10" i="2"/>
  <c r="FC10" i="2"/>
  <c r="GF10" i="2"/>
  <c r="H14" i="9" s="1"/>
  <c r="FH9" i="2"/>
  <c r="FG9" i="2"/>
  <c r="FF9" i="2"/>
  <c r="KA9" i="2"/>
  <c r="KB9" i="2"/>
  <c r="KC9" i="2"/>
  <c r="KD9" i="2"/>
  <c r="KE9" i="2"/>
  <c r="KF9" i="2"/>
  <c r="KG9" i="2"/>
  <c r="KH9" i="2"/>
  <c r="KI9" i="2"/>
  <c r="KJ9" i="2"/>
  <c r="KK9" i="2"/>
  <c r="KL9" i="2"/>
  <c r="KM9" i="2"/>
  <c r="KN9" i="2"/>
  <c r="KO9" i="2"/>
  <c r="KP9" i="2"/>
  <c r="KQ9" i="2"/>
  <c r="KR9" i="2"/>
  <c r="KS9" i="2"/>
  <c r="KT9" i="2"/>
  <c r="KU9" i="2"/>
  <c r="KV9" i="2"/>
  <c r="FE9" i="2"/>
  <c r="IG9" i="2"/>
  <c r="IH9" i="2"/>
  <c r="II9" i="2"/>
  <c r="IJ9" i="2"/>
  <c r="IK9" i="2"/>
  <c r="IL9" i="2"/>
  <c r="IM9" i="2"/>
  <c r="IN9" i="2"/>
  <c r="IO9" i="2"/>
  <c r="IP9" i="2"/>
  <c r="IQ9" i="2"/>
  <c r="IR9" i="2"/>
  <c r="IS9" i="2"/>
  <c r="IT9" i="2"/>
  <c r="IU9" i="2"/>
  <c r="IV9" i="2"/>
  <c r="IW9" i="2"/>
  <c r="IX9" i="2"/>
  <c r="IY9" i="2"/>
  <c r="IZ9" i="2"/>
  <c r="JA9" i="2"/>
  <c r="JB9" i="2"/>
  <c r="FD9" i="2"/>
  <c r="GT9" i="2"/>
  <c r="GU9" i="2"/>
  <c r="GV9" i="2"/>
  <c r="GW9" i="2"/>
  <c r="GX9" i="2"/>
  <c r="GY9" i="2"/>
  <c r="GZ9" i="2"/>
  <c r="HA9" i="2"/>
  <c r="HB9" i="2"/>
  <c r="HC9" i="2"/>
  <c r="HD9" i="2"/>
  <c r="HE9" i="2"/>
  <c r="HF9" i="2"/>
  <c r="FC9" i="2"/>
  <c r="GF9" i="2"/>
  <c r="H13" i="9" s="1"/>
  <c r="FH8" i="2"/>
  <c r="FG8" i="2"/>
  <c r="FF8" i="2"/>
  <c r="KA8" i="2"/>
  <c r="KB8" i="2"/>
  <c r="KC8" i="2"/>
  <c r="KD8" i="2"/>
  <c r="KE8" i="2"/>
  <c r="KF8" i="2"/>
  <c r="KG8" i="2"/>
  <c r="KH8" i="2"/>
  <c r="KI8" i="2"/>
  <c r="KJ8" i="2"/>
  <c r="KK8" i="2"/>
  <c r="KL8" i="2"/>
  <c r="KM8" i="2"/>
  <c r="KN8" i="2"/>
  <c r="KO8" i="2"/>
  <c r="KP8" i="2"/>
  <c r="KQ8" i="2"/>
  <c r="KR8" i="2"/>
  <c r="KS8" i="2"/>
  <c r="KT8" i="2"/>
  <c r="KU8" i="2"/>
  <c r="KV8" i="2"/>
  <c r="FE8" i="2"/>
  <c r="IG8" i="2"/>
  <c r="IH8" i="2"/>
  <c r="II8" i="2"/>
  <c r="IJ8" i="2"/>
  <c r="IK8" i="2"/>
  <c r="IL8" i="2"/>
  <c r="IM8" i="2"/>
  <c r="IN8" i="2"/>
  <c r="IO8" i="2"/>
  <c r="IP8" i="2"/>
  <c r="IQ8" i="2"/>
  <c r="IR8" i="2"/>
  <c r="IS8" i="2"/>
  <c r="IT8" i="2"/>
  <c r="IU8" i="2"/>
  <c r="IV8" i="2"/>
  <c r="IW8" i="2"/>
  <c r="IX8" i="2"/>
  <c r="IY8" i="2"/>
  <c r="IZ8" i="2"/>
  <c r="JA8" i="2"/>
  <c r="JB8" i="2"/>
  <c r="FD8" i="2"/>
  <c r="GT8" i="2"/>
  <c r="GU8" i="2"/>
  <c r="GV8" i="2"/>
  <c r="GW8" i="2"/>
  <c r="GX8" i="2"/>
  <c r="GY8" i="2"/>
  <c r="GZ8" i="2"/>
  <c r="HA8" i="2"/>
  <c r="HB8" i="2"/>
  <c r="HC8" i="2"/>
  <c r="HD8" i="2"/>
  <c r="HE8" i="2"/>
  <c r="HF8" i="2"/>
  <c r="FC8" i="2"/>
  <c r="GF8" i="2"/>
  <c r="H12" i="9" s="1"/>
  <c r="FH7" i="2"/>
  <c r="FG7" i="2"/>
  <c r="FF7" i="2"/>
  <c r="KA7" i="2"/>
  <c r="KB7" i="2"/>
  <c r="KC7" i="2"/>
  <c r="KD7" i="2"/>
  <c r="KE7" i="2"/>
  <c r="KF7" i="2"/>
  <c r="KG7" i="2"/>
  <c r="KH7" i="2"/>
  <c r="KI7" i="2"/>
  <c r="KJ7" i="2"/>
  <c r="KK7" i="2"/>
  <c r="KL7" i="2"/>
  <c r="KM7" i="2"/>
  <c r="KN7" i="2"/>
  <c r="KO7" i="2"/>
  <c r="KP7" i="2"/>
  <c r="KQ7" i="2"/>
  <c r="KR7" i="2"/>
  <c r="KS7" i="2"/>
  <c r="KT7" i="2"/>
  <c r="KU7" i="2"/>
  <c r="KV7" i="2"/>
  <c r="FE7" i="2"/>
  <c r="IG7" i="2"/>
  <c r="IH7" i="2"/>
  <c r="II7" i="2"/>
  <c r="IJ7" i="2"/>
  <c r="IK7" i="2"/>
  <c r="IL7" i="2"/>
  <c r="IM7" i="2"/>
  <c r="IN7" i="2"/>
  <c r="IO7" i="2"/>
  <c r="IP7" i="2"/>
  <c r="IQ7" i="2"/>
  <c r="IR7" i="2"/>
  <c r="IS7" i="2"/>
  <c r="IT7" i="2"/>
  <c r="IU7" i="2"/>
  <c r="IV7" i="2"/>
  <c r="IW7" i="2"/>
  <c r="IX7" i="2"/>
  <c r="IY7" i="2"/>
  <c r="IZ7" i="2"/>
  <c r="JA7" i="2"/>
  <c r="JB7" i="2"/>
  <c r="FD7" i="2"/>
  <c r="GT7" i="2"/>
  <c r="GU7" i="2"/>
  <c r="GV7" i="2"/>
  <c r="GW7" i="2"/>
  <c r="GX7" i="2"/>
  <c r="GY7" i="2"/>
  <c r="GZ7" i="2"/>
  <c r="HA7" i="2"/>
  <c r="HB7" i="2"/>
  <c r="HC7" i="2"/>
  <c r="HD7" i="2"/>
  <c r="HE7" i="2"/>
  <c r="HF7" i="2"/>
  <c r="FC7" i="2"/>
  <c r="GF7" i="2"/>
  <c r="H11" i="9" s="1"/>
  <c r="FH6" i="2"/>
  <c r="FG6" i="2"/>
  <c r="FF6" i="2"/>
  <c r="KA6" i="2"/>
  <c r="KB6" i="2"/>
  <c r="KC6" i="2"/>
  <c r="KD6" i="2"/>
  <c r="KE6" i="2"/>
  <c r="KF6" i="2"/>
  <c r="KG6" i="2"/>
  <c r="KH6" i="2"/>
  <c r="KI6" i="2"/>
  <c r="KJ6" i="2"/>
  <c r="KK6" i="2"/>
  <c r="KL6" i="2"/>
  <c r="KM6" i="2"/>
  <c r="KN6" i="2"/>
  <c r="KO6" i="2"/>
  <c r="KP6" i="2"/>
  <c r="KQ6" i="2"/>
  <c r="KR6" i="2"/>
  <c r="KS6" i="2"/>
  <c r="KT6" i="2"/>
  <c r="KU6" i="2"/>
  <c r="KV6" i="2"/>
  <c r="FE6" i="2"/>
  <c r="IG6" i="2"/>
  <c r="IH6" i="2"/>
  <c r="II6" i="2"/>
  <c r="IJ6" i="2"/>
  <c r="IK6" i="2"/>
  <c r="IL6" i="2"/>
  <c r="IM6" i="2"/>
  <c r="IN6" i="2"/>
  <c r="IO6" i="2"/>
  <c r="IP6" i="2"/>
  <c r="IQ6" i="2"/>
  <c r="IR6" i="2"/>
  <c r="IS6" i="2"/>
  <c r="IT6" i="2"/>
  <c r="IU6" i="2"/>
  <c r="IV6" i="2"/>
  <c r="IW6" i="2"/>
  <c r="IX6" i="2"/>
  <c r="IY6" i="2"/>
  <c r="IZ6" i="2"/>
  <c r="JA6" i="2"/>
  <c r="JB6" i="2"/>
  <c r="FD6" i="2"/>
  <c r="GT6" i="2"/>
  <c r="GU6" i="2"/>
  <c r="GV6" i="2"/>
  <c r="GW6" i="2"/>
  <c r="GX6" i="2"/>
  <c r="GY6" i="2"/>
  <c r="GZ6" i="2"/>
  <c r="HA6" i="2"/>
  <c r="HB6" i="2"/>
  <c r="HC6" i="2"/>
  <c r="HD6" i="2"/>
  <c r="HE6" i="2"/>
  <c r="HF6" i="2"/>
  <c r="FC6" i="2"/>
  <c r="GF6" i="2"/>
  <c r="FH5" i="2"/>
  <c r="FG5" i="2"/>
  <c r="FF5" i="2"/>
  <c r="KA5" i="2"/>
  <c r="KB5" i="2"/>
  <c r="KC5" i="2"/>
  <c r="KD5" i="2"/>
  <c r="KE5" i="2"/>
  <c r="KF5" i="2"/>
  <c r="KG5" i="2"/>
  <c r="KH5" i="2"/>
  <c r="KI5" i="2"/>
  <c r="KJ5" i="2"/>
  <c r="KK5" i="2"/>
  <c r="KL5" i="2"/>
  <c r="KM5" i="2"/>
  <c r="KN5" i="2"/>
  <c r="KO5" i="2"/>
  <c r="KP5" i="2"/>
  <c r="KQ5" i="2"/>
  <c r="KR5" i="2"/>
  <c r="KS5" i="2"/>
  <c r="KT5" i="2"/>
  <c r="KU5" i="2"/>
  <c r="KV5" i="2"/>
  <c r="FE5" i="2"/>
  <c r="IG5" i="2"/>
  <c r="IH5" i="2"/>
  <c r="II5" i="2"/>
  <c r="IJ5" i="2"/>
  <c r="IK5" i="2"/>
  <c r="IL5" i="2"/>
  <c r="IM5" i="2"/>
  <c r="IN5" i="2"/>
  <c r="IO5" i="2"/>
  <c r="IP5" i="2"/>
  <c r="IQ5" i="2"/>
  <c r="IR5" i="2"/>
  <c r="IS5" i="2"/>
  <c r="IT5" i="2"/>
  <c r="IU5" i="2"/>
  <c r="IV5" i="2"/>
  <c r="IW5" i="2"/>
  <c r="IX5" i="2"/>
  <c r="IY5" i="2"/>
  <c r="IZ5" i="2"/>
  <c r="JA5" i="2"/>
  <c r="JB5" i="2"/>
  <c r="FD5" i="2"/>
  <c r="GT5" i="2"/>
  <c r="GU5" i="2"/>
  <c r="GV5" i="2"/>
  <c r="GW5" i="2"/>
  <c r="GX5" i="2"/>
  <c r="GY5" i="2"/>
  <c r="GZ5" i="2"/>
  <c r="HA5" i="2"/>
  <c r="HB5" i="2"/>
  <c r="HC5" i="2"/>
  <c r="HD5" i="2"/>
  <c r="HE5" i="2"/>
  <c r="HF5" i="2"/>
  <c r="FC5" i="2"/>
  <c r="GF5" i="2"/>
  <c r="H9" i="9" s="1"/>
  <c r="FH4" i="2"/>
  <c r="FG4" i="2"/>
  <c r="FF4" i="2"/>
  <c r="KA4" i="2"/>
  <c r="KB4" i="2"/>
  <c r="KC4" i="2"/>
  <c r="KD4" i="2"/>
  <c r="KE4" i="2"/>
  <c r="KF4" i="2"/>
  <c r="KG4" i="2"/>
  <c r="KH4" i="2"/>
  <c r="KI4" i="2"/>
  <c r="KJ4" i="2"/>
  <c r="KK4" i="2"/>
  <c r="KL4" i="2"/>
  <c r="KM4" i="2"/>
  <c r="KN4" i="2"/>
  <c r="KO4" i="2"/>
  <c r="KP4" i="2"/>
  <c r="KQ4" i="2"/>
  <c r="KR4" i="2"/>
  <c r="KS4" i="2"/>
  <c r="KT4" i="2"/>
  <c r="KU4" i="2"/>
  <c r="KV4" i="2"/>
  <c r="FE4" i="2"/>
  <c r="IF4" i="2"/>
  <c r="IG4" i="2"/>
  <c r="IH4" i="2"/>
  <c r="II4" i="2"/>
  <c r="IJ4" i="2"/>
  <c r="IK4" i="2"/>
  <c r="IL4" i="2"/>
  <c r="IM4" i="2"/>
  <c r="IN4" i="2"/>
  <c r="IO4" i="2"/>
  <c r="IP4" i="2"/>
  <c r="IQ4" i="2"/>
  <c r="IR4" i="2"/>
  <c r="IS4" i="2"/>
  <c r="IT4" i="2"/>
  <c r="IU4" i="2"/>
  <c r="IV4" i="2"/>
  <c r="IW4" i="2"/>
  <c r="IX4" i="2"/>
  <c r="IY4" i="2"/>
  <c r="IZ4" i="2"/>
  <c r="JA4" i="2"/>
  <c r="JB4" i="2"/>
  <c r="FD4" i="2"/>
  <c r="GT4" i="2"/>
  <c r="GU4" i="2"/>
  <c r="GV4" i="2"/>
  <c r="GW4" i="2"/>
  <c r="GX4" i="2"/>
  <c r="GY4" i="2"/>
  <c r="GZ4" i="2"/>
  <c r="HA4" i="2"/>
  <c r="HB4" i="2"/>
  <c r="HC4" i="2"/>
  <c r="HD4" i="2"/>
  <c r="HE4" i="2"/>
  <c r="HF4" i="2"/>
  <c r="FC4" i="2"/>
  <c r="GF4" i="2"/>
  <c r="H8" i="9" s="1"/>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A24" i="9"/>
  <c r="D23" i="9"/>
  <c r="D22" i="9"/>
  <c r="D21" i="9"/>
  <c r="D20" i="9"/>
  <c r="D19" i="9"/>
  <c r="D18" i="9"/>
  <c r="D17" i="9"/>
  <c r="D16" i="9"/>
  <c r="D15" i="9"/>
  <c r="D14" i="9"/>
  <c r="D13" i="9"/>
  <c r="D12" i="9"/>
  <c r="D11" i="9"/>
  <c r="D10" i="9"/>
  <c r="D9" i="9"/>
  <c r="D8" i="9"/>
  <c r="A61" i="2"/>
  <c r="H61" i="2" s="1"/>
  <c r="A60" i="2"/>
  <c r="B61" i="2"/>
  <c r="A64" i="7" s="1"/>
  <c r="A59" i="2"/>
  <c r="A58" i="2"/>
  <c r="B59" i="2"/>
  <c r="A62" i="7" s="1"/>
  <c r="A57" i="2"/>
  <c r="A56" i="2"/>
  <c r="A55" i="2"/>
  <c r="B56" i="2"/>
  <c r="A59" i="7" s="1"/>
  <c r="A54" i="2"/>
  <c r="A53" i="2"/>
  <c r="H53" i="2" s="1"/>
  <c r="D56" i="3"/>
  <c r="A52" i="2"/>
  <c r="D55" i="3"/>
  <c r="B53" i="2"/>
  <c r="A56" i="7" s="1"/>
  <c r="A51" i="2"/>
  <c r="A50" i="2"/>
  <c r="A49" i="2"/>
  <c r="B50" i="2"/>
  <c r="A53" i="7" s="1"/>
  <c r="A48" i="2"/>
  <c r="A47" i="2"/>
  <c r="H47" i="2" s="1"/>
  <c r="B48" i="2"/>
  <c r="A51" i="7" s="1"/>
  <c r="A46" i="2"/>
  <c r="A45" i="2"/>
  <c r="A44" i="2"/>
  <c r="B45" i="2"/>
  <c r="A48" i="7" s="1"/>
  <c r="A43" i="2"/>
  <c r="A42" i="2"/>
  <c r="A41" i="2"/>
  <c r="A40" i="2"/>
  <c r="A39" i="2"/>
  <c r="H39" i="2" s="1"/>
  <c r="D42" i="3"/>
  <c r="B40" i="2"/>
  <c r="A43" i="7" s="1"/>
  <c r="A38" i="2"/>
  <c r="A37" i="2"/>
  <c r="H37" i="2" s="1"/>
  <c r="A36" i="2"/>
  <c r="H36" i="2" s="1"/>
  <c r="A35" i="2"/>
  <c r="B36" i="2"/>
  <c r="A39" i="7" s="1"/>
  <c r="A34" i="2"/>
  <c r="D37" i="3"/>
  <c r="A33" i="2"/>
  <c r="H33" i="2" s="1"/>
  <c r="A32" i="2"/>
  <c r="H32" i="2" s="1"/>
  <c r="C36" i="7"/>
  <c r="A31" i="2"/>
  <c r="A30" i="2"/>
  <c r="D33" i="3"/>
  <c r="A29" i="2"/>
  <c r="H29" i="2" s="1"/>
  <c r="D32" i="3"/>
  <c r="A27" i="2"/>
  <c r="A26" i="2"/>
  <c r="H26" i="2" s="1"/>
  <c r="A25" i="2"/>
  <c r="A24" i="2"/>
  <c r="D27" i="3"/>
  <c r="A23" i="2"/>
  <c r="A22" i="2"/>
  <c r="A21" i="2"/>
  <c r="A20" i="2"/>
  <c r="H20" i="2" s="1"/>
  <c r="D23" i="3"/>
  <c r="A19" i="2"/>
  <c r="A18" i="2"/>
  <c r="A17" i="2"/>
  <c r="A16" i="2"/>
  <c r="C20" i="7"/>
  <c r="A15" i="2"/>
  <c r="A14" i="2"/>
  <c r="A13" i="2"/>
  <c r="A12" i="2"/>
  <c r="A11" i="2"/>
  <c r="A10" i="2"/>
  <c r="A9" i="2"/>
  <c r="A8" i="2"/>
  <c r="A7" i="2"/>
  <c r="A6" i="2"/>
  <c r="D9" i="3"/>
  <c r="A5" i="2"/>
  <c r="H5" i="2" s="1"/>
  <c r="D8" i="3"/>
  <c r="C5" i="2"/>
  <c r="B8" i="7" s="1"/>
  <c r="B5" i="2"/>
  <c r="A8" i="7" s="1"/>
  <c r="D64" i="3"/>
  <c r="D63" i="3"/>
  <c r="D62" i="3"/>
  <c r="D61" i="3"/>
  <c r="D60" i="3"/>
  <c r="D59" i="3"/>
  <c r="D58" i="3"/>
  <c r="D57" i="3"/>
  <c r="D54" i="3"/>
  <c r="D53" i="3"/>
  <c r="D52" i="3"/>
  <c r="D51" i="3"/>
  <c r="D50" i="3"/>
  <c r="D49" i="3"/>
  <c r="D48" i="3"/>
  <c r="D47" i="3"/>
  <c r="D46" i="3"/>
  <c r="D45" i="3"/>
  <c r="D44" i="3"/>
  <c r="D43" i="3"/>
  <c r="D41" i="3"/>
  <c r="D40" i="3"/>
  <c r="D39" i="3"/>
  <c r="D38" i="3"/>
  <c r="D36" i="3"/>
  <c r="D35" i="3"/>
  <c r="D34" i="3"/>
  <c r="D31" i="3"/>
  <c r="D30" i="3"/>
  <c r="D29" i="3"/>
  <c r="D28" i="3"/>
  <c r="D26" i="3"/>
  <c r="D25" i="3"/>
  <c r="D24" i="3"/>
  <c r="D22" i="3"/>
  <c r="D21" i="3"/>
  <c r="D20" i="3"/>
  <c r="D19" i="3"/>
  <c r="D18" i="3"/>
  <c r="D17" i="3"/>
  <c r="D16" i="3"/>
  <c r="D15" i="3"/>
  <c r="D14" i="3"/>
  <c r="D13" i="3"/>
  <c r="D12" i="3"/>
  <c r="D11" i="3"/>
  <c r="D10" i="3"/>
  <c r="D7" i="3"/>
  <c r="C7" i="3"/>
  <c r="EP61" i="2"/>
  <c r="G64" i="10" s="1"/>
  <c r="EQ61" i="2"/>
  <c r="F64" i="10" s="1"/>
  <c r="E64" i="10"/>
  <c r="D64" i="10"/>
  <c r="EP60" i="2"/>
  <c r="G63" i="10" s="1"/>
  <c r="EQ60" i="2"/>
  <c r="F63" i="10" s="1"/>
  <c r="E63" i="10"/>
  <c r="D63" i="10"/>
  <c r="EP59" i="2"/>
  <c r="G62" i="10" s="1"/>
  <c r="EQ59" i="2"/>
  <c r="F62" i="10" s="1"/>
  <c r="E62" i="10"/>
  <c r="D62" i="10"/>
  <c r="EP58" i="2"/>
  <c r="G61" i="10" s="1"/>
  <c r="EQ58" i="2"/>
  <c r="F61" i="10" s="1"/>
  <c r="E61" i="10"/>
  <c r="D61" i="10"/>
  <c r="EP57" i="2"/>
  <c r="G60" i="10" s="1"/>
  <c r="EQ57" i="2"/>
  <c r="F60" i="10" s="1"/>
  <c r="AE49" i="31"/>
  <c r="E60" i="10" s="1"/>
  <c r="AF49" i="31"/>
  <c r="D60" i="10" s="1"/>
  <c r="EP56" i="2"/>
  <c r="G59" i="10" s="1"/>
  <c r="EQ56" i="2"/>
  <c r="F59" i="10" s="1"/>
  <c r="E59" i="10"/>
  <c r="D59" i="10"/>
  <c r="EP55" i="2"/>
  <c r="G58" i="10" s="1"/>
  <c r="EQ55" i="2"/>
  <c r="F58" i="10" s="1"/>
  <c r="E58" i="10"/>
  <c r="D58" i="10"/>
  <c r="EP54" i="2"/>
  <c r="G57" i="10" s="1"/>
  <c r="EQ54" i="2"/>
  <c r="F57" i="10" s="1"/>
  <c r="AE46" i="31"/>
  <c r="E57" i="10" s="1"/>
  <c r="AF46" i="31"/>
  <c r="D57" i="10" s="1"/>
  <c r="EP53" i="2"/>
  <c r="G56" i="10" s="1"/>
  <c r="EQ53" i="2"/>
  <c r="F56" i="10" s="1"/>
  <c r="AE45" i="31"/>
  <c r="E56" i="10" s="1"/>
  <c r="AF45" i="31"/>
  <c r="D56" i="10" s="1"/>
  <c r="EP52" i="2"/>
  <c r="G55" i="10" s="1"/>
  <c r="EQ52" i="2"/>
  <c r="F55" i="10" s="1"/>
  <c r="AE44" i="31"/>
  <c r="E55" i="10" s="1"/>
  <c r="AF44" i="31"/>
  <c r="D55" i="10" s="1"/>
  <c r="EP51" i="2"/>
  <c r="G54" i="10" s="1"/>
  <c r="EQ51" i="2"/>
  <c r="F54" i="10" s="1"/>
  <c r="AE43" i="31"/>
  <c r="E54" i="10" s="1"/>
  <c r="AF43" i="31"/>
  <c r="D54" i="10" s="1"/>
  <c r="EP50" i="2"/>
  <c r="G53" i="10" s="1"/>
  <c r="EQ50" i="2"/>
  <c r="F53" i="10" s="1"/>
  <c r="E53" i="10"/>
  <c r="D53" i="10"/>
  <c r="EP49" i="2"/>
  <c r="G52" i="10" s="1"/>
  <c r="EQ49" i="2"/>
  <c r="F52" i="10" s="1"/>
  <c r="E52" i="10"/>
  <c r="D52" i="10"/>
  <c r="EP48" i="2"/>
  <c r="G51" i="10" s="1"/>
  <c r="EQ48" i="2"/>
  <c r="F51" i="10" s="1"/>
  <c r="E51" i="10"/>
  <c r="D51" i="10"/>
  <c r="EP47" i="2"/>
  <c r="G50" i="10" s="1"/>
  <c r="EQ47" i="2"/>
  <c r="F50" i="10" s="1"/>
  <c r="E50" i="10"/>
  <c r="D50" i="10"/>
  <c r="EP46" i="2"/>
  <c r="G49" i="10" s="1"/>
  <c r="EQ46" i="2"/>
  <c r="F49" i="10" s="1"/>
  <c r="AE40" i="31"/>
  <c r="E49" i="10" s="1"/>
  <c r="AF40" i="31"/>
  <c r="D49" i="10" s="1"/>
  <c r="EP45" i="2"/>
  <c r="G48" i="10" s="1"/>
  <c r="EQ45" i="2"/>
  <c r="F48" i="10" s="1"/>
  <c r="AE39" i="31"/>
  <c r="E48" i="10" s="1"/>
  <c r="AF39" i="31"/>
  <c r="D48" i="10" s="1"/>
  <c r="EP44" i="2"/>
  <c r="G47" i="10" s="1"/>
  <c r="EQ44" i="2"/>
  <c r="F47" i="10" s="1"/>
  <c r="AE38" i="31"/>
  <c r="E47" i="10" s="1"/>
  <c r="AF38" i="31"/>
  <c r="D47" i="10" s="1"/>
  <c r="EP43" i="2"/>
  <c r="G46" i="10" s="1"/>
  <c r="EQ43" i="2"/>
  <c r="F46" i="10" s="1"/>
  <c r="AE37" i="31"/>
  <c r="E46" i="10" s="1"/>
  <c r="AF37" i="31"/>
  <c r="D46" i="10" s="1"/>
  <c r="EP42" i="2"/>
  <c r="G45" i="10" s="1"/>
  <c r="EQ42" i="2"/>
  <c r="F45" i="10" s="1"/>
  <c r="E45" i="10"/>
  <c r="D45" i="10"/>
  <c r="EP41" i="2"/>
  <c r="G44" i="10" s="1"/>
  <c r="EQ41" i="2"/>
  <c r="F44" i="10" s="1"/>
  <c r="E44" i="10"/>
  <c r="D44" i="10"/>
  <c r="EP40" i="2"/>
  <c r="G43" i="10" s="1"/>
  <c r="EQ40" i="2"/>
  <c r="F43" i="10" s="1"/>
  <c r="AE35" i="31"/>
  <c r="E43" i="10" s="1"/>
  <c r="AF35" i="31"/>
  <c r="D43" i="10" s="1"/>
  <c r="EP39" i="2"/>
  <c r="G42" i="10" s="1"/>
  <c r="EQ39" i="2"/>
  <c r="F42" i="10" s="1"/>
  <c r="AE34" i="31"/>
  <c r="E42" i="10" s="1"/>
  <c r="AF34" i="31"/>
  <c r="D42" i="10" s="1"/>
  <c r="EP38" i="2"/>
  <c r="G41" i="10" s="1"/>
  <c r="EQ38" i="2"/>
  <c r="F41" i="10" s="1"/>
  <c r="AE33" i="31"/>
  <c r="E41" i="10" s="1"/>
  <c r="AF33" i="31"/>
  <c r="D41" i="10" s="1"/>
  <c r="EP37" i="2"/>
  <c r="G40" i="10" s="1"/>
  <c r="EQ37" i="2"/>
  <c r="F40" i="10" s="1"/>
  <c r="E40" i="10"/>
  <c r="D40" i="10"/>
  <c r="EP36" i="2"/>
  <c r="G39" i="10" s="1"/>
  <c r="EQ36" i="2"/>
  <c r="F39" i="10" s="1"/>
  <c r="E39" i="10"/>
  <c r="D39" i="10"/>
  <c r="EP35" i="2"/>
  <c r="G38" i="10" s="1"/>
  <c r="EQ35" i="2"/>
  <c r="F38" i="10" s="1"/>
  <c r="E38" i="10"/>
  <c r="D38" i="10"/>
  <c r="EP34" i="2"/>
  <c r="G37" i="10" s="1"/>
  <c r="EQ34" i="2"/>
  <c r="F37" i="10" s="1"/>
  <c r="E37" i="10"/>
  <c r="D37" i="10"/>
  <c r="EP33" i="2"/>
  <c r="G36" i="10" s="1"/>
  <c r="EQ33" i="2"/>
  <c r="F36" i="10" s="1"/>
  <c r="AE31" i="31"/>
  <c r="E36" i="10" s="1"/>
  <c r="AF31" i="31"/>
  <c r="D36" i="10" s="1"/>
  <c r="EP32" i="2"/>
  <c r="G35" i="10" s="1"/>
  <c r="EQ32" i="2"/>
  <c r="F35" i="10" s="1"/>
  <c r="AE30" i="31"/>
  <c r="E35" i="10" s="1"/>
  <c r="AF30" i="31"/>
  <c r="D35" i="10" s="1"/>
  <c r="EP31" i="2"/>
  <c r="G34" i="10" s="1"/>
  <c r="EQ31" i="2"/>
  <c r="F34" i="10" s="1"/>
  <c r="AE29" i="31"/>
  <c r="E34" i="10" s="1"/>
  <c r="AF29" i="31"/>
  <c r="D34" i="10" s="1"/>
  <c r="EP30" i="2"/>
  <c r="G33" i="10" s="1"/>
  <c r="EQ30" i="2"/>
  <c r="F33" i="10" s="1"/>
  <c r="AE28" i="31"/>
  <c r="E33" i="10" s="1"/>
  <c r="AF28" i="31"/>
  <c r="D33" i="10" s="1"/>
  <c r="EP29" i="2"/>
  <c r="G32" i="10" s="1"/>
  <c r="EQ29" i="2"/>
  <c r="F32" i="10" s="1"/>
  <c r="AE27" i="31"/>
  <c r="E32" i="10" s="1"/>
  <c r="AF27" i="31"/>
  <c r="D32" i="10" s="1"/>
  <c r="EP28" i="2"/>
  <c r="G31" i="10" s="1"/>
  <c r="EQ28" i="2"/>
  <c r="F31" i="10" s="1"/>
  <c r="AE25" i="31"/>
  <c r="E31" i="10" s="1"/>
  <c r="AF25" i="31"/>
  <c r="D31" i="10" s="1"/>
  <c r="EP27" i="2"/>
  <c r="G30" i="10" s="1"/>
  <c r="EQ27" i="2"/>
  <c r="F30" i="10" s="1"/>
  <c r="AE24" i="31"/>
  <c r="E30" i="10" s="1"/>
  <c r="AF24" i="31"/>
  <c r="D30" i="10" s="1"/>
  <c r="EP26" i="2"/>
  <c r="G29" i="10" s="1"/>
  <c r="EQ26" i="2"/>
  <c r="F29" i="10" s="1"/>
  <c r="E29" i="10"/>
  <c r="D29" i="10"/>
  <c r="EP25" i="2"/>
  <c r="G28" i="10" s="1"/>
  <c r="EQ25" i="2"/>
  <c r="F28" i="10" s="1"/>
  <c r="E28" i="10"/>
  <c r="D28" i="10"/>
  <c r="EP24" i="2"/>
  <c r="G27" i="10" s="1"/>
  <c r="EQ24" i="2"/>
  <c r="F27" i="10" s="1"/>
  <c r="AE23" i="31"/>
  <c r="E27" i="10" s="1"/>
  <c r="AF23" i="31"/>
  <c r="D27" i="10" s="1"/>
  <c r="EP23" i="2"/>
  <c r="G26" i="10" s="1"/>
  <c r="EQ23" i="2"/>
  <c r="F26" i="10" s="1"/>
  <c r="AE22" i="31"/>
  <c r="E26" i="10" s="1"/>
  <c r="AF22" i="31"/>
  <c r="D26" i="10" s="1"/>
  <c r="EP22" i="2"/>
  <c r="G25" i="10" s="1"/>
  <c r="EQ22" i="2"/>
  <c r="F25" i="10" s="1"/>
  <c r="AE21" i="31"/>
  <c r="E25" i="10" s="1"/>
  <c r="AF21" i="31"/>
  <c r="D25" i="10" s="1"/>
  <c r="EP21" i="2"/>
  <c r="G24" i="10" s="1"/>
  <c r="EQ21" i="2"/>
  <c r="F24" i="10" s="1"/>
  <c r="AE20" i="31"/>
  <c r="E24" i="10" s="1"/>
  <c r="AF20" i="31"/>
  <c r="D24" i="10" s="1"/>
  <c r="EP20" i="2"/>
  <c r="G23" i="10" s="1"/>
  <c r="EQ20" i="2"/>
  <c r="F23" i="10" s="1"/>
  <c r="AE19" i="31"/>
  <c r="E23" i="10" s="1"/>
  <c r="AF19" i="31"/>
  <c r="D23" i="10" s="1"/>
  <c r="EP19" i="2"/>
  <c r="G22" i="10" s="1"/>
  <c r="EQ19" i="2"/>
  <c r="F22" i="10" s="1"/>
  <c r="AE18" i="31"/>
  <c r="E22" i="10" s="1"/>
  <c r="AF18" i="31"/>
  <c r="D22" i="10" s="1"/>
  <c r="EP18" i="2"/>
  <c r="G21" i="10" s="1"/>
  <c r="EQ18" i="2"/>
  <c r="F21" i="10" s="1"/>
  <c r="E21" i="10"/>
  <c r="D21" i="10"/>
  <c r="EP17" i="2"/>
  <c r="G20" i="10" s="1"/>
  <c r="EQ17" i="2"/>
  <c r="F20" i="10" s="1"/>
  <c r="E20" i="10"/>
  <c r="D20" i="10"/>
  <c r="EP16" i="2"/>
  <c r="G19" i="10" s="1"/>
  <c r="EQ16" i="2"/>
  <c r="F19" i="10" s="1"/>
  <c r="AE15" i="31"/>
  <c r="E19" i="10" s="1"/>
  <c r="AF15" i="31"/>
  <c r="D19" i="10" s="1"/>
  <c r="EP15" i="2"/>
  <c r="G18" i="10" s="1"/>
  <c r="EQ15" i="2"/>
  <c r="F18" i="10" s="1"/>
  <c r="E18" i="10"/>
  <c r="D18" i="10"/>
  <c r="EP14" i="2"/>
  <c r="G17" i="10" s="1"/>
  <c r="EQ14" i="2"/>
  <c r="F17" i="10" s="1"/>
  <c r="E17" i="10"/>
  <c r="D17" i="10"/>
  <c r="EP13" i="2"/>
  <c r="G16" i="10" s="1"/>
  <c r="EQ13" i="2"/>
  <c r="F16" i="10" s="1"/>
  <c r="AE13" i="31"/>
  <c r="E16" i="10" s="1"/>
  <c r="AF13" i="31"/>
  <c r="D16" i="10" s="1"/>
  <c r="EP12" i="2"/>
  <c r="G15" i="10" s="1"/>
  <c r="EQ12" i="2"/>
  <c r="F15" i="10" s="1"/>
  <c r="AE12" i="31"/>
  <c r="E15" i="10" s="1"/>
  <c r="AF12" i="31"/>
  <c r="D15" i="10" s="1"/>
  <c r="EP11" i="2"/>
  <c r="G14" i="10" s="1"/>
  <c r="EQ11" i="2"/>
  <c r="F14" i="10" s="1"/>
  <c r="AE11" i="31"/>
  <c r="AF11" i="31"/>
  <c r="D14" i="10" s="1"/>
  <c r="EP10" i="2"/>
  <c r="G13" i="10" s="1"/>
  <c r="EQ10" i="2"/>
  <c r="F13" i="10" s="1"/>
  <c r="AE10" i="31"/>
  <c r="E13" i="10" s="1"/>
  <c r="AF10" i="31"/>
  <c r="D13" i="10" s="1"/>
  <c r="EP9" i="2"/>
  <c r="G12" i="10" s="1"/>
  <c r="EQ9" i="2"/>
  <c r="F12" i="10" s="1"/>
  <c r="AE9" i="31"/>
  <c r="E12" i="10" s="1"/>
  <c r="AF9" i="31"/>
  <c r="D12" i="10" s="1"/>
  <c r="EP8" i="2"/>
  <c r="G11" i="10" s="1"/>
  <c r="EQ8" i="2"/>
  <c r="F11" i="10" s="1"/>
  <c r="AE8" i="31"/>
  <c r="E11" i="10" s="1"/>
  <c r="AF8" i="31"/>
  <c r="EP7" i="2"/>
  <c r="G10" i="10" s="1"/>
  <c r="EQ7" i="2"/>
  <c r="F10" i="10" s="1"/>
  <c r="AE7" i="31"/>
  <c r="AF7" i="31"/>
  <c r="D10" i="10" s="1"/>
  <c r="EP6" i="2"/>
  <c r="G9" i="10" s="1"/>
  <c r="EQ6" i="2"/>
  <c r="F9" i="10" s="1"/>
  <c r="AE5" i="31"/>
  <c r="E9" i="10" s="1"/>
  <c r="AF5" i="31"/>
  <c r="D9" i="10" s="1"/>
  <c r="EP5" i="2"/>
  <c r="G8" i="10" s="1"/>
  <c r="EQ5" i="2"/>
  <c r="F8" i="10" s="1"/>
  <c r="B4" i="31"/>
  <c r="AG4" i="31" s="1"/>
  <c r="E8" i="10" s="1"/>
  <c r="D8" i="10"/>
  <c r="C8" i="10"/>
  <c r="EP4" i="2"/>
  <c r="G7" i="10" s="1"/>
  <c r="EQ4" i="2"/>
  <c r="E7" i="10"/>
  <c r="D7" i="10"/>
  <c r="AE6" i="31"/>
  <c r="AF6" i="31"/>
  <c r="AF57" i="31" s="1"/>
  <c r="D6" i="10" s="1"/>
  <c r="AE17" i="31"/>
  <c r="AE26" i="31"/>
  <c r="AF17" i="31"/>
  <c r="FB60" i="2"/>
  <c r="FB61" i="2"/>
  <c r="N51" i="31"/>
  <c r="D51" i="31"/>
  <c r="E51" i="31"/>
  <c r="F51" i="31"/>
  <c r="G51" i="31"/>
  <c r="H51" i="31"/>
  <c r="I51" i="31"/>
  <c r="J51" i="31"/>
  <c r="K51" i="31"/>
  <c r="L51" i="31"/>
  <c r="M51" i="31"/>
  <c r="FA60" i="2"/>
  <c r="FA61" i="2"/>
  <c r="EZ60" i="2"/>
  <c r="EZ61" i="2"/>
  <c r="EY60" i="2"/>
  <c r="EY61" i="2"/>
  <c r="EX60" i="2"/>
  <c r="EX61" i="2"/>
  <c r="EW60" i="2"/>
  <c r="EW61" i="2"/>
  <c r="EV60" i="2"/>
  <c r="EV61" i="2"/>
  <c r="EU60" i="2"/>
  <c r="EU61" i="2"/>
  <c r="ET60" i="2"/>
  <c r="ET61" i="2"/>
  <c r="F54" i="6"/>
  <c r="FB58" i="2"/>
  <c r="FB59" i="2"/>
  <c r="N50" i="31"/>
  <c r="D50" i="31"/>
  <c r="E50" i="31"/>
  <c r="F50" i="31"/>
  <c r="G50" i="31"/>
  <c r="H50" i="31"/>
  <c r="I50" i="31"/>
  <c r="J50" i="31"/>
  <c r="K50" i="31"/>
  <c r="L50" i="31"/>
  <c r="M50" i="31"/>
  <c r="FA58" i="2"/>
  <c r="FA59" i="2"/>
  <c r="EZ58" i="2"/>
  <c r="EZ59" i="2"/>
  <c r="EY58" i="2"/>
  <c r="EY59" i="2"/>
  <c r="EX58" i="2"/>
  <c r="EX59" i="2"/>
  <c r="EW58" i="2"/>
  <c r="EW59" i="2"/>
  <c r="EV58" i="2"/>
  <c r="EV59" i="2"/>
  <c r="EU58" i="2"/>
  <c r="ET58" i="2"/>
  <c r="ET59" i="2"/>
  <c r="EU59" i="2"/>
  <c r="FB57" i="2"/>
  <c r="N49" i="31"/>
  <c r="D49" i="31"/>
  <c r="E49" i="31"/>
  <c r="F49" i="31"/>
  <c r="G49" i="31"/>
  <c r="H49" i="31"/>
  <c r="I49" i="31"/>
  <c r="J49" i="31"/>
  <c r="K49" i="31"/>
  <c r="L49" i="31"/>
  <c r="M49" i="31"/>
  <c r="FA57" i="2"/>
  <c r="U52" i="6" s="1"/>
  <c r="EZ57" i="2"/>
  <c r="EY57" i="2"/>
  <c r="Q52" i="6" s="1"/>
  <c r="EX57" i="2"/>
  <c r="EW57" i="2"/>
  <c r="M52" i="6" s="1"/>
  <c r="EV57" i="2"/>
  <c r="EU57" i="2"/>
  <c r="I52" i="6" s="1"/>
  <c r="ET57" i="2"/>
  <c r="FB56" i="2"/>
  <c r="N48" i="31"/>
  <c r="D48" i="31"/>
  <c r="E48" i="31"/>
  <c r="F48" i="31"/>
  <c r="G48" i="31"/>
  <c r="H48" i="31"/>
  <c r="I48" i="31"/>
  <c r="J48" i="31"/>
  <c r="K48" i="31"/>
  <c r="L48" i="31"/>
  <c r="M48" i="31"/>
  <c r="FA56" i="2"/>
  <c r="EZ56" i="2"/>
  <c r="EY56" i="2"/>
  <c r="EX56" i="2"/>
  <c r="EW56" i="2"/>
  <c r="EV56" i="2"/>
  <c r="K51" i="6" s="1"/>
  <c r="EU56" i="2"/>
  <c r="ET56" i="2"/>
  <c r="FB55" i="2"/>
  <c r="W50" i="6" s="1"/>
  <c r="N47" i="31"/>
  <c r="D47" i="31"/>
  <c r="O47" i="31" s="1"/>
  <c r="E47" i="31"/>
  <c r="F47" i="31"/>
  <c r="G47" i="31"/>
  <c r="H47" i="31"/>
  <c r="I47" i="31"/>
  <c r="J47" i="31"/>
  <c r="K47" i="31"/>
  <c r="L47" i="31"/>
  <c r="M47" i="31"/>
  <c r="FA55" i="2"/>
  <c r="U50" i="6" s="1"/>
  <c r="EZ55" i="2"/>
  <c r="S50" i="6" s="1"/>
  <c r="EY55" i="2"/>
  <c r="EX55" i="2"/>
  <c r="O50" i="6" s="1"/>
  <c r="EW55" i="2"/>
  <c r="M50" i="6" s="1"/>
  <c r="EV55" i="2"/>
  <c r="K50" i="6" s="1"/>
  <c r="EU55" i="2"/>
  <c r="ET55" i="2"/>
  <c r="FB54" i="2"/>
  <c r="N46" i="31"/>
  <c r="D46" i="31"/>
  <c r="E46" i="31"/>
  <c r="F46" i="31"/>
  <c r="G46" i="31"/>
  <c r="H46" i="31"/>
  <c r="I46" i="31"/>
  <c r="J46" i="31"/>
  <c r="K46" i="31"/>
  <c r="L46" i="31"/>
  <c r="M46" i="31"/>
  <c r="FA54" i="2"/>
  <c r="EZ54" i="2"/>
  <c r="EY54" i="2"/>
  <c r="EX54" i="2"/>
  <c r="O49" i="6" s="1"/>
  <c r="EW54" i="2"/>
  <c r="EV54" i="2"/>
  <c r="K49" i="6" s="1"/>
  <c r="EU54" i="2"/>
  <c r="ET54" i="2"/>
  <c r="FB53" i="2"/>
  <c r="N45" i="31"/>
  <c r="D45" i="31"/>
  <c r="E45" i="31"/>
  <c r="F45" i="31"/>
  <c r="G45" i="31"/>
  <c r="H45" i="31"/>
  <c r="I45" i="31"/>
  <c r="J45" i="31"/>
  <c r="K45" i="31"/>
  <c r="L45" i="31"/>
  <c r="M45" i="31"/>
  <c r="FA53" i="2"/>
  <c r="EZ53" i="2"/>
  <c r="EY53" i="2"/>
  <c r="EX53" i="2"/>
  <c r="O48" i="6" s="1"/>
  <c r="EW53" i="2"/>
  <c r="EV53" i="2"/>
  <c r="EU53" i="2"/>
  <c r="ET53" i="2"/>
  <c r="FB52" i="2"/>
  <c r="N44" i="31"/>
  <c r="D44" i="31"/>
  <c r="E44" i="31"/>
  <c r="F44" i="31"/>
  <c r="G44" i="31"/>
  <c r="H44" i="31"/>
  <c r="I44" i="31"/>
  <c r="J44" i="31"/>
  <c r="K44" i="31"/>
  <c r="L44" i="31"/>
  <c r="M44" i="31"/>
  <c r="FA52" i="2"/>
  <c r="EZ52" i="2"/>
  <c r="S47" i="6" s="1"/>
  <c r="EY52" i="2"/>
  <c r="EX52" i="2"/>
  <c r="O47" i="6" s="1"/>
  <c r="EW52" i="2"/>
  <c r="EV52" i="2"/>
  <c r="EU52" i="2"/>
  <c r="ET52" i="2"/>
  <c r="FB51" i="2"/>
  <c r="N43" i="31"/>
  <c r="D43" i="31"/>
  <c r="O43" i="31" s="1"/>
  <c r="E43" i="31"/>
  <c r="F43" i="31"/>
  <c r="G43" i="31"/>
  <c r="H43" i="31"/>
  <c r="I43" i="31"/>
  <c r="J43" i="31"/>
  <c r="K43" i="31"/>
  <c r="L43" i="31"/>
  <c r="M43" i="31"/>
  <c r="FA51" i="2"/>
  <c r="U46" i="6" s="1"/>
  <c r="EZ51" i="2"/>
  <c r="S46" i="6" s="1"/>
  <c r="EY51" i="2"/>
  <c r="Q46" i="6" s="1"/>
  <c r="EX51" i="2"/>
  <c r="O46" i="6" s="1"/>
  <c r="EW51" i="2"/>
  <c r="M46" i="6" s="1"/>
  <c r="EV51" i="2"/>
  <c r="K46" i="6" s="1"/>
  <c r="EU51" i="2"/>
  <c r="ET51" i="2"/>
  <c r="FB49" i="2"/>
  <c r="FA50" i="2"/>
  <c r="N42" i="31"/>
  <c r="D42" i="31"/>
  <c r="E42" i="31"/>
  <c r="O42" i="31" s="1"/>
  <c r="F42" i="31"/>
  <c r="G42" i="31"/>
  <c r="H42" i="31"/>
  <c r="I42" i="31"/>
  <c r="J42" i="31"/>
  <c r="K42" i="31"/>
  <c r="L42" i="31"/>
  <c r="M42" i="31"/>
  <c r="FA49" i="2"/>
  <c r="EZ49" i="2"/>
  <c r="EZ50" i="2"/>
  <c r="EY49" i="2"/>
  <c r="EY50" i="2"/>
  <c r="EX49" i="2"/>
  <c r="EX50" i="2"/>
  <c r="EW49" i="2"/>
  <c r="EW50" i="2"/>
  <c r="EV49" i="2"/>
  <c r="EV50" i="2"/>
  <c r="EU49" i="2"/>
  <c r="ET49" i="2"/>
  <c r="ET50" i="2"/>
  <c r="EU50" i="2"/>
  <c r="FB50" i="2"/>
  <c r="FB47" i="2"/>
  <c r="FB48" i="2"/>
  <c r="N41" i="31"/>
  <c r="D41" i="31"/>
  <c r="E41" i="31"/>
  <c r="F41" i="31"/>
  <c r="O41" i="31" s="1"/>
  <c r="H44" i="6" s="1"/>
  <c r="G41" i="31"/>
  <c r="H41" i="31"/>
  <c r="I41" i="31"/>
  <c r="J41" i="31"/>
  <c r="K41" i="31"/>
  <c r="L41" i="31"/>
  <c r="M41" i="31"/>
  <c r="FA47" i="2"/>
  <c r="FA48" i="2"/>
  <c r="EZ47" i="2"/>
  <c r="EZ48" i="2"/>
  <c r="EY47" i="2"/>
  <c r="EY48" i="2"/>
  <c r="EX47" i="2"/>
  <c r="EX48" i="2"/>
  <c r="EW47" i="2"/>
  <c r="EW48" i="2"/>
  <c r="EV47" i="2"/>
  <c r="EV48" i="2"/>
  <c r="EU47" i="2"/>
  <c r="EU48" i="2"/>
  <c r="ET47" i="2"/>
  <c r="ET48" i="2"/>
  <c r="FB46" i="2"/>
  <c r="N40" i="31"/>
  <c r="D40" i="31"/>
  <c r="E40" i="31"/>
  <c r="F40" i="31"/>
  <c r="G40" i="31"/>
  <c r="H40" i="31"/>
  <c r="I40" i="31"/>
  <c r="J40" i="31"/>
  <c r="K40" i="31"/>
  <c r="L40" i="31"/>
  <c r="M40" i="31"/>
  <c r="FA46" i="2"/>
  <c r="EZ46" i="2"/>
  <c r="S43" i="6" s="1"/>
  <c r="EY46" i="2"/>
  <c r="EX46" i="2"/>
  <c r="O43" i="6" s="1"/>
  <c r="EW46" i="2"/>
  <c r="EV46" i="2"/>
  <c r="K43" i="6" s="1"/>
  <c r="EU46" i="2"/>
  <c r="ET46" i="2"/>
  <c r="FB45" i="2"/>
  <c r="N39" i="31"/>
  <c r="D39" i="31"/>
  <c r="E39" i="31"/>
  <c r="F39" i="31"/>
  <c r="G39" i="31"/>
  <c r="H39" i="31"/>
  <c r="I39" i="31"/>
  <c r="J39" i="31"/>
  <c r="K39" i="31"/>
  <c r="L39" i="31"/>
  <c r="M39" i="31"/>
  <c r="FA45" i="2"/>
  <c r="EZ45" i="2"/>
  <c r="EY45" i="2"/>
  <c r="EX45" i="2"/>
  <c r="O42" i="6" s="1"/>
  <c r="EW45" i="2"/>
  <c r="EV45" i="2"/>
  <c r="K42" i="6" s="1"/>
  <c r="EU45" i="2"/>
  <c r="I42" i="6" s="1"/>
  <c r="ET45" i="2"/>
  <c r="FB44" i="2"/>
  <c r="N38" i="31"/>
  <c r="D38" i="31"/>
  <c r="E38" i="31"/>
  <c r="F38" i="31"/>
  <c r="G38" i="31"/>
  <c r="H38" i="31"/>
  <c r="I38" i="31"/>
  <c r="J38" i="31"/>
  <c r="K38" i="31"/>
  <c r="L38" i="31"/>
  <c r="M38" i="31"/>
  <c r="FA44" i="2"/>
  <c r="EZ44" i="2"/>
  <c r="EY44" i="2"/>
  <c r="EX44" i="2"/>
  <c r="EW44" i="2"/>
  <c r="EV44" i="2"/>
  <c r="EU44" i="2"/>
  <c r="ET44" i="2"/>
  <c r="FB43" i="2"/>
  <c r="W40" i="6" s="1"/>
  <c r="N37" i="31"/>
  <c r="D37" i="31"/>
  <c r="E37" i="31"/>
  <c r="O37" i="31" s="1"/>
  <c r="F37" i="31"/>
  <c r="G37" i="31"/>
  <c r="H37" i="31"/>
  <c r="I37" i="31"/>
  <c r="J37" i="31"/>
  <c r="K37" i="31"/>
  <c r="L37" i="31"/>
  <c r="M37" i="31"/>
  <c r="FA43" i="2"/>
  <c r="U40" i="6" s="1"/>
  <c r="EZ43" i="2"/>
  <c r="S40" i="6" s="1"/>
  <c r="EY43" i="2"/>
  <c r="Q40" i="6" s="1"/>
  <c r="EX43" i="2"/>
  <c r="O40" i="6" s="1"/>
  <c r="EW43" i="2"/>
  <c r="EV43" i="2"/>
  <c r="K40" i="6" s="1"/>
  <c r="EU43" i="2"/>
  <c r="ET43" i="2"/>
  <c r="FB41" i="2"/>
  <c r="FB42" i="2"/>
  <c r="N36" i="31"/>
  <c r="D36" i="31"/>
  <c r="O36" i="31" s="1"/>
  <c r="E36" i="31"/>
  <c r="F36" i="31"/>
  <c r="G36" i="31"/>
  <c r="H36" i="31"/>
  <c r="I36" i="31"/>
  <c r="J36" i="31"/>
  <c r="K36" i="31"/>
  <c r="L36" i="31"/>
  <c r="M36" i="31"/>
  <c r="FA41" i="2"/>
  <c r="FA42" i="2"/>
  <c r="EZ41" i="2"/>
  <c r="EY42" i="2"/>
  <c r="EY41" i="2"/>
  <c r="EX41" i="2"/>
  <c r="EX42" i="2"/>
  <c r="EW41" i="2"/>
  <c r="EW42" i="2"/>
  <c r="EV41" i="2"/>
  <c r="EU41" i="2"/>
  <c r="EU42" i="2"/>
  <c r="ET41" i="2"/>
  <c r="ET42" i="2"/>
  <c r="EV42" i="2"/>
  <c r="EZ42" i="2"/>
  <c r="FB40" i="2"/>
  <c r="N35" i="31"/>
  <c r="D35" i="31"/>
  <c r="E35" i="31"/>
  <c r="F35" i="31"/>
  <c r="G35" i="31"/>
  <c r="H35" i="31"/>
  <c r="I35" i="31"/>
  <c r="J35" i="31"/>
  <c r="K35" i="31"/>
  <c r="L35" i="31"/>
  <c r="M35" i="31"/>
  <c r="FA40" i="2"/>
  <c r="EZ40" i="2"/>
  <c r="S38" i="6" s="1"/>
  <c r="EY40" i="2"/>
  <c r="EX40" i="2"/>
  <c r="O38" i="6" s="1"/>
  <c r="EW40" i="2"/>
  <c r="EV40" i="2"/>
  <c r="K38" i="6" s="1"/>
  <c r="EU40" i="2"/>
  <c r="ET40" i="2"/>
  <c r="FB39" i="2"/>
  <c r="W37" i="6" s="1"/>
  <c r="N34" i="31"/>
  <c r="D34" i="31"/>
  <c r="E34" i="31"/>
  <c r="F34" i="31"/>
  <c r="G34" i="31"/>
  <c r="H34" i="31"/>
  <c r="I34" i="31"/>
  <c r="J34" i="31"/>
  <c r="K34" i="31"/>
  <c r="L34" i="31"/>
  <c r="M34" i="31"/>
  <c r="FA39" i="2"/>
  <c r="U37" i="6" s="1"/>
  <c r="EZ39" i="2"/>
  <c r="EY39" i="2"/>
  <c r="EX39" i="2"/>
  <c r="O37" i="6" s="1"/>
  <c r="EW39" i="2"/>
  <c r="EV39" i="2"/>
  <c r="EU39" i="2"/>
  <c r="ET39" i="2"/>
  <c r="FB38" i="2"/>
  <c r="N33" i="31"/>
  <c r="D33" i="31"/>
  <c r="E33" i="31"/>
  <c r="F33" i="31"/>
  <c r="G33" i="31"/>
  <c r="H33" i="31"/>
  <c r="I33" i="31"/>
  <c r="J33" i="31"/>
  <c r="K33" i="31"/>
  <c r="L33" i="31"/>
  <c r="M33" i="31"/>
  <c r="FA38" i="2"/>
  <c r="EZ38" i="2"/>
  <c r="EY38" i="2"/>
  <c r="EX38" i="2"/>
  <c r="O36" i="6" s="1"/>
  <c r="EW38" i="2"/>
  <c r="EV38" i="2"/>
  <c r="EU38" i="2"/>
  <c r="ET38" i="2"/>
  <c r="FB35" i="2"/>
  <c r="FB36" i="2"/>
  <c r="FB37" i="2"/>
  <c r="N32" i="31"/>
  <c r="D32" i="31"/>
  <c r="E32" i="31"/>
  <c r="F32" i="31"/>
  <c r="G32" i="31"/>
  <c r="H32" i="31"/>
  <c r="I32" i="31"/>
  <c r="J32" i="31"/>
  <c r="K32" i="31"/>
  <c r="L32" i="31"/>
  <c r="M32" i="31"/>
  <c r="FA35" i="2"/>
  <c r="FA36" i="2"/>
  <c r="FA37" i="2"/>
  <c r="EZ35" i="2"/>
  <c r="EZ36" i="2"/>
  <c r="EZ37" i="2"/>
  <c r="EY35" i="2"/>
  <c r="EY36" i="2"/>
  <c r="EY37" i="2"/>
  <c r="EX35" i="2"/>
  <c r="EX36" i="2"/>
  <c r="EX37" i="2"/>
  <c r="EW35" i="2"/>
  <c r="EW36" i="2"/>
  <c r="EW37" i="2"/>
  <c r="EV35" i="2"/>
  <c r="EV36" i="2"/>
  <c r="EV37" i="2"/>
  <c r="EU35" i="2"/>
  <c r="EU36" i="2"/>
  <c r="EU37" i="2"/>
  <c r="ET35" i="2"/>
  <c r="ET36" i="2"/>
  <c r="ET37" i="2"/>
  <c r="FB33" i="2"/>
  <c r="N31" i="31"/>
  <c r="D31" i="31"/>
  <c r="E31" i="31"/>
  <c r="F31" i="31"/>
  <c r="G31" i="31"/>
  <c r="H31" i="31"/>
  <c r="I31" i="31"/>
  <c r="J31" i="31"/>
  <c r="K31" i="31"/>
  <c r="L31" i="31"/>
  <c r="M31" i="31"/>
  <c r="FA33" i="2"/>
  <c r="EZ33" i="2"/>
  <c r="EY33" i="2"/>
  <c r="EX33" i="2"/>
  <c r="O34" i="6" s="1"/>
  <c r="EW33" i="2"/>
  <c r="EV33" i="2"/>
  <c r="EU33" i="2"/>
  <c r="ET33" i="2"/>
  <c r="FB32" i="2"/>
  <c r="W33" i="6" s="1"/>
  <c r="N30" i="31"/>
  <c r="D30" i="31"/>
  <c r="E30" i="31"/>
  <c r="F30" i="31"/>
  <c r="G30" i="31"/>
  <c r="H30" i="31"/>
  <c r="I30" i="31"/>
  <c r="J30" i="31"/>
  <c r="K30" i="31"/>
  <c r="L30" i="31"/>
  <c r="M30" i="31"/>
  <c r="FA32" i="2"/>
  <c r="U33" i="6" s="1"/>
  <c r="EZ32" i="2"/>
  <c r="EY32" i="2"/>
  <c r="EX32" i="2"/>
  <c r="O33" i="6" s="1"/>
  <c r="EW32" i="2"/>
  <c r="EV32" i="2"/>
  <c r="EU32" i="2"/>
  <c r="ET32" i="2"/>
  <c r="FB31" i="2"/>
  <c r="N29" i="31"/>
  <c r="D29" i="31"/>
  <c r="E29" i="31"/>
  <c r="F29" i="31"/>
  <c r="G29" i="31"/>
  <c r="H29" i="31"/>
  <c r="I29" i="31"/>
  <c r="J29" i="31"/>
  <c r="K29" i="31"/>
  <c r="L29" i="31"/>
  <c r="M29" i="31"/>
  <c r="FA31" i="2"/>
  <c r="EZ31" i="2"/>
  <c r="S32" i="6" s="1"/>
  <c r="EY31" i="2"/>
  <c r="EX31" i="2"/>
  <c r="EW31" i="2"/>
  <c r="EV31" i="2"/>
  <c r="EU31" i="2"/>
  <c r="ET31" i="2"/>
  <c r="FB30" i="2"/>
  <c r="N28" i="31"/>
  <c r="D28" i="31"/>
  <c r="E28" i="31"/>
  <c r="O28" i="31" s="1"/>
  <c r="D31" i="6" s="1"/>
  <c r="F28" i="31"/>
  <c r="G28" i="31"/>
  <c r="H28" i="31"/>
  <c r="I28" i="31"/>
  <c r="J28" i="31"/>
  <c r="K28" i="31"/>
  <c r="L28" i="31"/>
  <c r="M28" i="31"/>
  <c r="FA30" i="2"/>
  <c r="U31" i="6" s="1"/>
  <c r="EZ30" i="2"/>
  <c r="EY30" i="2"/>
  <c r="Q31" i="6" s="1"/>
  <c r="EX30" i="2"/>
  <c r="EW30" i="2"/>
  <c r="M31" i="6" s="1"/>
  <c r="EV30" i="2"/>
  <c r="K31" i="6" s="1"/>
  <c r="EU30" i="2"/>
  <c r="ET30" i="2"/>
  <c r="FB29" i="2"/>
  <c r="N27" i="31"/>
  <c r="D27" i="31"/>
  <c r="E27" i="31"/>
  <c r="F27" i="31"/>
  <c r="G27" i="31"/>
  <c r="H27" i="31"/>
  <c r="I27" i="31"/>
  <c r="J27" i="31"/>
  <c r="K27" i="31"/>
  <c r="L27" i="31"/>
  <c r="M27" i="31"/>
  <c r="FA29" i="2"/>
  <c r="EZ29" i="2"/>
  <c r="EY29" i="2"/>
  <c r="EX29" i="2"/>
  <c r="O30" i="6" s="1"/>
  <c r="EW29" i="2"/>
  <c r="EV29" i="2"/>
  <c r="EU29" i="2"/>
  <c r="ET29" i="2"/>
  <c r="C30" i="6"/>
  <c r="FB28" i="2"/>
  <c r="N25" i="31"/>
  <c r="D25" i="31"/>
  <c r="E25" i="31"/>
  <c r="F25" i="31"/>
  <c r="G25" i="31"/>
  <c r="H25" i="31"/>
  <c r="I25" i="31"/>
  <c r="J25" i="31"/>
  <c r="K25" i="31"/>
  <c r="L25" i="31"/>
  <c r="M25" i="31"/>
  <c r="FA28" i="2"/>
  <c r="EZ28" i="2"/>
  <c r="EY28" i="2"/>
  <c r="EX28" i="2"/>
  <c r="EW28" i="2"/>
  <c r="EV28" i="2"/>
  <c r="EU28" i="2"/>
  <c r="ET28" i="2"/>
  <c r="FB27" i="2"/>
  <c r="W28" i="6" s="1"/>
  <c r="N24" i="31"/>
  <c r="D24" i="31"/>
  <c r="E24" i="31"/>
  <c r="F24" i="31"/>
  <c r="G24" i="31"/>
  <c r="H24" i="31"/>
  <c r="I24" i="31"/>
  <c r="J24" i="31"/>
  <c r="K24" i="31"/>
  <c r="L24" i="31"/>
  <c r="M24" i="31"/>
  <c r="FA27" i="2"/>
  <c r="U28" i="6" s="1"/>
  <c r="EZ27" i="2"/>
  <c r="EY27" i="2"/>
  <c r="Q28" i="6" s="1"/>
  <c r="EX27" i="2"/>
  <c r="EW27" i="2"/>
  <c r="EV27" i="2"/>
  <c r="EU27" i="2"/>
  <c r="ET27" i="2"/>
  <c r="FB26" i="2"/>
  <c r="N26" i="31"/>
  <c r="D26" i="31"/>
  <c r="E26" i="31"/>
  <c r="F26" i="31"/>
  <c r="G26" i="31"/>
  <c r="H26" i="31"/>
  <c r="I26" i="31"/>
  <c r="J26" i="31"/>
  <c r="K26" i="31"/>
  <c r="L26" i="31"/>
  <c r="M26" i="31"/>
  <c r="FA26" i="2"/>
  <c r="EZ26" i="2"/>
  <c r="S27" i="6" s="1"/>
  <c r="EY26" i="2"/>
  <c r="EX26" i="2"/>
  <c r="O27" i="6" s="1"/>
  <c r="EW26" i="2"/>
  <c r="EV26" i="2"/>
  <c r="EU26" i="2"/>
  <c r="ET26" i="2"/>
  <c r="FB25" i="2"/>
  <c r="N23" i="31"/>
  <c r="D23" i="31"/>
  <c r="O23" i="31" s="1"/>
  <c r="E23" i="31"/>
  <c r="F23" i="31"/>
  <c r="G23" i="31"/>
  <c r="H23" i="31"/>
  <c r="I23" i="31"/>
  <c r="J23" i="31"/>
  <c r="K23" i="31"/>
  <c r="L23" i="31"/>
  <c r="M23" i="31"/>
  <c r="FA25" i="2"/>
  <c r="U26" i="6" s="1"/>
  <c r="EZ25" i="2"/>
  <c r="EY25" i="2"/>
  <c r="Q26" i="6" s="1"/>
  <c r="EX25" i="2"/>
  <c r="EW25" i="2"/>
  <c r="M26" i="6" s="1"/>
  <c r="EV25" i="2"/>
  <c r="K26" i="6" s="1"/>
  <c r="EU25" i="2"/>
  <c r="ET25" i="2"/>
  <c r="G26" i="6" s="1"/>
  <c r="FB24" i="2"/>
  <c r="N22" i="31"/>
  <c r="D22" i="31"/>
  <c r="E22" i="31"/>
  <c r="F22" i="31"/>
  <c r="G22" i="31"/>
  <c r="H22" i="31"/>
  <c r="I22" i="31"/>
  <c r="J22" i="31"/>
  <c r="K22" i="31"/>
  <c r="L22" i="31"/>
  <c r="M22" i="31"/>
  <c r="FA24" i="2"/>
  <c r="EZ24" i="2"/>
  <c r="EY24" i="2"/>
  <c r="EX24" i="2"/>
  <c r="EW24" i="2"/>
  <c r="EV24" i="2"/>
  <c r="EU24" i="2"/>
  <c r="ET24" i="2"/>
  <c r="FB23" i="2"/>
  <c r="W24" i="6" s="1"/>
  <c r="N21" i="31"/>
  <c r="D21" i="31"/>
  <c r="E21" i="31"/>
  <c r="F21" i="31"/>
  <c r="G21" i="31"/>
  <c r="H21" i="31"/>
  <c r="I21" i="31"/>
  <c r="J21" i="31"/>
  <c r="K21" i="31"/>
  <c r="L21" i="31"/>
  <c r="M21" i="31"/>
  <c r="FA23" i="2"/>
  <c r="EZ23" i="2"/>
  <c r="EY23" i="2"/>
  <c r="Q24" i="6" s="1"/>
  <c r="EX23" i="2"/>
  <c r="EW23" i="2"/>
  <c r="EV23" i="2"/>
  <c r="K24" i="6" s="1"/>
  <c r="EU23" i="2"/>
  <c r="I24" i="6" s="1"/>
  <c r="ET23" i="2"/>
  <c r="FB22" i="2"/>
  <c r="N20" i="31"/>
  <c r="D20" i="31"/>
  <c r="E20" i="31"/>
  <c r="F20" i="31"/>
  <c r="G20" i="31"/>
  <c r="H20" i="31"/>
  <c r="I20" i="31"/>
  <c r="J20" i="31"/>
  <c r="K20" i="31"/>
  <c r="L20" i="31"/>
  <c r="M20" i="31"/>
  <c r="FA22" i="2"/>
  <c r="EZ22" i="2"/>
  <c r="S23" i="6" s="1"/>
  <c r="EY22" i="2"/>
  <c r="EX22" i="2"/>
  <c r="EW22" i="2"/>
  <c r="EV22" i="2"/>
  <c r="EU22" i="2"/>
  <c r="ET22" i="2"/>
  <c r="FB21" i="2"/>
  <c r="N19" i="31"/>
  <c r="D19" i="31"/>
  <c r="E19" i="31"/>
  <c r="F19" i="31"/>
  <c r="G19" i="31"/>
  <c r="H19" i="31"/>
  <c r="I19" i="31"/>
  <c r="J19" i="31"/>
  <c r="K19" i="31"/>
  <c r="L19" i="31"/>
  <c r="M19" i="31"/>
  <c r="FA21" i="2"/>
  <c r="U22" i="6" s="1"/>
  <c r="EZ21" i="2"/>
  <c r="EY21" i="2"/>
  <c r="EX21" i="2"/>
  <c r="EW21" i="2"/>
  <c r="EV21" i="2"/>
  <c r="EU21" i="2"/>
  <c r="ET21" i="2"/>
  <c r="FB20" i="2"/>
  <c r="N18" i="31"/>
  <c r="D18" i="31"/>
  <c r="E18" i="31"/>
  <c r="F18" i="31"/>
  <c r="G18" i="31"/>
  <c r="H18" i="31"/>
  <c r="I18" i="31"/>
  <c r="J18" i="31"/>
  <c r="K18" i="31"/>
  <c r="L18" i="31"/>
  <c r="M18" i="31"/>
  <c r="FA20" i="2"/>
  <c r="U21" i="6" s="1"/>
  <c r="EZ20" i="2"/>
  <c r="EY20" i="2"/>
  <c r="Q21" i="6" s="1"/>
  <c r="EX20" i="2"/>
  <c r="EW20" i="2"/>
  <c r="M21" i="6" s="1"/>
  <c r="EV20" i="2"/>
  <c r="EU20" i="2"/>
  <c r="ET20" i="2"/>
  <c r="FB19" i="2"/>
  <c r="N17" i="31"/>
  <c r="D17" i="31"/>
  <c r="E17" i="31"/>
  <c r="F17" i="31"/>
  <c r="F56" i="31" s="1"/>
  <c r="G17" i="31"/>
  <c r="H17" i="31"/>
  <c r="I17" i="31"/>
  <c r="J17" i="31"/>
  <c r="K17" i="31"/>
  <c r="L17" i="31"/>
  <c r="M17" i="31"/>
  <c r="FA19" i="2"/>
  <c r="EZ19" i="2"/>
  <c r="EY19" i="2"/>
  <c r="Q20" i="6" s="1"/>
  <c r="EX19" i="2"/>
  <c r="EW19" i="2"/>
  <c r="M20" i="6" s="1"/>
  <c r="EV19" i="2"/>
  <c r="EU19" i="2"/>
  <c r="I20" i="6" s="1"/>
  <c r="ET19" i="2"/>
  <c r="FB17" i="2"/>
  <c r="W19" i="6" s="1"/>
  <c r="N16" i="31"/>
  <c r="D16" i="31"/>
  <c r="E16" i="31"/>
  <c r="F16" i="31"/>
  <c r="G16" i="31"/>
  <c r="H16" i="31"/>
  <c r="O16" i="31" s="1"/>
  <c r="I16" i="31"/>
  <c r="J16" i="31"/>
  <c r="J55" i="31" s="1"/>
  <c r="K16" i="31"/>
  <c r="L16" i="31"/>
  <c r="M16" i="31"/>
  <c r="FA17" i="2"/>
  <c r="EZ17" i="2"/>
  <c r="EY17" i="2"/>
  <c r="EX17" i="2"/>
  <c r="EW17" i="2"/>
  <c r="EV17" i="2"/>
  <c r="EU17" i="2"/>
  <c r="ET17" i="2"/>
  <c r="E19" i="6"/>
  <c r="N15" i="31"/>
  <c r="D15" i="31"/>
  <c r="E15" i="31"/>
  <c r="F15" i="31"/>
  <c r="G15" i="31"/>
  <c r="H15" i="31"/>
  <c r="I15" i="31"/>
  <c r="J15" i="31"/>
  <c r="K15" i="31"/>
  <c r="L15" i="31"/>
  <c r="M15" i="31"/>
  <c r="ET15" i="2"/>
  <c r="EU15" i="2"/>
  <c r="EV15" i="2"/>
  <c r="EW15" i="2"/>
  <c r="EX15" i="2"/>
  <c r="EY15" i="2"/>
  <c r="EZ15" i="2"/>
  <c r="FA15" i="2"/>
  <c r="FB15" i="2"/>
  <c r="FB16" i="2"/>
  <c r="N14" i="31"/>
  <c r="D14" i="31"/>
  <c r="E14" i="31"/>
  <c r="F14" i="31"/>
  <c r="G14" i="31"/>
  <c r="H14" i="31"/>
  <c r="I14" i="31"/>
  <c r="J14" i="31"/>
  <c r="K14" i="31"/>
  <c r="L14" i="31"/>
  <c r="M14" i="31"/>
  <c r="FA16" i="2"/>
  <c r="EZ16" i="2"/>
  <c r="EY16" i="2"/>
  <c r="EX16" i="2"/>
  <c r="EW16" i="2"/>
  <c r="EV16" i="2"/>
  <c r="EU16" i="2"/>
  <c r="ET16" i="2"/>
  <c r="E17" i="6"/>
  <c r="FB14" i="2"/>
  <c r="N13" i="31"/>
  <c r="D13" i="31"/>
  <c r="E13" i="31"/>
  <c r="F13" i="31"/>
  <c r="G13" i="31"/>
  <c r="H13" i="31"/>
  <c r="I13" i="31"/>
  <c r="J13" i="31"/>
  <c r="K13" i="31"/>
  <c r="L13" i="31"/>
  <c r="M13" i="31"/>
  <c r="FA14" i="2"/>
  <c r="EZ14" i="2"/>
  <c r="EY14" i="2"/>
  <c r="EX14" i="2"/>
  <c r="O16" i="6" s="1"/>
  <c r="EW14" i="2"/>
  <c r="EV14" i="2"/>
  <c r="EU14" i="2"/>
  <c r="ET14" i="2"/>
  <c r="FB13" i="2"/>
  <c r="N12" i="31"/>
  <c r="D11" i="31"/>
  <c r="E11" i="31"/>
  <c r="F11" i="31"/>
  <c r="G11" i="31"/>
  <c r="H11" i="31"/>
  <c r="I11" i="31"/>
  <c r="J11" i="31"/>
  <c r="K11" i="31"/>
  <c r="L11" i="31"/>
  <c r="M11" i="31"/>
  <c r="N11" i="31"/>
  <c r="FA13" i="2"/>
  <c r="EZ13" i="2"/>
  <c r="EY13" i="2"/>
  <c r="EX13" i="2"/>
  <c r="EW13" i="2"/>
  <c r="EV13" i="2"/>
  <c r="EU13" i="2"/>
  <c r="ET13" i="2"/>
  <c r="FB12" i="2"/>
  <c r="W14" i="6" s="1"/>
  <c r="D12" i="31"/>
  <c r="E12" i="31"/>
  <c r="F12" i="31"/>
  <c r="G12" i="31"/>
  <c r="H12" i="31"/>
  <c r="I12" i="31"/>
  <c r="J12" i="31"/>
  <c r="K12" i="31"/>
  <c r="L12" i="31"/>
  <c r="M12" i="31"/>
  <c r="FA12" i="2"/>
  <c r="EZ12" i="2"/>
  <c r="S14" i="6" s="1"/>
  <c r="EY12" i="2"/>
  <c r="EX12" i="2"/>
  <c r="O14" i="6" s="1"/>
  <c r="EW12" i="2"/>
  <c r="EV12" i="2"/>
  <c r="K14" i="6" s="1"/>
  <c r="EU12" i="2"/>
  <c r="ET12" i="2"/>
  <c r="FB11" i="2"/>
  <c r="N10" i="31"/>
  <c r="D10" i="31"/>
  <c r="O10" i="31" s="1"/>
  <c r="E10" i="31"/>
  <c r="F10" i="31"/>
  <c r="G10" i="31"/>
  <c r="H10" i="31"/>
  <c r="I10" i="31"/>
  <c r="J10" i="31"/>
  <c r="K10" i="31"/>
  <c r="L10" i="31"/>
  <c r="M10" i="31"/>
  <c r="FA11" i="2"/>
  <c r="U13" i="6" s="1"/>
  <c r="EZ11" i="2"/>
  <c r="S13" i="6" s="1"/>
  <c r="EY11" i="2"/>
  <c r="Q13" i="6" s="1"/>
  <c r="EX11" i="2"/>
  <c r="O13" i="6" s="1"/>
  <c r="EW11" i="2"/>
  <c r="EV11" i="2"/>
  <c r="K13" i="6" s="1"/>
  <c r="EU11" i="2"/>
  <c r="I13" i="6" s="1"/>
  <c r="ET11" i="2"/>
  <c r="B13" i="6"/>
  <c r="FB10" i="2"/>
  <c r="W12" i="6" s="1"/>
  <c r="N9" i="31"/>
  <c r="D9" i="31"/>
  <c r="E9" i="31"/>
  <c r="F9" i="31"/>
  <c r="G9" i="31"/>
  <c r="H9" i="31"/>
  <c r="I9" i="31"/>
  <c r="J9" i="31"/>
  <c r="K9" i="31"/>
  <c r="L9" i="31"/>
  <c r="M9" i="31"/>
  <c r="FA10" i="2"/>
  <c r="EZ10" i="2"/>
  <c r="S12" i="6" s="1"/>
  <c r="EY10" i="2"/>
  <c r="EX10" i="2"/>
  <c r="O12" i="6" s="1"/>
  <c r="EW10" i="2"/>
  <c r="EV10" i="2"/>
  <c r="K12" i="6" s="1"/>
  <c r="EU10" i="2"/>
  <c r="ET10" i="2"/>
  <c r="FB9" i="2"/>
  <c r="N8" i="31"/>
  <c r="N56" i="31" s="1"/>
  <c r="D8" i="31"/>
  <c r="E8" i="31"/>
  <c r="F8" i="31"/>
  <c r="G8" i="31"/>
  <c r="H8" i="31"/>
  <c r="I8" i="31"/>
  <c r="J8" i="31"/>
  <c r="J56" i="31" s="1"/>
  <c r="K8" i="31"/>
  <c r="L8" i="31"/>
  <c r="M8" i="31"/>
  <c r="FA9" i="2"/>
  <c r="EZ9" i="2"/>
  <c r="EY9" i="2"/>
  <c r="EX9" i="2"/>
  <c r="O11" i="6" s="1"/>
  <c r="EW9" i="2"/>
  <c r="EV9" i="2"/>
  <c r="EU9" i="2"/>
  <c r="ET9" i="2"/>
  <c r="FB8" i="2"/>
  <c r="N7" i="31"/>
  <c r="D7" i="31"/>
  <c r="E7" i="31"/>
  <c r="F7" i="31"/>
  <c r="G7" i="31"/>
  <c r="H7" i="31"/>
  <c r="I7" i="31"/>
  <c r="J7" i="31"/>
  <c r="K7" i="31"/>
  <c r="L7" i="31"/>
  <c r="M7" i="31"/>
  <c r="FA8" i="2"/>
  <c r="U10" i="6" s="1"/>
  <c r="EZ8" i="2"/>
  <c r="S10" i="6" s="1"/>
  <c r="EY8" i="2"/>
  <c r="Q10" i="6" s="1"/>
  <c r="EX8" i="2"/>
  <c r="O10" i="6" s="1"/>
  <c r="EW8" i="2"/>
  <c r="EV8" i="2"/>
  <c r="K10" i="6" s="1"/>
  <c r="EU8" i="2"/>
  <c r="ET8" i="2"/>
  <c r="FB7" i="2"/>
  <c r="N6" i="31"/>
  <c r="D6" i="31"/>
  <c r="D55" i="31" s="1"/>
  <c r="E6" i="31"/>
  <c r="F6" i="31"/>
  <c r="G6" i="31"/>
  <c r="H6" i="31"/>
  <c r="I6" i="31"/>
  <c r="J6" i="31"/>
  <c r="K6" i="31"/>
  <c r="L6" i="31"/>
  <c r="M6" i="31"/>
  <c r="FA7" i="2"/>
  <c r="EZ7" i="2"/>
  <c r="S9" i="6" s="1"/>
  <c r="EY7" i="2"/>
  <c r="EX7" i="2"/>
  <c r="O9" i="6" s="1"/>
  <c r="EW7" i="2"/>
  <c r="EV7" i="2"/>
  <c r="K9" i="6" s="1"/>
  <c r="EU7" i="2"/>
  <c r="ET7" i="2"/>
  <c r="FB6" i="2"/>
  <c r="N5" i="31"/>
  <c r="D5" i="31"/>
  <c r="E5" i="31"/>
  <c r="E57" i="31" s="1"/>
  <c r="F5" i="31"/>
  <c r="G5" i="31"/>
  <c r="H5" i="31"/>
  <c r="I5" i="31"/>
  <c r="J5" i="31"/>
  <c r="K5" i="31"/>
  <c r="L5" i="31"/>
  <c r="M5" i="31"/>
  <c r="FA6" i="2"/>
  <c r="U8" i="6" s="1"/>
  <c r="EZ6" i="2"/>
  <c r="EY6" i="2"/>
  <c r="EX6" i="2"/>
  <c r="EW6" i="2"/>
  <c r="EV6" i="2"/>
  <c r="K8" i="6" s="1"/>
  <c r="EU6" i="2"/>
  <c r="I8" i="6" s="1"/>
  <c r="ET6" i="2"/>
  <c r="FB4" i="2"/>
  <c r="FB5" i="2"/>
  <c r="D4" i="31"/>
  <c r="E4" i="31"/>
  <c r="O4" i="31" s="1"/>
  <c r="P7" i="6" s="1"/>
  <c r="F4" i="31"/>
  <c r="G4" i="31"/>
  <c r="H4" i="31"/>
  <c r="I4" i="31"/>
  <c r="J4" i="31"/>
  <c r="K4" i="31"/>
  <c r="L4" i="31"/>
  <c r="M4" i="31"/>
  <c r="N4" i="31"/>
  <c r="FA4" i="2"/>
  <c r="FA5" i="2"/>
  <c r="EZ4" i="2"/>
  <c r="EZ5" i="2"/>
  <c r="EY4" i="2"/>
  <c r="EY5" i="2"/>
  <c r="EX4" i="2"/>
  <c r="EX5" i="2"/>
  <c r="EW4" i="2"/>
  <c r="EW5" i="2"/>
  <c r="EV4" i="2"/>
  <c r="EV5" i="2"/>
  <c r="EU4" i="2"/>
  <c r="EU5" i="2"/>
  <c r="ET4" i="2"/>
  <c r="ET5" i="2"/>
  <c r="FB18" i="2"/>
  <c r="FB34" i="2"/>
  <c r="FA18" i="2"/>
  <c r="EZ18" i="2"/>
  <c r="EY18" i="2"/>
  <c r="EX18" i="2"/>
  <c r="EW18" i="2"/>
  <c r="EV18" i="2"/>
  <c r="EU18" i="2"/>
  <c r="ET18" i="2"/>
  <c r="ET34" i="2"/>
  <c r="EU34" i="2"/>
  <c r="EV34" i="2"/>
  <c r="EW34" i="2"/>
  <c r="EX34" i="2"/>
  <c r="EY34" i="2"/>
  <c r="EZ34" i="2"/>
  <c r="FA34" i="2"/>
  <c r="ER60" i="2"/>
  <c r="ES60" i="2"/>
  <c r="ER61" i="2"/>
  <c r="ES61" i="2"/>
  <c r="P51" i="31"/>
  <c r="Q51" i="31"/>
  <c r="R51" i="31"/>
  <c r="ER58" i="2"/>
  <c r="ES58" i="2"/>
  <c r="ER59" i="2"/>
  <c r="ES59" i="2"/>
  <c r="P50" i="31"/>
  <c r="Q50" i="31"/>
  <c r="R50" i="31"/>
  <c r="ER57" i="2"/>
  <c r="ES57" i="2"/>
  <c r="P49" i="31"/>
  <c r="S49" i="31" s="1"/>
  <c r="E51" i="4" s="1"/>
  <c r="Q49" i="31"/>
  <c r="R49" i="31"/>
  <c r="ER56" i="2"/>
  <c r="ES56" i="2"/>
  <c r="P48" i="31"/>
  <c r="Q48" i="31"/>
  <c r="R48" i="31"/>
  <c r="ER55" i="2"/>
  <c r="ES55" i="2"/>
  <c r="P47" i="31"/>
  <c r="Q47" i="31"/>
  <c r="R47" i="31"/>
  <c r="S47" i="31"/>
  <c r="E49" i="4" s="1"/>
  <c r="A49" i="4"/>
  <c r="ER54" i="2"/>
  <c r="ES54" i="2"/>
  <c r="P46" i="31"/>
  <c r="Q46" i="31"/>
  <c r="R46" i="31"/>
  <c r="ER53" i="2"/>
  <c r="ES53" i="2"/>
  <c r="Q45" i="31"/>
  <c r="E47" i="4" s="1"/>
  <c r="R45" i="31"/>
  <c r="ER52" i="2"/>
  <c r="ES52" i="2"/>
  <c r="P44" i="31"/>
  <c r="Q44" i="31"/>
  <c r="R44" i="31"/>
  <c r="ER51" i="2"/>
  <c r="ES51" i="2"/>
  <c r="P43" i="31"/>
  <c r="S43" i="31" s="1"/>
  <c r="E45" i="4" s="1"/>
  <c r="Q43" i="31"/>
  <c r="R43" i="31"/>
  <c r="ER49" i="2"/>
  <c r="ES49" i="2"/>
  <c r="P42" i="31"/>
  <c r="S42" i="31" s="1"/>
  <c r="Q42" i="31"/>
  <c r="R42" i="31"/>
  <c r="ER47" i="2"/>
  <c r="ES47" i="2"/>
  <c r="ER48" i="2"/>
  <c r="ES48" i="2"/>
  <c r="P41" i="31"/>
  <c r="Q41" i="31"/>
  <c r="S41" i="31" s="1"/>
  <c r="R41" i="31"/>
  <c r="B43" i="4"/>
  <c r="ER46" i="2"/>
  <c r="ES46" i="2"/>
  <c r="P40" i="31"/>
  <c r="Q40" i="31"/>
  <c r="S40" i="31" s="1"/>
  <c r="E42" i="4" s="1"/>
  <c r="R40" i="31"/>
  <c r="ER45" i="2"/>
  <c r="ES45" i="2"/>
  <c r="P39" i="31"/>
  <c r="Q39" i="31"/>
  <c r="R39" i="31"/>
  <c r="ER44" i="2"/>
  <c r="ES44" i="2"/>
  <c r="P38" i="31"/>
  <c r="Q38" i="31"/>
  <c r="R38" i="31"/>
  <c r="ER43" i="2"/>
  <c r="ES43" i="2"/>
  <c r="P37" i="31"/>
  <c r="Q37" i="31"/>
  <c r="R37" i="31"/>
  <c r="ER41" i="2"/>
  <c r="ES41" i="2"/>
  <c r="ER42" i="2"/>
  <c r="ES42" i="2"/>
  <c r="P32" i="31"/>
  <c r="Q32" i="31"/>
  <c r="S32" i="31" s="1"/>
  <c r="R32" i="31"/>
  <c r="Q36" i="31"/>
  <c r="R36" i="31"/>
  <c r="ER40" i="2"/>
  <c r="ES40" i="2"/>
  <c r="P35" i="31"/>
  <c r="Q35" i="31"/>
  <c r="R35" i="31"/>
  <c r="ER39" i="2"/>
  <c r="ES39" i="2"/>
  <c r="P34" i="31"/>
  <c r="Q34" i="31"/>
  <c r="R34" i="31"/>
  <c r="ER38" i="2"/>
  <c r="ES38" i="2"/>
  <c r="P33" i="31"/>
  <c r="Q33" i="31"/>
  <c r="R33" i="31"/>
  <c r="ER35" i="2"/>
  <c r="ES35" i="2"/>
  <c r="ER36" i="2"/>
  <c r="ES36" i="2"/>
  <c r="ER37" i="2"/>
  <c r="ES37" i="2"/>
  <c r="ER33" i="2"/>
  <c r="ES33" i="2"/>
  <c r="P31" i="31"/>
  <c r="Q31" i="31"/>
  <c r="R31" i="31"/>
  <c r="ER32" i="2"/>
  <c r="ES32" i="2"/>
  <c r="P30" i="31"/>
  <c r="Q30" i="31"/>
  <c r="R30" i="31"/>
  <c r="ER31" i="2"/>
  <c r="ES31" i="2"/>
  <c r="P29" i="31"/>
  <c r="Q29" i="31"/>
  <c r="R29" i="31"/>
  <c r="ER30" i="2"/>
  <c r="ES30" i="2"/>
  <c r="P28" i="31"/>
  <c r="Q28" i="31"/>
  <c r="S28" i="31" s="1"/>
  <c r="R28" i="31"/>
  <c r="ER29" i="2"/>
  <c r="ES29" i="2"/>
  <c r="P27" i="31"/>
  <c r="Q27" i="31"/>
  <c r="R27" i="31"/>
  <c r="ER28" i="2"/>
  <c r="ES28" i="2"/>
  <c r="P25" i="31"/>
  <c r="Q25" i="31"/>
  <c r="R25" i="31"/>
  <c r="ER27" i="2"/>
  <c r="ES27" i="2"/>
  <c r="P24" i="31"/>
  <c r="Q24" i="31"/>
  <c r="R24" i="31"/>
  <c r="ER26" i="2"/>
  <c r="ES26" i="2"/>
  <c r="P26" i="31"/>
  <c r="Q26" i="31"/>
  <c r="S26" i="31" s="1"/>
  <c r="E26" i="4" s="1"/>
  <c r="R26" i="31"/>
  <c r="ER25" i="2"/>
  <c r="ES25" i="2"/>
  <c r="P23" i="31"/>
  <c r="Q23" i="31"/>
  <c r="R23" i="31"/>
  <c r="ER24" i="2"/>
  <c r="ES24" i="2"/>
  <c r="P22" i="31"/>
  <c r="Q22" i="31"/>
  <c r="R22" i="31"/>
  <c r="ER23" i="2"/>
  <c r="ES23" i="2"/>
  <c r="P21" i="31"/>
  <c r="Q21" i="31"/>
  <c r="R21" i="31"/>
  <c r="ER22" i="2"/>
  <c r="ES22" i="2"/>
  <c r="P20" i="31"/>
  <c r="Q20" i="31"/>
  <c r="S20" i="31" s="1"/>
  <c r="E22" i="4" s="1"/>
  <c r="R20" i="31"/>
  <c r="ER21" i="2"/>
  <c r="ES21" i="2"/>
  <c r="P19" i="31"/>
  <c r="S19" i="31" s="1"/>
  <c r="E21" i="4" s="1"/>
  <c r="Q19" i="31"/>
  <c r="R19" i="31"/>
  <c r="ER20" i="2"/>
  <c r="ES20" i="2"/>
  <c r="P18" i="31"/>
  <c r="Q18" i="31"/>
  <c r="R18" i="31"/>
  <c r="ER18" i="2"/>
  <c r="ES18" i="2"/>
  <c r="P16" i="31"/>
  <c r="Q16" i="31"/>
  <c r="R16" i="31"/>
  <c r="ER17" i="2"/>
  <c r="ES17" i="2"/>
  <c r="P15" i="31"/>
  <c r="Q15" i="31"/>
  <c r="R15" i="31"/>
  <c r="ER15" i="2"/>
  <c r="ES15" i="2"/>
  <c r="ER16" i="2"/>
  <c r="ES16" i="2"/>
  <c r="P14" i="31"/>
  <c r="Q14" i="31"/>
  <c r="R14" i="31"/>
  <c r="ER14" i="2"/>
  <c r="ES14" i="2"/>
  <c r="P13" i="31"/>
  <c r="Q13" i="31"/>
  <c r="R13" i="31"/>
  <c r="S13" i="31"/>
  <c r="E16" i="4" s="1"/>
  <c r="ER13" i="2"/>
  <c r="ES13" i="2"/>
  <c r="P11" i="31"/>
  <c r="Q11" i="31"/>
  <c r="R11" i="31"/>
  <c r="ER12" i="2"/>
  <c r="ES12" i="2"/>
  <c r="P12" i="31"/>
  <c r="S12" i="31" s="1"/>
  <c r="E14" i="4" s="1"/>
  <c r="Q12" i="31"/>
  <c r="R12" i="31"/>
  <c r="ER11" i="2"/>
  <c r="ES11" i="2"/>
  <c r="P10" i="31"/>
  <c r="Q10" i="31"/>
  <c r="R10" i="31"/>
  <c r="B13" i="4"/>
  <c r="ER10" i="2"/>
  <c r="ES10" i="2"/>
  <c r="P9" i="31"/>
  <c r="Q9" i="31"/>
  <c r="R9" i="31"/>
  <c r="ER9" i="2"/>
  <c r="ES9" i="2"/>
  <c r="P8" i="31"/>
  <c r="Q8" i="31"/>
  <c r="S8" i="31" s="1"/>
  <c r="R8" i="31"/>
  <c r="ER8" i="2"/>
  <c r="ES8" i="2"/>
  <c r="P7" i="31"/>
  <c r="Q7" i="31"/>
  <c r="R7" i="31"/>
  <c r="ER7" i="2"/>
  <c r="ES7" i="2"/>
  <c r="P6" i="31"/>
  <c r="Q6" i="31"/>
  <c r="S6" i="31" s="1"/>
  <c r="E9" i="4" s="1"/>
  <c r="R6" i="31"/>
  <c r="ER6" i="2"/>
  <c r="ES6" i="2"/>
  <c r="P5" i="31"/>
  <c r="Q5" i="31"/>
  <c r="R5" i="31"/>
  <c r="ER4" i="2"/>
  <c r="ES4" i="2"/>
  <c r="ER5" i="2"/>
  <c r="ES5" i="2"/>
  <c r="Q4" i="31"/>
  <c r="R4" i="31"/>
  <c r="Q17" i="31"/>
  <c r="R17" i="31"/>
  <c r="ER19" i="2"/>
  <c r="ER34" i="2"/>
  <c r="ER50" i="2"/>
  <c r="ES19" i="2"/>
  <c r="ES34" i="2"/>
  <c r="ES50" i="2"/>
  <c r="AD57" i="31"/>
  <c r="AC57" i="31"/>
  <c r="AB57" i="31"/>
  <c r="AA57" i="31"/>
  <c r="Z57" i="31"/>
  <c r="Y57" i="31"/>
  <c r="X57" i="31"/>
  <c r="W57" i="31"/>
  <c r="V57" i="31"/>
  <c r="P17" i="31"/>
  <c r="P36" i="31"/>
  <c r="S36" i="31" s="1"/>
  <c r="P45" i="31"/>
  <c r="AD56" i="31"/>
  <c r="AC56" i="31"/>
  <c r="AB56" i="31"/>
  <c r="AA56" i="31"/>
  <c r="Z56" i="31"/>
  <c r="Y56" i="31"/>
  <c r="X56" i="31"/>
  <c r="W56" i="31"/>
  <c r="V56" i="31"/>
  <c r="AD55" i="31"/>
  <c r="AC55" i="31"/>
  <c r="AB55" i="31"/>
  <c r="AA55" i="31"/>
  <c r="Z55" i="31"/>
  <c r="Y55" i="31"/>
  <c r="X55" i="31"/>
  <c r="W55" i="31"/>
  <c r="V55" i="31"/>
  <c r="B51" i="31"/>
  <c r="AG51" i="31" s="1"/>
  <c r="B50" i="31"/>
  <c r="U50" i="31" s="1"/>
  <c r="B49" i="31"/>
  <c r="AG49" i="31" s="1"/>
  <c r="B48" i="31"/>
  <c r="AG48" i="31" s="1"/>
  <c r="B47" i="31"/>
  <c r="AG47" i="31" s="1"/>
  <c r="B46" i="31"/>
  <c r="U46" i="31" s="1"/>
  <c r="B45" i="31"/>
  <c r="AG45" i="31" s="1"/>
  <c r="B44" i="31"/>
  <c r="U44" i="31" s="1"/>
  <c r="AG44" i="31"/>
  <c r="B43" i="31"/>
  <c r="AG43" i="31" s="1"/>
  <c r="B42" i="31"/>
  <c r="U42" i="31" s="1"/>
  <c r="B41" i="31"/>
  <c r="AG41" i="31" s="1"/>
  <c r="U41" i="31"/>
  <c r="B40" i="31"/>
  <c r="AG40" i="31" s="1"/>
  <c r="U40" i="31"/>
  <c r="B39" i="31"/>
  <c r="AG39" i="31" s="1"/>
  <c r="B38" i="31"/>
  <c r="U38" i="31" s="1"/>
  <c r="B37" i="31"/>
  <c r="AG37" i="31" s="1"/>
  <c r="B36" i="31"/>
  <c r="AG36" i="31" s="1"/>
  <c r="B35" i="31"/>
  <c r="AG35" i="31" s="1"/>
  <c r="B34" i="31"/>
  <c r="U34" i="31" s="1"/>
  <c r="B33" i="31"/>
  <c r="AG33" i="31" s="1"/>
  <c r="U33" i="31"/>
  <c r="B32" i="31"/>
  <c r="U32" i="31" s="1"/>
  <c r="AG32" i="31"/>
  <c r="B31" i="31"/>
  <c r="AG31" i="31" s="1"/>
  <c r="B30" i="31"/>
  <c r="AG30" i="31" s="1"/>
  <c r="U30" i="31"/>
  <c r="B29" i="31"/>
  <c r="AG29" i="31" s="1"/>
  <c r="U29" i="31"/>
  <c r="B28" i="31"/>
  <c r="U28" i="31" s="1"/>
  <c r="B27" i="31"/>
  <c r="AG27" i="31" s="1"/>
  <c r="B26" i="31"/>
  <c r="AG26" i="31" s="1"/>
  <c r="U26" i="31"/>
  <c r="B25" i="31"/>
  <c r="AG25" i="31" s="1"/>
  <c r="U25" i="31"/>
  <c r="B24" i="31"/>
  <c r="U24" i="31" s="1"/>
  <c r="AG24" i="31"/>
  <c r="B23" i="31"/>
  <c r="AG23" i="31" s="1"/>
  <c r="B22" i="31"/>
  <c r="AG22" i="31" s="1"/>
  <c r="B21" i="31"/>
  <c r="AG21" i="31" s="1"/>
  <c r="U21" i="31"/>
  <c r="B20" i="31"/>
  <c r="U20" i="31" s="1"/>
  <c r="AG20" i="31"/>
  <c r="B19" i="31"/>
  <c r="AG19" i="31" s="1"/>
  <c r="B18" i="31"/>
  <c r="AG18" i="31" s="1"/>
  <c r="U18" i="31"/>
  <c r="B17" i="31"/>
  <c r="AG17" i="31" s="1"/>
  <c r="U17" i="31"/>
  <c r="B16" i="31"/>
  <c r="U16" i="31" s="1"/>
  <c r="B15" i="31"/>
  <c r="AG15" i="31" s="1"/>
  <c r="B14" i="31"/>
  <c r="AG14" i="31" s="1"/>
  <c r="U14" i="31"/>
  <c r="B13" i="31"/>
  <c r="AG13" i="31" s="1"/>
  <c r="U13" i="31"/>
  <c r="B12" i="31"/>
  <c r="U12" i="31" s="1"/>
  <c r="AG12" i="31"/>
  <c r="B11" i="31"/>
  <c r="AG11" i="31" s="1"/>
  <c r="B10" i="31"/>
  <c r="AG10" i="31" s="1"/>
  <c r="B9" i="31"/>
  <c r="AG9" i="31" s="1"/>
  <c r="U9" i="31"/>
  <c r="B8" i="31"/>
  <c r="U8" i="31" s="1"/>
  <c r="AG8" i="31"/>
  <c r="B7" i="31"/>
  <c r="AG7" i="31" s="1"/>
  <c r="B6" i="31"/>
  <c r="AG6" i="31" s="1"/>
  <c r="U6" i="31"/>
  <c r="B5" i="31"/>
  <c r="AG5" i="31" s="1"/>
  <c r="U5" i="31"/>
  <c r="U4" i="31"/>
  <c r="P4" i="31"/>
  <c r="AR51" i="30"/>
  <c r="AQ51" i="30"/>
  <c r="AG51" i="30"/>
  <c r="AF51" i="30"/>
  <c r="AR50" i="30"/>
  <c r="AQ50" i="30"/>
  <c r="AG50" i="30"/>
  <c r="AF50" i="30"/>
  <c r="AR49" i="30"/>
  <c r="AQ49" i="30"/>
  <c r="AG49" i="30"/>
  <c r="AF49" i="30"/>
  <c r="AR48" i="30"/>
  <c r="AQ48" i="30"/>
  <c r="AG48" i="30"/>
  <c r="AF48" i="30"/>
  <c r="AR47" i="30"/>
  <c r="AQ47" i="30"/>
  <c r="AG47" i="30"/>
  <c r="AF47" i="30"/>
  <c r="AR46" i="30"/>
  <c r="AQ46" i="30"/>
  <c r="AG46" i="30"/>
  <c r="AF46" i="30"/>
  <c r="AR45" i="30"/>
  <c r="AQ45" i="30"/>
  <c r="AG45" i="30"/>
  <c r="AF45" i="30"/>
  <c r="AR44" i="30"/>
  <c r="AQ44" i="30"/>
  <c r="AG44" i="30"/>
  <c r="AF44" i="30"/>
  <c r="AR43" i="30"/>
  <c r="AQ43" i="30"/>
  <c r="AG43" i="30"/>
  <c r="AF43" i="30"/>
  <c r="AR42" i="30"/>
  <c r="AQ42" i="30"/>
  <c r="AG42" i="30"/>
  <c r="AF42" i="30"/>
  <c r="AR41" i="30"/>
  <c r="AQ41" i="30"/>
  <c r="AG41" i="30"/>
  <c r="AF41" i="30"/>
  <c r="AR40" i="30"/>
  <c r="AQ40" i="30"/>
  <c r="AG40" i="30"/>
  <c r="AF40" i="30"/>
  <c r="AR39" i="30"/>
  <c r="AQ39" i="30"/>
  <c r="AG39" i="30"/>
  <c r="AF39" i="30"/>
  <c r="AR38" i="30"/>
  <c r="AQ38" i="30"/>
  <c r="AG38" i="30"/>
  <c r="AF38" i="30"/>
  <c r="AR37" i="30"/>
  <c r="AQ37" i="30"/>
  <c r="AG37" i="30"/>
  <c r="AF37" i="30"/>
  <c r="AR36" i="30"/>
  <c r="AQ36" i="30"/>
  <c r="AG36" i="30"/>
  <c r="AR35" i="30"/>
  <c r="AQ35" i="30"/>
  <c r="AG35" i="30"/>
  <c r="AF35" i="30"/>
  <c r="AR34" i="30"/>
  <c r="AQ34" i="30"/>
  <c r="AG34" i="30"/>
  <c r="AF34" i="30"/>
  <c r="AR33" i="30"/>
  <c r="AQ33" i="30"/>
  <c r="AG33" i="30"/>
  <c r="AF33" i="30"/>
  <c r="AR32" i="30"/>
  <c r="AQ32" i="30"/>
  <c r="AG32" i="30"/>
  <c r="AF32" i="30"/>
  <c r="AR31" i="30"/>
  <c r="AQ31" i="30"/>
  <c r="AG31" i="30"/>
  <c r="AF31" i="30"/>
  <c r="AR30" i="30"/>
  <c r="AQ30" i="30"/>
  <c r="AG30" i="30"/>
  <c r="AF30" i="30"/>
  <c r="AR29" i="30"/>
  <c r="AQ29" i="30"/>
  <c r="AG29" i="30"/>
  <c r="AF29" i="30"/>
  <c r="AR28" i="30"/>
  <c r="AQ28" i="30"/>
  <c r="AG28" i="30"/>
  <c r="AF28" i="30"/>
  <c r="AR27" i="30"/>
  <c r="AQ27" i="30"/>
  <c r="AG27" i="30"/>
  <c r="AF27" i="30"/>
  <c r="AR26" i="30"/>
  <c r="AQ26" i="30"/>
  <c r="AG26" i="30"/>
  <c r="AR25" i="30"/>
  <c r="AQ25" i="30"/>
  <c r="AG25" i="30"/>
  <c r="AF25" i="30"/>
  <c r="AR24" i="30"/>
  <c r="AQ24" i="30"/>
  <c r="AG24" i="30"/>
  <c r="AF24" i="30"/>
  <c r="AR23" i="30"/>
  <c r="AQ23" i="30"/>
  <c r="AG23" i="30"/>
  <c r="AF23" i="30"/>
  <c r="AR22" i="30"/>
  <c r="AQ22" i="30"/>
  <c r="AG22" i="30"/>
  <c r="AF22" i="30"/>
  <c r="AR21" i="30"/>
  <c r="AQ21" i="30"/>
  <c r="AG21" i="30"/>
  <c r="AF21" i="30"/>
  <c r="AR20" i="30"/>
  <c r="AQ20" i="30"/>
  <c r="AG20" i="30"/>
  <c r="AF20" i="30"/>
  <c r="AR19" i="30"/>
  <c r="AQ19" i="30"/>
  <c r="AG19" i="30"/>
  <c r="AF19" i="30"/>
  <c r="AR18" i="30"/>
  <c r="AQ18" i="30"/>
  <c r="AG18" i="30"/>
  <c r="AF18" i="30"/>
  <c r="AR17" i="30"/>
  <c r="AQ17" i="30"/>
  <c r="AG17" i="30"/>
  <c r="AF17" i="30"/>
  <c r="AR16" i="30"/>
  <c r="AQ16" i="30"/>
  <c r="AG16" i="30"/>
  <c r="AR15" i="30"/>
  <c r="AQ15" i="30"/>
  <c r="AG15" i="30"/>
  <c r="AF15" i="30"/>
  <c r="AR14" i="30"/>
  <c r="AQ14" i="30"/>
  <c r="AG14" i="30"/>
  <c r="AF14" i="30"/>
  <c r="AR13" i="30"/>
  <c r="AQ13" i="30"/>
  <c r="AG13" i="30"/>
  <c r="AF13" i="30"/>
  <c r="AR12" i="30"/>
  <c r="AQ12" i="30"/>
  <c r="AG12" i="30"/>
  <c r="AF12" i="30"/>
  <c r="AR11" i="30"/>
  <c r="AQ11" i="30"/>
  <c r="AG11" i="30"/>
  <c r="AF11" i="30"/>
  <c r="AR10" i="30"/>
  <c r="AQ10" i="30"/>
  <c r="AG10" i="30"/>
  <c r="AF10" i="30"/>
  <c r="AR9" i="30"/>
  <c r="AQ9" i="30"/>
  <c r="AG9" i="30"/>
  <c r="AF9" i="30"/>
  <c r="AR8" i="30"/>
  <c r="AQ8" i="30"/>
  <c r="AG8" i="30"/>
  <c r="AF8" i="30"/>
  <c r="AR7" i="30"/>
  <c r="AQ7" i="30"/>
  <c r="AG7" i="30"/>
  <c r="AF7" i="30"/>
  <c r="AR6" i="30"/>
  <c r="AQ6" i="30"/>
  <c r="AG6" i="30"/>
  <c r="AF6" i="30"/>
  <c r="AR5" i="30"/>
  <c r="AQ5" i="30"/>
  <c r="AG5" i="30"/>
  <c r="AF5" i="30"/>
  <c r="AR4" i="30"/>
  <c r="AQ4" i="30"/>
  <c r="AG4" i="30"/>
  <c r="AF4" i="30"/>
  <c r="B35" i="16"/>
  <c r="B31" i="16"/>
  <c r="B27" i="16"/>
  <c r="B26" i="16"/>
  <c r="B25" i="16"/>
  <c r="B22" i="16"/>
  <c r="B20" i="16"/>
  <c r="B18" i="16"/>
  <c r="B17" i="16"/>
  <c r="B15" i="16"/>
  <c r="B13" i="16"/>
  <c r="B11" i="16"/>
  <c r="B9" i="16"/>
  <c r="B8" i="16"/>
  <c r="B6" i="16"/>
  <c r="EW14" i="19"/>
  <c r="EV14" i="19"/>
  <c r="EU14" i="19"/>
  <c r="ET14" i="19"/>
  <c r="ES14" i="19"/>
  <c r="ER14" i="19"/>
  <c r="EQ14" i="19"/>
  <c r="EP14" i="19"/>
  <c r="EO14" i="19"/>
  <c r="EN14" i="19"/>
  <c r="EM14" i="19"/>
  <c r="EW13" i="19"/>
  <c r="EV13" i="19"/>
  <c r="EU13" i="19"/>
  <c r="ET13" i="19"/>
  <c r="ES13" i="19"/>
  <c r="ER13" i="19"/>
  <c r="EQ13" i="19"/>
  <c r="EP13" i="19"/>
  <c r="EO13" i="19"/>
  <c r="EN13" i="19"/>
  <c r="EM13" i="19"/>
  <c r="EW12" i="19"/>
  <c r="EV12" i="19"/>
  <c r="EU12" i="19"/>
  <c r="ET12" i="19"/>
  <c r="ES12" i="19"/>
  <c r="ER12" i="19"/>
  <c r="EQ12" i="19"/>
  <c r="EP12" i="19"/>
  <c r="EO12" i="19"/>
  <c r="EN12" i="19"/>
  <c r="EM12" i="19"/>
  <c r="EW11" i="19"/>
  <c r="EV11" i="19"/>
  <c r="EU11" i="19"/>
  <c r="ET11" i="19"/>
  <c r="ES11" i="19"/>
  <c r="ER11" i="19"/>
  <c r="EQ11" i="19"/>
  <c r="EP11" i="19"/>
  <c r="EO11" i="19"/>
  <c r="EN11" i="19"/>
  <c r="EM11" i="19"/>
  <c r="EW10" i="19"/>
  <c r="EV10" i="19"/>
  <c r="EU10" i="19"/>
  <c r="ET10" i="19"/>
  <c r="ES10" i="19"/>
  <c r="ER10" i="19"/>
  <c r="EQ10" i="19"/>
  <c r="EP10" i="19"/>
  <c r="EO10" i="19"/>
  <c r="EN10" i="19"/>
  <c r="EM10" i="19"/>
  <c r="EW9" i="19"/>
  <c r="EV9" i="19"/>
  <c r="EU9" i="19"/>
  <c r="ET9" i="19"/>
  <c r="ES9" i="19"/>
  <c r="ER9" i="19"/>
  <c r="EQ9" i="19"/>
  <c r="EP9" i="19"/>
  <c r="EO9" i="19"/>
  <c r="EN9" i="19"/>
  <c r="EM9" i="19"/>
  <c r="EW8" i="19"/>
  <c r="EV8" i="19"/>
  <c r="EU8" i="19"/>
  <c r="ET8" i="19"/>
  <c r="ES8" i="19"/>
  <c r="ER8" i="19"/>
  <c r="EQ8" i="19"/>
  <c r="EP8" i="19"/>
  <c r="EO8" i="19"/>
  <c r="EN8" i="19"/>
  <c r="EM8" i="19"/>
  <c r="EW7" i="19"/>
  <c r="EV7" i="19"/>
  <c r="EU7" i="19"/>
  <c r="ET7" i="19"/>
  <c r="ES7" i="19"/>
  <c r="ER7" i="19"/>
  <c r="EQ7" i="19"/>
  <c r="EP7" i="19"/>
  <c r="EO7" i="19"/>
  <c r="EN7" i="19"/>
  <c r="EM7" i="19"/>
  <c r="EW6" i="19"/>
  <c r="EV6" i="19"/>
  <c r="EU6" i="19"/>
  <c r="ET6" i="19"/>
  <c r="ES6" i="19"/>
  <c r="ER6" i="19"/>
  <c r="EQ6" i="19"/>
  <c r="EP6" i="19"/>
  <c r="EO6" i="19"/>
  <c r="EN6" i="19"/>
  <c r="EM6" i="19"/>
  <c r="EW5" i="19"/>
  <c r="EV5" i="19"/>
  <c r="EU5" i="19"/>
  <c r="ET5" i="19"/>
  <c r="ES5" i="19"/>
  <c r="ER5" i="19"/>
  <c r="EQ5" i="19"/>
  <c r="EP5" i="19"/>
  <c r="EO5" i="19"/>
  <c r="EN5" i="19"/>
  <c r="EM5" i="19"/>
  <c r="LU4" i="2"/>
  <c r="LU6" i="2"/>
  <c r="LU7" i="2"/>
  <c r="LU8" i="2"/>
  <c r="LU5" i="2"/>
  <c r="LU9" i="2"/>
  <c r="LU10" i="2"/>
  <c r="LU11" i="2"/>
  <c r="LU12" i="2"/>
  <c r="LU13" i="2"/>
  <c r="LU14" i="2"/>
  <c r="LU15" i="2"/>
  <c r="LU16" i="2"/>
  <c r="LU17" i="2"/>
  <c r="LU18" i="2"/>
  <c r="LU19" i="2"/>
  <c r="LU20" i="2"/>
  <c r="LU21" i="2"/>
  <c r="LU22" i="2"/>
  <c r="LU23" i="2"/>
  <c r="LU24" i="2"/>
  <c r="LU25" i="2"/>
  <c r="LU26" i="2"/>
  <c r="LU27" i="2"/>
  <c r="LU28" i="2"/>
  <c r="LU29" i="2"/>
  <c r="LU30" i="2"/>
  <c r="LU31" i="2"/>
  <c r="LU32" i="2"/>
  <c r="LU33" i="2"/>
  <c r="LU34" i="2"/>
  <c r="LU35" i="2"/>
  <c r="LU36" i="2"/>
  <c r="LU37" i="2"/>
  <c r="LU38" i="2"/>
  <c r="LU39" i="2"/>
  <c r="LU40" i="2"/>
  <c r="LU41" i="2"/>
  <c r="LU42" i="2"/>
  <c r="LU43" i="2"/>
  <c r="LU44" i="2"/>
  <c r="LU45" i="2"/>
  <c r="LU46" i="2"/>
  <c r="LU47" i="2"/>
  <c r="LU48" i="2"/>
  <c r="LU49" i="2"/>
  <c r="LU50" i="2"/>
  <c r="LU51" i="2"/>
  <c r="LU52" i="2"/>
  <c r="LU53" i="2"/>
  <c r="LU54" i="2"/>
  <c r="LU55" i="2"/>
  <c r="LU56" i="2"/>
  <c r="LU57" i="2"/>
  <c r="LU58" i="2"/>
  <c r="LU59" i="2"/>
  <c r="LU60" i="2"/>
  <c r="LU61" i="2"/>
  <c r="LM4" i="2"/>
  <c r="LM6" i="2"/>
  <c r="LM7" i="2"/>
  <c r="LM8" i="2"/>
  <c r="LM5" i="2"/>
  <c r="LM9" i="2"/>
  <c r="LM10" i="2"/>
  <c r="LM11" i="2"/>
  <c r="LM12" i="2"/>
  <c r="LM13" i="2"/>
  <c r="LM14" i="2"/>
  <c r="LM15" i="2"/>
  <c r="LM16" i="2"/>
  <c r="LM17" i="2"/>
  <c r="LM18" i="2"/>
  <c r="LM19" i="2"/>
  <c r="LM20" i="2"/>
  <c r="LM21" i="2"/>
  <c r="LM22" i="2"/>
  <c r="LM23" i="2"/>
  <c r="LM24" i="2"/>
  <c r="LM25" i="2"/>
  <c r="LM26" i="2"/>
  <c r="LM27" i="2"/>
  <c r="LM28" i="2"/>
  <c r="LM29" i="2"/>
  <c r="LM30" i="2"/>
  <c r="LM31" i="2"/>
  <c r="LM32" i="2"/>
  <c r="LM33" i="2"/>
  <c r="LM34" i="2"/>
  <c r="LM35" i="2"/>
  <c r="LM36" i="2"/>
  <c r="LM37" i="2"/>
  <c r="LM38" i="2"/>
  <c r="LM39" i="2"/>
  <c r="LM40" i="2"/>
  <c r="LM41" i="2"/>
  <c r="LM42" i="2"/>
  <c r="LM43" i="2"/>
  <c r="LM44" i="2"/>
  <c r="LM45" i="2"/>
  <c r="LM46" i="2"/>
  <c r="LM47" i="2"/>
  <c r="LM48" i="2"/>
  <c r="LM49" i="2"/>
  <c r="LM50" i="2"/>
  <c r="LM51" i="2"/>
  <c r="LM52" i="2"/>
  <c r="LM53" i="2"/>
  <c r="LM54" i="2"/>
  <c r="LM55" i="2"/>
  <c r="LM56" i="2"/>
  <c r="LM57" i="2"/>
  <c r="LM58" i="2"/>
  <c r="LM59" i="2"/>
  <c r="LM60" i="2"/>
  <c r="LM61" i="2"/>
  <c r="LL4" i="2"/>
  <c r="LL6" i="2"/>
  <c r="LL7" i="2"/>
  <c r="LL8" i="2"/>
  <c r="LL5" i="2"/>
  <c r="LL9" i="2"/>
  <c r="LL10" i="2"/>
  <c r="LL11" i="2"/>
  <c r="LL12" i="2"/>
  <c r="LL13" i="2"/>
  <c r="LL14" i="2"/>
  <c r="LL15" i="2"/>
  <c r="LL16" i="2"/>
  <c r="LL17" i="2"/>
  <c r="LL18" i="2"/>
  <c r="LL19" i="2"/>
  <c r="LL20" i="2"/>
  <c r="LL21" i="2"/>
  <c r="LL22" i="2"/>
  <c r="LL23" i="2"/>
  <c r="LL24" i="2"/>
  <c r="LL25" i="2"/>
  <c r="LL26" i="2"/>
  <c r="LL27" i="2"/>
  <c r="LL28" i="2"/>
  <c r="LL29" i="2"/>
  <c r="LL30" i="2"/>
  <c r="LL31" i="2"/>
  <c r="LL32" i="2"/>
  <c r="LL33" i="2"/>
  <c r="LL34" i="2"/>
  <c r="LL35" i="2"/>
  <c r="LL36" i="2"/>
  <c r="LL37" i="2"/>
  <c r="LL38" i="2"/>
  <c r="LL39" i="2"/>
  <c r="LL40" i="2"/>
  <c r="LL41" i="2"/>
  <c r="LL42" i="2"/>
  <c r="LL43" i="2"/>
  <c r="LL44" i="2"/>
  <c r="LL45" i="2"/>
  <c r="LL46" i="2"/>
  <c r="LL47" i="2"/>
  <c r="LL48" i="2"/>
  <c r="LL49" i="2"/>
  <c r="LL50" i="2"/>
  <c r="LL51" i="2"/>
  <c r="LL52" i="2"/>
  <c r="LL53" i="2"/>
  <c r="LL54" i="2"/>
  <c r="LL55" i="2"/>
  <c r="LL56" i="2"/>
  <c r="LL57" i="2"/>
  <c r="LL58" i="2"/>
  <c r="LL59" i="2"/>
  <c r="LL60" i="2"/>
  <c r="LL61" i="2"/>
  <c r="LG4" i="2"/>
  <c r="LG6" i="2"/>
  <c r="LG7" i="2"/>
  <c r="LG8" i="2"/>
  <c r="LG5" i="2"/>
  <c r="LG9" i="2"/>
  <c r="LG10" i="2"/>
  <c r="LG11" i="2"/>
  <c r="LG12" i="2"/>
  <c r="LG13" i="2"/>
  <c r="LG14" i="2"/>
  <c r="LG15" i="2"/>
  <c r="LG16" i="2"/>
  <c r="LG17" i="2"/>
  <c r="LG18" i="2"/>
  <c r="LG19" i="2"/>
  <c r="LG20" i="2"/>
  <c r="LG21" i="2"/>
  <c r="LG22" i="2"/>
  <c r="LG23" i="2"/>
  <c r="LG24" i="2"/>
  <c r="LG25" i="2"/>
  <c r="LG26" i="2"/>
  <c r="LG27" i="2"/>
  <c r="LG28" i="2"/>
  <c r="LG29" i="2"/>
  <c r="LG30" i="2"/>
  <c r="LG31" i="2"/>
  <c r="LG32" i="2"/>
  <c r="LG33" i="2"/>
  <c r="LG34" i="2"/>
  <c r="LG35" i="2"/>
  <c r="LG36" i="2"/>
  <c r="LG37" i="2"/>
  <c r="LG38" i="2"/>
  <c r="LG39" i="2"/>
  <c r="LG40" i="2"/>
  <c r="LG41" i="2"/>
  <c r="LG42" i="2"/>
  <c r="LG43" i="2"/>
  <c r="LG44" i="2"/>
  <c r="LG45" i="2"/>
  <c r="LG46" i="2"/>
  <c r="LG47" i="2"/>
  <c r="LG48" i="2"/>
  <c r="LG49" i="2"/>
  <c r="LG50" i="2"/>
  <c r="LG51" i="2"/>
  <c r="LG52" i="2"/>
  <c r="LG53" i="2"/>
  <c r="LG54" i="2"/>
  <c r="LG55" i="2"/>
  <c r="LG56" i="2"/>
  <c r="LG57" i="2"/>
  <c r="LG58" i="2"/>
  <c r="LG59" i="2"/>
  <c r="LG60" i="2"/>
  <c r="LG61" i="2"/>
  <c r="LC4" i="2"/>
  <c r="LC6" i="2"/>
  <c r="LC7" i="2"/>
  <c r="LC8" i="2"/>
  <c r="LC5" i="2"/>
  <c r="LC9" i="2"/>
  <c r="LC10" i="2"/>
  <c r="LC11" i="2"/>
  <c r="LC12" i="2"/>
  <c r="LC13" i="2"/>
  <c r="LC14" i="2"/>
  <c r="LC15" i="2"/>
  <c r="LC16" i="2"/>
  <c r="LC17" i="2"/>
  <c r="LC18" i="2"/>
  <c r="LC19" i="2"/>
  <c r="LC20" i="2"/>
  <c r="LC21" i="2"/>
  <c r="LC22" i="2"/>
  <c r="LC23" i="2"/>
  <c r="LC24" i="2"/>
  <c r="LC25" i="2"/>
  <c r="LC26" i="2"/>
  <c r="LC27" i="2"/>
  <c r="LC28" i="2"/>
  <c r="LC29" i="2"/>
  <c r="LC30" i="2"/>
  <c r="LC31" i="2"/>
  <c r="LC32" i="2"/>
  <c r="LC33" i="2"/>
  <c r="LC34" i="2"/>
  <c r="LC35" i="2"/>
  <c r="LC36" i="2"/>
  <c r="LC37" i="2"/>
  <c r="LC38" i="2"/>
  <c r="LC39" i="2"/>
  <c r="LC40" i="2"/>
  <c r="LC41" i="2"/>
  <c r="LC42" i="2"/>
  <c r="LC43" i="2"/>
  <c r="LC44" i="2"/>
  <c r="LC45" i="2"/>
  <c r="LC46" i="2"/>
  <c r="LC47" i="2"/>
  <c r="LC48" i="2"/>
  <c r="LC49" i="2"/>
  <c r="LC50" i="2"/>
  <c r="LC51" i="2"/>
  <c r="LC52" i="2"/>
  <c r="LC53" i="2"/>
  <c r="LC54" i="2"/>
  <c r="LC55" i="2"/>
  <c r="LC56" i="2"/>
  <c r="LC57" i="2"/>
  <c r="LC58" i="2"/>
  <c r="LC59" i="2"/>
  <c r="LC60" i="2"/>
  <c r="LC61" i="2"/>
  <c r="LB4" i="2"/>
  <c r="LB6" i="2"/>
  <c r="LB7" i="2"/>
  <c r="LB8" i="2"/>
  <c r="LB5" i="2"/>
  <c r="LB9" i="2"/>
  <c r="LB10" i="2"/>
  <c r="LB11" i="2"/>
  <c r="LB12" i="2"/>
  <c r="LB13" i="2"/>
  <c r="LB14" i="2"/>
  <c r="LB15" i="2"/>
  <c r="LB16" i="2"/>
  <c r="LB17" i="2"/>
  <c r="LB18" i="2"/>
  <c r="LB19" i="2"/>
  <c r="LB20" i="2"/>
  <c r="LB21" i="2"/>
  <c r="LB22" i="2"/>
  <c r="LB23" i="2"/>
  <c r="LB24" i="2"/>
  <c r="LB25" i="2"/>
  <c r="LB26" i="2"/>
  <c r="LB27" i="2"/>
  <c r="LB28" i="2"/>
  <c r="LB29" i="2"/>
  <c r="LB30" i="2"/>
  <c r="LB31" i="2"/>
  <c r="LB32" i="2"/>
  <c r="LB33" i="2"/>
  <c r="LB34" i="2"/>
  <c r="LB35" i="2"/>
  <c r="LB36" i="2"/>
  <c r="LB37" i="2"/>
  <c r="LB38" i="2"/>
  <c r="LB39" i="2"/>
  <c r="LB40" i="2"/>
  <c r="LB41" i="2"/>
  <c r="LB42" i="2"/>
  <c r="LB43" i="2"/>
  <c r="LB44" i="2"/>
  <c r="LB45" i="2"/>
  <c r="LB46" i="2"/>
  <c r="LB47" i="2"/>
  <c r="LB48" i="2"/>
  <c r="LB49" i="2"/>
  <c r="LB50" i="2"/>
  <c r="LB51" i="2"/>
  <c r="LB52" i="2"/>
  <c r="LB53" i="2"/>
  <c r="LB54" i="2"/>
  <c r="LB55" i="2"/>
  <c r="LB56" i="2"/>
  <c r="LB57" i="2"/>
  <c r="LB58" i="2"/>
  <c r="LB59" i="2"/>
  <c r="LB60" i="2"/>
  <c r="LB61" i="2"/>
  <c r="LA4" i="2"/>
  <c r="LA6" i="2"/>
  <c r="LA7" i="2"/>
  <c r="LA8" i="2"/>
  <c r="LA5" i="2"/>
  <c r="LA9" i="2"/>
  <c r="LA10" i="2"/>
  <c r="LA11" i="2"/>
  <c r="LA12" i="2"/>
  <c r="LA13" i="2"/>
  <c r="LA14" i="2"/>
  <c r="LA15" i="2"/>
  <c r="LA16" i="2"/>
  <c r="LA17" i="2"/>
  <c r="LA18" i="2"/>
  <c r="LA19" i="2"/>
  <c r="LA20" i="2"/>
  <c r="LA21" i="2"/>
  <c r="LA22" i="2"/>
  <c r="LA23" i="2"/>
  <c r="LA24" i="2"/>
  <c r="LA25" i="2"/>
  <c r="LA26" i="2"/>
  <c r="LA27" i="2"/>
  <c r="LA28" i="2"/>
  <c r="LA29" i="2"/>
  <c r="LA30" i="2"/>
  <c r="LA31" i="2"/>
  <c r="LA32" i="2"/>
  <c r="LA33" i="2"/>
  <c r="LA34" i="2"/>
  <c r="LA35" i="2"/>
  <c r="LA36" i="2"/>
  <c r="LA37" i="2"/>
  <c r="LA38" i="2"/>
  <c r="LA39" i="2"/>
  <c r="LA40" i="2"/>
  <c r="LA41" i="2"/>
  <c r="LA42" i="2"/>
  <c r="LA43" i="2"/>
  <c r="LA44" i="2"/>
  <c r="LA45" i="2"/>
  <c r="LA46" i="2"/>
  <c r="LA47" i="2"/>
  <c r="LA48" i="2"/>
  <c r="LA49" i="2"/>
  <c r="LA50" i="2"/>
  <c r="LA51" i="2"/>
  <c r="LA52" i="2"/>
  <c r="LA53" i="2"/>
  <c r="LA54" i="2"/>
  <c r="LA55" i="2"/>
  <c r="LA56" i="2"/>
  <c r="LA57" i="2"/>
  <c r="LA58" i="2"/>
  <c r="LA59" i="2"/>
  <c r="LA60" i="2"/>
  <c r="LA61" i="2"/>
  <c r="GD4" i="2"/>
  <c r="GD6" i="2"/>
  <c r="GD7" i="2"/>
  <c r="GD8" i="2"/>
  <c r="GD5" i="2"/>
  <c r="GD9" i="2"/>
  <c r="GD10" i="2"/>
  <c r="GD11" i="2"/>
  <c r="GD12" i="2"/>
  <c r="GD13" i="2"/>
  <c r="GD14" i="2"/>
  <c r="GD15" i="2"/>
  <c r="GD16" i="2"/>
  <c r="GD17" i="2"/>
  <c r="GD18" i="2"/>
  <c r="GD19" i="2"/>
  <c r="GD20" i="2"/>
  <c r="GD21" i="2"/>
  <c r="GD22" i="2"/>
  <c r="GD23" i="2"/>
  <c r="GD24" i="2"/>
  <c r="GD25" i="2"/>
  <c r="GD26" i="2"/>
  <c r="GD27" i="2"/>
  <c r="GD28" i="2"/>
  <c r="GD29" i="2"/>
  <c r="GD30" i="2"/>
  <c r="GD31" i="2"/>
  <c r="GD32" i="2"/>
  <c r="GD33" i="2"/>
  <c r="GD34" i="2"/>
  <c r="GD35" i="2"/>
  <c r="GD36" i="2"/>
  <c r="GD37" i="2"/>
  <c r="GD38" i="2"/>
  <c r="GD39" i="2"/>
  <c r="GD40" i="2"/>
  <c r="GD41" i="2"/>
  <c r="GD42" i="2"/>
  <c r="GD43" i="2"/>
  <c r="GD44" i="2"/>
  <c r="GD45" i="2"/>
  <c r="GD46" i="2"/>
  <c r="GD47" i="2"/>
  <c r="GD48" i="2"/>
  <c r="GD49" i="2"/>
  <c r="GD50" i="2"/>
  <c r="GD51" i="2"/>
  <c r="GD52" i="2"/>
  <c r="GD53" i="2"/>
  <c r="GD54" i="2"/>
  <c r="GD55" i="2"/>
  <c r="GD56" i="2"/>
  <c r="GD57" i="2"/>
  <c r="GD58" i="2"/>
  <c r="GD59" i="2"/>
  <c r="GD60" i="2"/>
  <c r="GD61" i="2"/>
  <c r="GC4" i="2"/>
  <c r="GC6" i="2"/>
  <c r="GC7" i="2"/>
  <c r="GC8" i="2"/>
  <c r="GC5" i="2"/>
  <c r="GC9" i="2"/>
  <c r="GC10" i="2"/>
  <c r="GC11" i="2"/>
  <c r="GC12" i="2"/>
  <c r="GC13" i="2"/>
  <c r="GC14" i="2"/>
  <c r="GC15" i="2"/>
  <c r="GC16" i="2"/>
  <c r="GC17" i="2"/>
  <c r="GC18" i="2"/>
  <c r="GC19" i="2"/>
  <c r="GC20" i="2"/>
  <c r="GC21" i="2"/>
  <c r="GC22" i="2"/>
  <c r="GC23" i="2"/>
  <c r="GC24" i="2"/>
  <c r="GC25" i="2"/>
  <c r="GC26" i="2"/>
  <c r="GC27" i="2"/>
  <c r="GC28" i="2"/>
  <c r="GC29" i="2"/>
  <c r="GC30" i="2"/>
  <c r="GC31" i="2"/>
  <c r="GC32" i="2"/>
  <c r="GC33" i="2"/>
  <c r="GC34" i="2"/>
  <c r="GC35" i="2"/>
  <c r="GC36" i="2"/>
  <c r="GC37" i="2"/>
  <c r="GC38" i="2"/>
  <c r="GC39" i="2"/>
  <c r="GC40" i="2"/>
  <c r="GC41" i="2"/>
  <c r="GC42" i="2"/>
  <c r="GC43" i="2"/>
  <c r="GC44" i="2"/>
  <c r="GC45" i="2"/>
  <c r="GC46" i="2"/>
  <c r="GC47" i="2"/>
  <c r="GC48" i="2"/>
  <c r="GC49" i="2"/>
  <c r="GC50" i="2"/>
  <c r="GC51" i="2"/>
  <c r="GC52" i="2"/>
  <c r="GC53" i="2"/>
  <c r="GC54" i="2"/>
  <c r="GC55" i="2"/>
  <c r="GC56" i="2"/>
  <c r="GC57" i="2"/>
  <c r="GC58" i="2"/>
  <c r="GC59" i="2"/>
  <c r="GC60" i="2"/>
  <c r="GC61" i="2"/>
  <c r="GB4" i="2"/>
  <c r="GB6" i="2"/>
  <c r="GB7" i="2"/>
  <c r="GB8" i="2"/>
  <c r="GB5" i="2"/>
  <c r="GB9" i="2"/>
  <c r="GB10" i="2"/>
  <c r="GB11" i="2"/>
  <c r="GB12" i="2"/>
  <c r="GB13" i="2"/>
  <c r="GB14" i="2"/>
  <c r="GB15" i="2"/>
  <c r="GB16" i="2"/>
  <c r="GB17" i="2"/>
  <c r="GB18" i="2"/>
  <c r="GB19" i="2"/>
  <c r="GB20" i="2"/>
  <c r="GB21" i="2"/>
  <c r="GB22" i="2"/>
  <c r="GB23" i="2"/>
  <c r="GB24" i="2"/>
  <c r="GB25" i="2"/>
  <c r="GB26" i="2"/>
  <c r="GB27" i="2"/>
  <c r="GB28" i="2"/>
  <c r="GB29" i="2"/>
  <c r="GB30" i="2"/>
  <c r="GB31" i="2"/>
  <c r="GB32" i="2"/>
  <c r="GB33" i="2"/>
  <c r="GB34" i="2"/>
  <c r="GB35" i="2"/>
  <c r="GB36" i="2"/>
  <c r="GB37" i="2"/>
  <c r="GB38" i="2"/>
  <c r="GB39" i="2"/>
  <c r="GB40" i="2"/>
  <c r="GB41" i="2"/>
  <c r="GB42" i="2"/>
  <c r="GB43" i="2"/>
  <c r="GB44" i="2"/>
  <c r="GB45" i="2"/>
  <c r="GB46" i="2"/>
  <c r="GB47" i="2"/>
  <c r="GB48" i="2"/>
  <c r="GB49" i="2"/>
  <c r="GB50" i="2"/>
  <c r="GB51" i="2"/>
  <c r="GB52" i="2"/>
  <c r="GB53" i="2"/>
  <c r="GB54" i="2"/>
  <c r="GB55" i="2"/>
  <c r="GB56" i="2"/>
  <c r="GB57" i="2"/>
  <c r="GB58" i="2"/>
  <c r="GB59" i="2"/>
  <c r="GB60" i="2"/>
  <c r="GB61" i="2"/>
  <c r="GA4" i="2"/>
  <c r="GA6" i="2"/>
  <c r="GA7" i="2"/>
  <c r="GA8" i="2"/>
  <c r="GA5" i="2"/>
  <c r="GA9" i="2"/>
  <c r="GA10" i="2"/>
  <c r="GA11" i="2"/>
  <c r="GA12" i="2"/>
  <c r="GA13" i="2"/>
  <c r="GA14" i="2"/>
  <c r="GA15" i="2"/>
  <c r="GA16" i="2"/>
  <c r="GA17" i="2"/>
  <c r="GA18" i="2"/>
  <c r="GA19" i="2"/>
  <c r="GA20" i="2"/>
  <c r="GA21" i="2"/>
  <c r="GA22" i="2"/>
  <c r="GA23" i="2"/>
  <c r="GA24" i="2"/>
  <c r="GA25" i="2"/>
  <c r="GA26" i="2"/>
  <c r="GA27" i="2"/>
  <c r="GA28" i="2"/>
  <c r="GA29" i="2"/>
  <c r="GA30" i="2"/>
  <c r="GA31" i="2"/>
  <c r="GA32" i="2"/>
  <c r="GA33" i="2"/>
  <c r="GA34" i="2"/>
  <c r="GA35" i="2"/>
  <c r="GA36" i="2"/>
  <c r="GA37" i="2"/>
  <c r="GA38" i="2"/>
  <c r="GA39" i="2"/>
  <c r="GA40" i="2"/>
  <c r="GA41" i="2"/>
  <c r="GA42" i="2"/>
  <c r="GA43" i="2"/>
  <c r="GA44" i="2"/>
  <c r="GA45" i="2"/>
  <c r="GA46" i="2"/>
  <c r="GA47" i="2"/>
  <c r="GA48" i="2"/>
  <c r="GA49" i="2"/>
  <c r="GA50" i="2"/>
  <c r="GA51" i="2"/>
  <c r="GA52" i="2"/>
  <c r="GA53" i="2"/>
  <c r="GA54" i="2"/>
  <c r="GA55" i="2"/>
  <c r="GA56" i="2"/>
  <c r="GA57" i="2"/>
  <c r="GA58" i="2"/>
  <c r="GA59" i="2"/>
  <c r="GA60" i="2"/>
  <c r="GA61" i="2"/>
  <c r="FZ4" i="2"/>
  <c r="FZ6" i="2"/>
  <c r="FZ7" i="2"/>
  <c r="FZ8" i="2"/>
  <c r="FZ5" i="2"/>
  <c r="FZ9" i="2"/>
  <c r="FZ10" i="2"/>
  <c r="FZ11" i="2"/>
  <c r="FZ12" i="2"/>
  <c r="FZ13" i="2"/>
  <c r="FZ14" i="2"/>
  <c r="FZ15" i="2"/>
  <c r="FZ16" i="2"/>
  <c r="FZ17" i="2"/>
  <c r="FZ18" i="2"/>
  <c r="FZ19" i="2"/>
  <c r="FZ20" i="2"/>
  <c r="FZ21" i="2"/>
  <c r="FZ22" i="2"/>
  <c r="FZ23" i="2"/>
  <c r="FZ24" i="2"/>
  <c r="FZ25" i="2"/>
  <c r="FZ26" i="2"/>
  <c r="FZ27" i="2"/>
  <c r="FZ28" i="2"/>
  <c r="FZ29" i="2"/>
  <c r="FZ30" i="2"/>
  <c r="FZ31" i="2"/>
  <c r="FZ32" i="2"/>
  <c r="FZ33" i="2"/>
  <c r="FZ34" i="2"/>
  <c r="FZ35" i="2"/>
  <c r="FZ36" i="2"/>
  <c r="FZ37" i="2"/>
  <c r="FZ38" i="2"/>
  <c r="FZ39" i="2"/>
  <c r="FZ40" i="2"/>
  <c r="FZ41" i="2"/>
  <c r="FZ42" i="2"/>
  <c r="FZ43" i="2"/>
  <c r="FZ44" i="2"/>
  <c r="FZ45" i="2"/>
  <c r="FZ46" i="2"/>
  <c r="FZ47" i="2"/>
  <c r="FZ48" i="2"/>
  <c r="FZ49" i="2"/>
  <c r="FZ50" i="2"/>
  <c r="FZ51" i="2"/>
  <c r="FZ52" i="2"/>
  <c r="FZ53" i="2"/>
  <c r="FZ54" i="2"/>
  <c r="FZ55" i="2"/>
  <c r="FZ56" i="2"/>
  <c r="FZ57" i="2"/>
  <c r="FZ58" i="2"/>
  <c r="FZ59" i="2"/>
  <c r="FZ60" i="2"/>
  <c r="FZ61" i="2"/>
  <c r="FY4" i="2"/>
  <c r="FY6" i="2"/>
  <c r="FY7" i="2"/>
  <c r="FY8" i="2"/>
  <c r="FY5" i="2"/>
  <c r="FY9" i="2"/>
  <c r="FY10" i="2"/>
  <c r="FY11" i="2"/>
  <c r="FY12" i="2"/>
  <c r="FY13" i="2"/>
  <c r="FY14" i="2"/>
  <c r="FY15" i="2"/>
  <c r="FY16" i="2"/>
  <c r="FY17" i="2"/>
  <c r="FY18" i="2"/>
  <c r="FY19" i="2"/>
  <c r="FY20" i="2"/>
  <c r="FY21" i="2"/>
  <c r="FY22" i="2"/>
  <c r="FY23" i="2"/>
  <c r="FY24" i="2"/>
  <c r="FY25" i="2"/>
  <c r="FY26" i="2"/>
  <c r="FY27" i="2"/>
  <c r="FY28" i="2"/>
  <c r="FY29" i="2"/>
  <c r="FY30" i="2"/>
  <c r="FY31" i="2"/>
  <c r="FY32" i="2"/>
  <c r="FY33" i="2"/>
  <c r="FY34" i="2"/>
  <c r="FY35" i="2"/>
  <c r="FY36" i="2"/>
  <c r="FY37" i="2"/>
  <c r="FY38" i="2"/>
  <c r="FY39" i="2"/>
  <c r="FY40" i="2"/>
  <c r="FY41" i="2"/>
  <c r="FY42" i="2"/>
  <c r="FY43" i="2"/>
  <c r="FY44" i="2"/>
  <c r="FY45" i="2"/>
  <c r="FY46" i="2"/>
  <c r="FY47" i="2"/>
  <c r="FY48" i="2"/>
  <c r="FY49" i="2"/>
  <c r="FY50" i="2"/>
  <c r="FY51" i="2"/>
  <c r="FY52" i="2"/>
  <c r="FY53" i="2"/>
  <c r="FY54" i="2"/>
  <c r="FY55" i="2"/>
  <c r="FY56" i="2"/>
  <c r="FY57" i="2"/>
  <c r="FY58" i="2"/>
  <c r="FY59" i="2"/>
  <c r="FY60" i="2"/>
  <c r="FY61" i="2"/>
  <c r="FX4" i="2"/>
  <c r="FX6" i="2"/>
  <c r="FX7" i="2"/>
  <c r="FX8" i="2"/>
  <c r="FX5" i="2"/>
  <c r="FX9" i="2"/>
  <c r="FX10" i="2"/>
  <c r="FX11" i="2"/>
  <c r="FX12" i="2"/>
  <c r="FX13" i="2"/>
  <c r="FX14" i="2"/>
  <c r="FX15" i="2"/>
  <c r="FX16" i="2"/>
  <c r="FX17" i="2"/>
  <c r="FX18" i="2"/>
  <c r="FX19" i="2"/>
  <c r="FX20" i="2"/>
  <c r="FX21" i="2"/>
  <c r="FX22" i="2"/>
  <c r="FX23" i="2"/>
  <c r="FX24" i="2"/>
  <c r="FX25" i="2"/>
  <c r="FX26" i="2"/>
  <c r="FX27" i="2"/>
  <c r="FX28" i="2"/>
  <c r="FX29" i="2"/>
  <c r="FX30" i="2"/>
  <c r="FX31" i="2"/>
  <c r="FX32" i="2"/>
  <c r="FX33" i="2"/>
  <c r="FX34" i="2"/>
  <c r="FX35" i="2"/>
  <c r="FX36" i="2"/>
  <c r="FX37" i="2"/>
  <c r="FX38" i="2"/>
  <c r="FX39" i="2"/>
  <c r="FX40" i="2"/>
  <c r="FX41" i="2"/>
  <c r="FX42" i="2"/>
  <c r="FX43" i="2"/>
  <c r="FX44" i="2"/>
  <c r="FX45" i="2"/>
  <c r="FX46" i="2"/>
  <c r="FX47" i="2"/>
  <c r="FX48" i="2"/>
  <c r="FX49" i="2"/>
  <c r="FX50" i="2"/>
  <c r="FX51" i="2"/>
  <c r="FX52" i="2"/>
  <c r="FX53" i="2"/>
  <c r="FX54" i="2"/>
  <c r="FX55" i="2"/>
  <c r="FX56" i="2"/>
  <c r="FX57" i="2"/>
  <c r="FX58" i="2"/>
  <c r="FX59" i="2"/>
  <c r="FX60" i="2"/>
  <c r="FX61" i="2"/>
  <c r="FW4" i="2"/>
  <c r="FW6" i="2"/>
  <c r="FW7" i="2"/>
  <c r="FW8" i="2"/>
  <c r="FW5" i="2"/>
  <c r="FW9" i="2"/>
  <c r="FW10" i="2"/>
  <c r="FW11" i="2"/>
  <c r="FW12" i="2"/>
  <c r="FW13" i="2"/>
  <c r="FW14" i="2"/>
  <c r="FW15" i="2"/>
  <c r="FW16" i="2"/>
  <c r="FW17" i="2"/>
  <c r="FW18" i="2"/>
  <c r="FW19" i="2"/>
  <c r="FW20" i="2"/>
  <c r="FW21" i="2"/>
  <c r="FW22" i="2"/>
  <c r="FW23" i="2"/>
  <c r="FW24" i="2"/>
  <c r="FW25" i="2"/>
  <c r="FW26" i="2"/>
  <c r="FW27" i="2"/>
  <c r="FW28" i="2"/>
  <c r="FW29" i="2"/>
  <c r="FW30" i="2"/>
  <c r="FW31" i="2"/>
  <c r="FW32" i="2"/>
  <c r="FW33" i="2"/>
  <c r="FW34" i="2"/>
  <c r="FW35" i="2"/>
  <c r="FW36" i="2"/>
  <c r="FW37" i="2"/>
  <c r="FW38" i="2"/>
  <c r="FW39" i="2"/>
  <c r="FW40" i="2"/>
  <c r="FW41" i="2"/>
  <c r="FW42" i="2"/>
  <c r="FW43" i="2"/>
  <c r="FW44" i="2"/>
  <c r="FW45" i="2"/>
  <c r="FW46" i="2"/>
  <c r="FW47" i="2"/>
  <c r="FW48" i="2"/>
  <c r="FW49" i="2"/>
  <c r="FW50" i="2"/>
  <c r="FW51" i="2"/>
  <c r="FW52" i="2"/>
  <c r="FW53" i="2"/>
  <c r="FW54" i="2"/>
  <c r="FW55" i="2"/>
  <c r="FW56" i="2"/>
  <c r="FW57" i="2"/>
  <c r="FW58" i="2"/>
  <c r="FW59" i="2"/>
  <c r="FW60" i="2"/>
  <c r="FW61" i="2"/>
  <c r="FV4" i="2"/>
  <c r="FV6" i="2"/>
  <c r="FV7" i="2"/>
  <c r="FV8" i="2"/>
  <c r="FV5" i="2"/>
  <c r="FV9" i="2"/>
  <c r="FV10" i="2"/>
  <c r="FV11" i="2"/>
  <c r="FV12" i="2"/>
  <c r="FV13" i="2"/>
  <c r="FV14" i="2"/>
  <c r="FV15" i="2"/>
  <c r="FV16" i="2"/>
  <c r="FV17" i="2"/>
  <c r="FV18" i="2"/>
  <c r="FV19" i="2"/>
  <c r="FV20" i="2"/>
  <c r="FV21" i="2"/>
  <c r="FV22" i="2"/>
  <c r="FV23" i="2"/>
  <c r="FV24" i="2"/>
  <c r="FV25" i="2"/>
  <c r="FV26" i="2"/>
  <c r="FV27" i="2"/>
  <c r="FV28" i="2"/>
  <c r="FV29" i="2"/>
  <c r="FV30" i="2"/>
  <c r="FV31" i="2"/>
  <c r="FV32" i="2"/>
  <c r="FV33" i="2"/>
  <c r="FV34" i="2"/>
  <c r="FV35" i="2"/>
  <c r="FV36" i="2"/>
  <c r="FV37" i="2"/>
  <c r="FV38" i="2"/>
  <c r="FV39" i="2"/>
  <c r="FV40" i="2"/>
  <c r="FV41" i="2"/>
  <c r="FV42" i="2"/>
  <c r="FV43" i="2"/>
  <c r="FV44" i="2"/>
  <c r="FV45" i="2"/>
  <c r="FV46" i="2"/>
  <c r="FV47" i="2"/>
  <c r="FV48" i="2"/>
  <c r="FV49" i="2"/>
  <c r="FV50" i="2"/>
  <c r="FV51" i="2"/>
  <c r="FV52" i="2"/>
  <c r="FV53" i="2"/>
  <c r="FV54" i="2"/>
  <c r="FV55" i="2"/>
  <c r="FV56" i="2"/>
  <c r="FV57" i="2"/>
  <c r="FV58" i="2"/>
  <c r="FV59" i="2"/>
  <c r="FV60" i="2"/>
  <c r="FV61" i="2"/>
  <c r="FU4" i="2"/>
  <c r="FU6" i="2"/>
  <c r="FU7" i="2"/>
  <c r="FU8" i="2"/>
  <c r="FU5" i="2"/>
  <c r="FU9" i="2"/>
  <c r="FU10" i="2"/>
  <c r="FU11" i="2"/>
  <c r="FU12" i="2"/>
  <c r="FU13" i="2"/>
  <c r="FU14" i="2"/>
  <c r="FU15" i="2"/>
  <c r="FU16" i="2"/>
  <c r="FU17" i="2"/>
  <c r="FU18" i="2"/>
  <c r="FU19" i="2"/>
  <c r="FU20" i="2"/>
  <c r="FU21" i="2"/>
  <c r="FU22" i="2"/>
  <c r="FU23" i="2"/>
  <c r="FU24" i="2"/>
  <c r="FU25" i="2"/>
  <c r="FU26" i="2"/>
  <c r="FU27" i="2"/>
  <c r="FU28" i="2"/>
  <c r="FU29" i="2"/>
  <c r="FU30" i="2"/>
  <c r="FU31" i="2"/>
  <c r="FU32" i="2"/>
  <c r="FU33" i="2"/>
  <c r="FU34" i="2"/>
  <c r="FU35" i="2"/>
  <c r="FU36" i="2"/>
  <c r="FU37" i="2"/>
  <c r="FU38" i="2"/>
  <c r="FU39" i="2"/>
  <c r="FU40" i="2"/>
  <c r="FU41" i="2"/>
  <c r="FU42" i="2"/>
  <c r="FU43" i="2"/>
  <c r="FU44" i="2"/>
  <c r="FU45" i="2"/>
  <c r="FU46" i="2"/>
  <c r="FU47" i="2"/>
  <c r="FU48" i="2"/>
  <c r="FU49" i="2"/>
  <c r="FU50" i="2"/>
  <c r="FU51" i="2"/>
  <c r="FU52" i="2"/>
  <c r="FU53" i="2"/>
  <c r="FU54" i="2"/>
  <c r="FU55" i="2"/>
  <c r="FU56" i="2"/>
  <c r="FU57" i="2"/>
  <c r="FU58" i="2"/>
  <c r="FU59" i="2"/>
  <c r="FU60" i="2"/>
  <c r="FU61" i="2"/>
  <c r="FT4" i="2"/>
  <c r="FT6" i="2"/>
  <c r="FT7" i="2"/>
  <c r="FT8" i="2"/>
  <c r="FT5" i="2"/>
  <c r="FT9" i="2"/>
  <c r="FT10" i="2"/>
  <c r="FT11" i="2"/>
  <c r="FT12" i="2"/>
  <c r="FT13" i="2"/>
  <c r="FT14" i="2"/>
  <c r="FT15" i="2"/>
  <c r="FT16" i="2"/>
  <c r="FT17" i="2"/>
  <c r="FT18" i="2"/>
  <c r="FT19" i="2"/>
  <c r="FT20" i="2"/>
  <c r="FT21" i="2"/>
  <c r="FT22" i="2"/>
  <c r="FT23" i="2"/>
  <c r="FT24" i="2"/>
  <c r="FT25" i="2"/>
  <c r="FT26" i="2"/>
  <c r="FT27" i="2"/>
  <c r="FT28" i="2"/>
  <c r="FT29" i="2"/>
  <c r="FT30" i="2"/>
  <c r="FT31" i="2"/>
  <c r="FT32" i="2"/>
  <c r="FT33" i="2"/>
  <c r="FT34" i="2"/>
  <c r="FT35" i="2"/>
  <c r="FT36" i="2"/>
  <c r="FT37" i="2"/>
  <c r="FT38" i="2"/>
  <c r="FT39" i="2"/>
  <c r="FT40" i="2"/>
  <c r="FT41" i="2"/>
  <c r="FT42" i="2"/>
  <c r="FT43" i="2"/>
  <c r="FT44" i="2"/>
  <c r="FT45" i="2"/>
  <c r="FT46" i="2"/>
  <c r="FT47" i="2"/>
  <c r="FT48" i="2"/>
  <c r="FT49" i="2"/>
  <c r="FT50" i="2"/>
  <c r="FT51" i="2"/>
  <c r="FT52" i="2"/>
  <c r="FT53" i="2"/>
  <c r="FT54" i="2"/>
  <c r="FT55" i="2"/>
  <c r="FT56" i="2"/>
  <c r="FT57" i="2"/>
  <c r="FT58" i="2"/>
  <c r="FT59" i="2"/>
  <c r="FT60" i="2"/>
  <c r="FT61" i="2"/>
  <c r="FS4" i="2"/>
  <c r="FS6" i="2"/>
  <c r="FS7" i="2"/>
  <c r="FS8" i="2"/>
  <c r="FS5" i="2"/>
  <c r="FS9" i="2"/>
  <c r="FS10" i="2"/>
  <c r="FS11" i="2"/>
  <c r="FS12" i="2"/>
  <c r="FS13" i="2"/>
  <c r="FS14" i="2"/>
  <c r="FS15" i="2"/>
  <c r="FS16" i="2"/>
  <c r="FS17" i="2"/>
  <c r="FS18" i="2"/>
  <c r="FS19" i="2"/>
  <c r="FS20" i="2"/>
  <c r="FS21" i="2"/>
  <c r="FS22" i="2"/>
  <c r="FS23" i="2"/>
  <c r="FS24" i="2"/>
  <c r="FS25" i="2"/>
  <c r="FS26" i="2"/>
  <c r="FS27" i="2"/>
  <c r="FS28" i="2"/>
  <c r="FS29" i="2"/>
  <c r="FS30" i="2"/>
  <c r="FS31" i="2"/>
  <c r="FS32" i="2"/>
  <c r="FS33" i="2"/>
  <c r="FS34" i="2"/>
  <c r="FS35" i="2"/>
  <c r="FS36" i="2"/>
  <c r="FS37" i="2"/>
  <c r="FS38" i="2"/>
  <c r="FS39" i="2"/>
  <c r="FS40" i="2"/>
  <c r="FS41" i="2"/>
  <c r="FS42" i="2"/>
  <c r="FS43" i="2"/>
  <c r="FS44" i="2"/>
  <c r="FS45" i="2"/>
  <c r="FS46" i="2"/>
  <c r="FS47" i="2"/>
  <c r="FS48" i="2"/>
  <c r="FS49" i="2"/>
  <c r="FS50" i="2"/>
  <c r="FS51" i="2"/>
  <c r="FS52" i="2"/>
  <c r="FS53" i="2"/>
  <c r="FS54" i="2"/>
  <c r="FS55" i="2"/>
  <c r="FS56" i="2"/>
  <c r="FS57" i="2"/>
  <c r="FS58" i="2"/>
  <c r="FS59" i="2"/>
  <c r="FS60" i="2"/>
  <c r="FS61" i="2"/>
  <c r="FR4" i="2"/>
  <c r="FR6" i="2"/>
  <c r="FR7" i="2"/>
  <c r="FR8" i="2"/>
  <c r="FR5" i="2"/>
  <c r="FR9" i="2"/>
  <c r="FR10" i="2"/>
  <c r="FR11" i="2"/>
  <c r="FR12" i="2"/>
  <c r="FR13" i="2"/>
  <c r="FR14" i="2"/>
  <c r="FR15" i="2"/>
  <c r="FR16" i="2"/>
  <c r="FR17" i="2"/>
  <c r="FR18" i="2"/>
  <c r="FR19" i="2"/>
  <c r="FR20" i="2"/>
  <c r="FR21" i="2"/>
  <c r="FR22" i="2"/>
  <c r="FR23" i="2"/>
  <c r="FR24" i="2"/>
  <c r="FR25" i="2"/>
  <c r="FR26" i="2"/>
  <c r="FR27" i="2"/>
  <c r="FR28" i="2"/>
  <c r="FR29" i="2"/>
  <c r="FR30" i="2"/>
  <c r="FR31" i="2"/>
  <c r="FR32" i="2"/>
  <c r="FR33" i="2"/>
  <c r="FR34" i="2"/>
  <c r="FR35" i="2"/>
  <c r="FR36" i="2"/>
  <c r="FR37" i="2"/>
  <c r="FR38" i="2"/>
  <c r="FR39" i="2"/>
  <c r="FR40" i="2"/>
  <c r="FR41" i="2"/>
  <c r="FR42" i="2"/>
  <c r="FR43" i="2"/>
  <c r="FR44" i="2"/>
  <c r="FR45" i="2"/>
  <c r="FR46" i="2"/>
  <c r="FR47" i="2"/>
  <c r="FR48" i="2"/>
  <c r="FR49" i="2"/>
  <c r="FR50" i="2"/>
  <c r="FR51" i="2"/>
  <c r="FR52" i="2"/>
  <c r="FR53" i="2"/>
  <c r="FR54" i="2"/>
  <c r="FR55" i="2"/>
  <c r="FR56" i="2"/>
  <c r="FR57" i="2"/>
  <c r="FR58" i="2"/>
  <c r="FR59" i="2"/>
  <c r="FR60" i="2"/>
  <c r="FR61" i="2"/>
  <c r="FQ4" i="2"/>
  <c r="FQ6" i="2"/>
  <c r="FQ7" i="2"/>
  <c r="FQ8" i="2"/>
  <c r="FQ5" i="2"/>
  <c r="FQ9" i="2"/>
  <c r="FQ10" i="2"/>
  <c r="FQ11" i="2"/>
  <c r="FQ12" i="2"/>
  <c r="FQ13" i="2"/>
  <c r="FQ14" i="2"/>
  <c r="FQ15" i="2"/>
  <c r="FQ16" i="2"/>
  <c r="FQ17" i="2"/>
  <c r="FQ18" i="2"/>
  <c r="FQ19" i="2"/>
  <c r="FQ20" i="2"/>
  <c r="FQ21" i="2"/>
  <c r="FQ22" i="2"/>
  <c r="FQ23" i="2"/>
  <c r="FQ24" i="2"/>
  <c r="FQ25" i="2"/>
  <c r="FQ26" i="2"/>
  <c r="FQ27" i="2"/>
  <c r="FQ28" i="2"/>
  <c r="FQ29" i="2"/>
  <c r="FQ30" i="2"/>
  <c r="FQ31" i="2"/>
  <c r="FQ32" i="2"/>
  <c r="FQ33" i="2"/>
  <c r="FQ34" i="2"/>
  <c r="FQ35" i="2"/>
  <c r="FQ36" i="2"/>
  <c r="FQ37" i="2"/>
  <c r="FQ38" i="2"/>
  <c r="FQ39" i="2"/>
  <c r="FQ40" i="2"/>
  <c r="FQ41" i="2"/>
  <c r="FQ42" i="2"/>
  <c r="FQ43" i="2"/>
  <c r="FQ44" i="2"/>
  <c r="FQ45" i="2"/>
  <c r="FQ46" i="2"/>
  <c r="FQ47" i="2"/>
  <c r="FQ48" i="2"/>
  <c r="FQ49" i="2"/>
  <c r="FQ50" i="2"/>
  <c r="FQ51" i="2"/>
  <c r="FQ52" i="2"/>
  <c r="FQ53" i="2"/>
  <c r="FQ54" i="2"/>
  <c r="FQ55" i="2"/>
  <c r="FQ56" i="2"/>
  <c r="FQ57" i="2"/>
  <c r="FQ58" i="2"/>
  <c r="FQ59" i="2"/>
  <c r="FQ60" i="2"/>
  <c r="FQ61" i="2"/>
  <c r="FP4" i="2"/>
  <c r="FP6" i="2"/>
  <c r="FP7" i="2"/>
  <c r="FP8" i="2"/>
  <c r="FP5" i="2"/>
  <c r="FP9" i="2"/>
  <c r="FP10" i="2"/>
  <c r="FP11" i="2"/>
  <c r="FP12" i="2"/>
  <c r="FP13" i="2"/>
  <c r="FP14" i="2"/>
  <c r="FP15" i="2"/>
  <c r="FP16" i="2"/>
  <c r="FP17" i="2"/>
  <c r="FP18" i="2"/>
  <c r="FP19" i="2"/>
  <c r="FP20" i="2"/>
  <c r="FP21" i="2"/>
  <c r="FP22" i="2"/>
  <c r="FP23" i="2"/>
  <c r="FP24" i="2"/>
  <c r="FP25" i="2"/>
  <c r="FP26" i="2"/>
  <c r="FP27" i="2"/>
  <c r="FP28" i="2"/>
  <c r="FP29" i="2"/>
  <c r="FP30" i="2"/>
  <c r="FP31" i="2"/>
  <c r="FP32" i="2"/>
  <c r="FP33" i="2"/>
  <c r="FP34" i="2"/>
  <c r="FP35" i="2"/>
  <c r="FP36" i="2"/>
  <c r="FP37" i="2"/>
  <c r="FP38" i="2"/>
  <c r="FP39" i="2"/>
  <c r="FP40" i="2"/>
  <c r="FP41" i="2"/>
  <c r="FP42" i="2"/>
  <c r="FP43" i="2"/>
  <c r="FP44" i="2"/>
  <c r="FP45" i="2"/>
  <c r="FP46" i="2"/>
  <c r="FP47" i="2"/>
  <c r="FP48" i="2"/>
  <c r="FP49" i="2"/>
  <c r="FP50" i="2"/>
  <c r="FP51" i="2"/>
  <c r="FP52" i="2"/>
  <c r="FP53" i="2"/>
  <c r="FP54" i="2"/>
  <c r="FP55" i="2"/>
  <c r="FP56" i="2"/>
  <c r="FP57" i="2"/>
  <c r="FP58" i="2"/>
  <c r="FP59" i="2"/>
  <c r="FP60" i="2"/>
  <c r="FP61" i="2"/>
  <c r="FO4" i="2"/>
  <c r="FO6" i="2"/>
  <c r="FO7" i="2"/>
  <c r="FO8" i="2"/>
  <c r="FO5" i="2"/>
  <c r="FO9" i="2"/>
  <c r="FO10" i="2"/>
  <c r="FO11" i="2"/>
  <c r="FO12" i="2"/>
  <c r="FO13" i="2"/>
  <c r="FO14" i="2"/>
  <c r="FO15" i="2"/>
  <c r="FO16" i="2"/>
  <c r="FO17" i="2"/>
  <c r="FO18" i="2"/>
  <c r="FO19" i="2"/>
  <c r="FO20" i="2"/>
  <c r="FO21" i="2"/>
  <c r="FO22" i="2"/>
  <c r="FO23" i="2"/>
  <c r="FO24" i="2"/>
  <c r="FO25" i="2"/>
  <c r="FO26" i="2"/>
  <c r="FO27" i="2"/>
  <c r="FO28" i="2"/>
  <c r="FO29" i="2"/>
  <c r="FO30" i="2"/>
  <c r="FO31" i="2"/>
  <c r="FO32" i="2"/>
  <c r="FO33" i="2"/>
  <c r="FO34" i="2"/>
  <c r="FO35" i="2"/>
  <c r="FO36" i="2"/>
  <c r="FO37" i="2"/>
  <c r="FO38" i="2"/>
  <c r="FO39" i="2"/>
  <c r="FO40" i="2"/>
  <c r="FO41" i="2"/>
  <c r="FO42" i="2"/>
  <c r="FO43" i="2"/>
  <c r="FO44" i="2"/>
  <c r="FO45" i="2"/>
  <c r="FO46" i="2"/>
  <c r="FO47" i="2"/>
  <c r="FO48" i="2"/>
  <c r="FO49" i="2"/>
  <c r="FO50" i="2"/>
  <c r="FO51" i="2"/>
  <c r="FO52" i="2"/>
  <c r="FO53" i="2"/>
  <c r="FO54" i="2"/>
  <c r="FO55" i="2"/>
  <c r="FO56" i="2"/>
  <c r="FO57" i="2"/>
  <c r="FO58" i="2"/>
  <c r="FO59" i="2"/>
  <c r="FO60" i="2"/>
  <c r="FO61" i="2"/>
  <c r="FN4" i="2"/>
  <c r="FN6" i="2"/>
  <c r="FN7" i="2"/>
  <c r="FN8" i="2"/>
  <c r="FN5" i="2"/>
  <c r="FN9" i="2"/>
  <c r="FN10" i="2"/>
  <c r="FN11" i="2"/>
  <c r="FN12" i="2"/>
  <c r="FN13" i="2"/>
  <c r="FN14" i="2"/>
  <c r="FN15" i="2"/>
  <c r="FN16" i="2"/>
  <c r="FN17" i="2"/>
  <c r="FN18" i="2"/>
  <c r="FN19" i="2"/>
  <c r="FN20" i="2"/>
  <c r="FN21" i="2"/>
  <c r="FN22" i="2"/>
  <c r="FN23" i="2"/>
  <c r="FN24" i="2"/>
  <c r="FN25" i="2"/>
  <c r="FN26" i="2"/>
  <c r="FN27" i="2"/>
  <c r="FN28" i="2"/>
  <c r="FN29" i="2"/>
  <c r="FN30" i="2"/>
  <c r="FN31" i="2"/>
  <c r="FN32" i="2"/>
  <c r="FN33" i="2"/>
  <c r="FN34" i="2"/>
  <c r="FN35" i="2"/>
  <c r="FN36" i="2"/>
  <c r="FN37" i="2"/>
  <c r="FN38" i="2"/>
  <c r="FN39" i="2"/>
  <c r="FN40" i="2"/>
  <c r="FN41" i="2"/>
  <c r="FN42" i="2"/>
  <c r="FN43" i="2"/>
  <c r="FN44" i="2"/>
  <c r="FN45" i="2"/>
  <c r="FN46" i="2"/>
  <c r="FN47" i="2"/>
  <c r="FN48" i="2"/>
  <c r="FN49" i="2"/>
  <c r="FN50" i="2"/>
  <c r="FN51" i="2"/>
  <c r="FN52" i="2"/>
  <c r="FN53" i="2"/>
  <c r="FN54" i="2"/>
  <c r="FN55" i="2"/>
  <c r="FN56" i="2"/>
  <c r="FN57" i="2"/>
  <c r="FN58" i="2"/>
  <c r="FN59" i="2"/>
  <c r="FN60" i="2"/>
  <c r="FN61" i="2"/>
  <c r="FM4" i="2"/>
  <c r="FM6" i="2"/>
  <c r="FM7" i="2"/>
  <c r="FM8" i="2"/>
  <c r="FM5" i="2"/>
  <c r="FM9" i="2"/>
  <c r="FM10" i="2"/>
  <c r="FM11" i="2"/>
  <c r="FM12" i="2"/>
  <c r="FM13" i="2"/>
  <c r="FM14" i="2"/>
  <c r="FM15" i="2"/>
  <c r="FM16" i="2"/>
  <c r="FM17" i="2"/>
  <c r="FM18" i="2"/>
  <c r="FM19" i="2"/>
  <c r="FM20" i="2"/>
  <c r="FM21" i="2"/>
  <c r="FM22" i="2"/>
  <c r="FM23" i="2"/>
  <c r="FM24" i="2"/>
  <c r="FM25" i="2"/>
  <c r="FM26" i="2"/>
  <c r="FM27" i="2"/>
  <c r="FM28" i="2"/>
  <c r="FM29" i="2"/>
  <c r="FM30" i="2"/>
  <c r="FM31" i="2"/>
  <c r="FM32" i="2"/>
  <c r="FM33" i="2"/>
  <c r="FM34" i="2"/>
  <c r="FM35" i="2"/>
  <c r="FM36" i="2"/>
  <c r="FM37" i="2"/>
  <c r="FM38" i="2"/>
  <c r="FM39" i="2"/>
  <c r="FM40" i="2"/>
  <c r="FM41" i="2"/>
  <c r="FM42" i="2"/>
  <c r="FM43" i="2"/>
  <c r="FM44" i="2"/>
  <c r="FM45" i="2"/>
  <c r="FM46" i="2"/>
  <c r="FM47" i="2"/>
  <c r="FM48" i="2"/>
  <c r="FM49" i="2"/>
  <c r="FM50" i="2"/>
  <c r="FM51" i="2"/>
  <c r="FM52" i="2"/>
  <c r="FM53" i="2"/>
  <c r="FM54" i="2"/>
  <c r="FM55" i="2"/>
  <c r="FM56" i="2"/>
  <c r="FM57" i="2"/>
  <c r="FM58" i="2"/>
  <c r="FM59" i="2"/>
  <c r="FM60" i="2"/>
  <c r="FM61" i="2"/>
  <c r="FL4" i="2"/>
  <c r="FL6" i="2"/>
  <c r="FL7" i="2"/>
  <c r="FL8" i="2"/>
  <c r="FL5" i="2"/>
  <c r="FL9" i="2"/>
  <c r="FL10" i="2"/>
  <c r="FL11" i="2"/>
  <c r="FL12" i="2"/>
  <c r="FL13" i="2"/>
  <c r="FL14" i="2"/>
  <c r="FL15" i="2"/>
  <c r="FL16" i="2"/>
  <c r="FL17" i="2"/>
  <c r="FL18" i="2"/>
  <c r="FL19" i="2"/>
  <c r="FL20" i="2"/>
  <c r="FL21" i="2"/>
  <c r="FL22" i="2"/>
  <c r="FL23" i="2"/>
  <c r="FL24" i="2"/>
  <c r="FL25" i="2"/>
  <c r="FL26" i="2"/>
  <c r="FL27" i="2"/>
  <c r="FL28" i="2"/>
  <c r="FL29" i="2"/>
  <c r="FL30" i="2"/>
  <c r="FL31" i="2"/>
  <c r="FL32" i="2"/>
  <c r="FL33" i="2"/>
  <c r="FL34" i="2"/>
  <c r="FL35" i="2"/>
  <c r="FL36" i="2"/>
  <c r="FL37" i="2"/>
  <c r="FL38" i="2"/>
  <c r="FL39" i="2"/>
  <c r="FL40" i="2"/>
  <c r="FL41" i="2"/>
  <c r="FL42" i="2"/>
  <c r="FL43" i="2"/>
  <c r="FL44" i="2"/>
  <c r="FL45" i="2"/>
  <c r="FL46" i="2"/>
  <c r="FL47" i="2"/>
  <c r="FL48" i="2"/>
  <c r="FL49" i="2"/>
  <c r="FL50" i="2"/>
  <c r="FL51" i="2"/>
  <c r="FL52" i="2"/>
  <c r="FL53" i="2"/>
  <c r="FL54" i="2"/>
  <c r="FL55" i="2"/>
  <c r="FL56" i="2"/>
  <c r="FL57" i="2"/>
  <c r="FL58" i="2"/>
  <c r="FL59" i="2"/>
  <c r="FL60" i="2"/>
  <c r="FL61" i="2"/>
  <c r="FK4" i="2"/>
  <c r="FK6" i="2"/>
  <c r="FK7" i="2"/>
  <c r="FK8" i="2"/>
  <c r="FK5" i="2"/>
  <c r="FK9" i="2"/>
  <c r="FK10" i="2"/>
  <c r="FK11" i="2"/>
  <c r="FK12" i="2"/>
  <c r="FK13" i="2"/>
  <c r="FK14" i="2"/>
  <c r="FK15" i="2"/>
  <c r="FK16" i="2"/>
  <c r="FK17" i="2"/>
  <c r="FK18" i="2"/>
  <c r="FK19" i="2"/>
  <c r="FK20" i="2"/>
  <c r="FK21" i="2"/>
  <c r="FK22" i="2"/>
  <c r="FK23" i="2"/>
  <c r="FK24" i="2"/>
  <c r="FK25" i="2"/>
  <c r="FK26" i="2"/>
  <c r="FK27" i="2"/>
  <c r="FK28" i="2"/>
  <c r="FK29" i="2"/>
  <c r="FK30" i="2"/>
  <c r="FK31" i="2"/>
  <c r="FK32" i="2"/>
  <c r="FK33" i="2"/>
  <c r="FK34" i="2"/>
  <c r="FK35" i="2"/>
  <c r="FK36" i="2"/>
  <c r="FK37" i="2"/>
  <c r="FK38" i="2"/>
  <c r="FK39" i="2"/>
  <c r="FK40" i="2"/>
  <c r="FK41" i="2"/>
  <c r="FK42" i="2"/>
  <c r="FK43" i="2"/>
  <c r="FK44" i="2"/>
  <c r="FK45" i="2"/>
  <c r="FK46" i="2"/>
  <c r="FK47" i="2"/>
  <c r="FK48" i="2"/>
  <c r="FK49" i="2"/>
  <c r="FK50" i="2"/>
  <c r="FK51" i="2"/>
  <c r="FK52" i="2"/>
  <c r="FK53" i="2"/>
  <c r="FK54" i="2"/>
  <c r="FK55" i="2"/>
  <c r="FK56" i="2"/>
  <c r="FK57" i="2"/>
  <c r="FK58" i="2"/>
  <c r="FK59" i="2"/>
  <c r="FK60" i="2"/>
  <c r="FK61" i="2"/>
  <c r="FJ4" i="2"/>
  <c r="FJ6" i="2"/>
  <c r="FJ7" i="2"/>
  <c r="FJ8" i="2"/>
  <c r="FJ5" i="2"/>
  <c r="FJ9" i="2"/>
  <c r="FJ10" i="2"/>
  <c r="FJ11" i="2"/>
  <c r="FJ12" i="2"/>
  <c r="FJ13" i="2"/>
  <c r="FJ14" i="2"/>
  <c r="FJ15" i="2"/>
  <c r="FJ16" i="2"/>
  <c r="FJ17" i="2"/>
  <c r="FJ18" i="2"/>
  <c r="FJ19" i="2"/>
  <c r="FJ20" i="2"/>
  <c r="FJ21" i="2"/>
  <c r="FJ22" i="2"/>
  <c r="FJ23" i="2"/>
  <c r="FJ24" i="2"/>
  <c r="FJ25" i="2"/>
  <c r="FJ26" i="2"/>
  <c r="FJ27" i="2"/>
  <c r="FJ28" i="2"/>
  <c r="FJ29" i="2"/>
  <c r="FJ30" i="2"/>
  <c r="FJ31" i="2"/>
  <c r="FJ32" i="2"/>
  <c r="FJ33" i="2"/>
  <c r="FJ34" i="2"/>
  <c r="FJ35" i="2"/>
  <c r="FJ36" i="2"/>
  <c r="FJ37" i="2"/>
  <c r="FJ38" i="2"/>
  <c r="FJ39" i="2"/>
  <c r="FJ40" i="2"/>
  <c r="FJ41" i="2"/>
  <c r="FJ42" i="2"/>
  <c r="FJ43" i="2"/>
  <c r="FJ44" i="2"/>
  <c r="FJ45" i="2"/>
  <c r="FJ46" i="2"/>
  <c r="FJ47" i="2"/>
  <c r="FJ48" i="2"/>
  <c r="FJ49" i="2"/>
  <c r="FJ50" i="2"/>
  <c r="FJ51" i="2"/>
  <c r="FJ52" i="2"/>
  <c r="FJ53" i="2"/>
  <c r="FJ54" i="2"/>
  <c r="FJ55" i="2"/>
  <c r="FJ56" i="2"/>
  <c r="FJ57" i="2"/>
  <c r="FJ58" i="2"/>
  <c r="FJ59" i="2"/>
  <c r="FJ60" i="2"/>
  <c r="FJ61" i="2"/>
  <c r="FI4" i="2"/>
  <c r="FI6" i="2"/>
  <c r="FI7" i="2"/>
  <c r="FI8" i="2"/>
  <c r="FI5" i="2"/>
  <c r="FI9" i="2"/>
  <c r="FI10" i="2"/>
  <c r="FI11" i="2"/>
  <c r="FI12" i="2"/>
  <c r="FI13" i="2"/>
  <c r="FI14" i="2"/>
  <c r="FI15" i="2"/>
  <c r="FI16" i="2"/>
  <c r="FI17" i="2"/>
  <c r="FI18" i="2"/>
  <c r="FI19" i="2"/>
  <c r="FI20" i="2"/>
  <c r="FI21" i="2"/>
  <c r="FI22" i="2"/>
  <c r="FI23" i="2"/>
  <c r="FI24" i="2"/>
  <c r="FI25" i="2"/>
  <c r="FI26" i="2"/>
  <c r="FI27" i="2"/>
  <c r="FI28" i="2"/>
  <c r="FI29" i="2"/>
  <c r="FI30" i="2"/>
  <c r="FI31" i="2"/>
  <c r="FI32" i="2"/>
  <c r="FI33" i="2"/>
  <c r="FI34" i="2"/>
  <c r="FI35" i="2"/>
  <c r="FI36" i="2"/>
  <c r="FI37" i="2"/>
  <c r="FI38" i="2"/>
  <c r="FI39" i="2"/>
  <c r="FI40" i="2"/>
  <c r="FI41" i="2"/>
  <c r="FI42" i="2"/>
  <c r="FI43" i="2"/>
  <c r="FI44" i="2"/>
  <c r="FI45" i="2"/>
  <c r="FI46" i="2"/>
  <c r="FI47" i="2"/>
  <c r="FI48" i="2"/>
  <c r="FI49" i="2"/>
  <c r="FI50" i="2"/>
  <c r="FI51" i="2"/>
  <c r="FI52" i="2"/>
  <c r="FI53" i="2"/>
  <c r="FI54" i="2"/>
  <c r="FI55" i="2"/>
  <c r="FI56" i="2"/>
  <c r="FI57" i="2"/>
  <c r="FI58" i="2"/>
  <c r="FI59" i="2"/>
  <c r="FI60" i="2"/>
  <c r="FI61" i="2"/>
  <c r="C61" i="2"/>
  <c r="C59" i="2"/>
  <c r="B57" i="2"/>
  <c r="C56" i="2"/>
  <c r="C53" i="2"/>
  <c r="B51" i="2"/>
  <c r="C50" i="2"/>
  <c r="C48" i="2"/>
  <c r="C46" i="2"/>
  <c r="B46" i="2"/>
  <c r="C45" i="2"/>
  <c r="B43" i="2"/>
  <c r="C42" i="2"/>
  <c r="B42" i="2"/>
  <c r="B41" i="2"/>
  <c r="B38" i="2"/>
  <c r="B37" i="2"/>
  <c r="C36" i="2"/>
  <c r="B34" i="2"/>
  <c r="C33" i="2"/>
  <c r="B33" i="2"/>
  <c r="B31" i="2"/>
  <c r="C30" i="2"/>
  <c r="B30" i="2"/>
  <c r="B29" i="2"/>
  <c r="C28" i="2"/>
  <c r="B28" i="2"/>
  <c r="B27" i="2"/>
  <c r="F26" i="2"/>
  <c r="C26" i="2"/>
  <c r="B26" i="2"/>
  <c r="C25" i="2"/>
  <c r="B23" i="2"/>
  <c r="B22" i="2"/>
  <c r="B20" i="2"/>
  <c r="F18" i="2"/>
  <c r="C18" i="2"/>
  <c r="B18" i="2"/>
  <c r="F17" i="2"/>
  <c r="B17" i="2"/>
  <c r="C16" i="2"/>
  <c r="B16" i="2"/>
  <c r="C15" i="2"/>
  <c r="B15" i="2"/>
  <c r="B13" i="2"/>
  <c r="C12" i="2"/>
  <c r="B12" i="2"/>
  <c r="B11" i="2"/>
  <c r="B10" i="2"/>
  <c r="C8" i="2"/>
  <c r="B8" i="2"/>
  <c r="B7" i="2"/>
  <c r="C6" i="2"/>
  <c r="B6" i="2"/>
  <c r="VA66" i="1"/>
  <c r="E56" i="2"/>
  <c r="F56" i="2" s="1"/>
  <c r="C21" i="14"/>
  <c r="C59" i="3"/>
  <c r="B15" i="8"/>
  <c r="B7" i="8"/>
  <c r="B38" i="8"/>
  <c r="B30" i="8"/>
  <c r="A20" i="8"/>
  <c r="D40" i="6" l="1"/>
  <c r="D26" i="6"/>
  <c r="N45" i="6"/>
  <c r="H45" i="6"/>
  <c r="T43" i="31"/>
  <c r="AG50" i="31"/>
  <c r="Q57" i="31"/>
  <c r="S22" i="31"/>
  <c r="E24" i="4" s="1"/>
  <c r="O5" i="31"/>
  <c r="D8" i="6" s="1"/>
  <c r="E8" i="6" s="1"/>
  <c r="W8" i="6"/>
  <c r="M10" i="6"/>
  <c r="L56" i="31"/>
  <c r="K23" i="6"/>
  <c r="S24" i="6"/>
  <c r="I26" i="6"/>
  <c r="S31" i="6"/>
  <c r="I33" i="6"/>
  <c r="G42" i="6"/>
  <c r="Q50" i="6"/>
  <c r="M13" i="6"/>
  <c r="U51" i="31"/>
  <c r="S18" i="31"/>
  <c r="E20" i="4" s="1"/>
  <c r="S35" i="31"/>
  <c r="E37" i="4" s="1"/>
  <c r="S51" i="31"/>
  <c r="E53" i="4" s="1"/>
  <c r="O7" i="31"/>
  <c r="I12" i="6"/>
  <c r="F55" i="31"/>
  <c r="O20" i="6"/>
  <c r="G22" i="6"/>
  <c r="O23" i="6"/>
  <c r="W31" i="6"/>
  <c r="M33" i="6"/>
  <c r="M37" i="6"/>
  <c r="I48" i="6"/>
  <c r="Q55" i="31"/>
  <c r="S31" i="31"/>
  <c r="E33" i="4" s="1"/>
  <c r="S33" i="31"/>
  <c r="E35" i="4" s="1"/>
  <c r="K56" i="31"/>
  <c r="O17" i="31"/>
  <c r="O26" i="6"/>
  <c r="M42" i="6"/>
  <c r="C44" i="9"/>
  <c r="O32" i="31"/>
  <c r="D35" i="6" s="1"/>
  <c r="AG46" i="31"/>
  <c r="S29" i="31"/>
  <c r="E31" i="4" s="1"/>
  <c r="G8" i="6"/>
  <c r="W10" i="6"/>
  <c r="M12" i="6"/>
  <c r="H56" i="31"/>
  <c r="K22" i="6"/>
  <c r="O29" i="6"/>
  <c r="Q33" i="6"/>
  <c r="Q37" i="6"/>
  <c r="O41" i="6"/>
  <c r="W46" i="6"/>
  <c r="M48" i="6"/>
  <c r="O46" i="31"/>
  <c r="R49" i="6" s="1"/>
  <c r="O52" i="6"/>
  <c r="S27" i="31"/>
  <c r="E29" i="4" s="1"/>
  <c r="S39" i="31"/>
  <c r="E41" i="4" s="1"/>
  <c r="I56" i="31"/>
  <c r="K55" i="31"/>
  <c r="M15" i="6"/>
  <c r="O18" i="6"/>
  <c r="W20" i="6"/>
  <c r="M22" i="6"/>
  <c r="S26" i="6"/>
  <c r="K32" i="6"/>
  <c r="Q42" i="6"/>
  <c r="T42" i="31"/>
  <c r="M56" i="31"/>
  <c r="C28" i="4"/>
  <c r="S17" i="31"/>
  <c r="L55" i="31"/>
  <c r="Q12" i="6"/>
  <c r="O9" i="31"/>
  <c r="W13" i="6"/>
  <c r="O25" i="6"/>
  <c r="G31" i="6"/>
  <c r="O39" i="31"/>
  <c r="Q48" i="6"/>
  <c r="S24" i="31"/>
  <c r="E27" i="4" s="1"/>
  <c r="S37" i="31"/>
  <c r="E39" i="4" s="1"/>
  <c r="S4" i="31"/>
  <c r="T4" i="31" s="1"/>
  <c r="U10" i="31"/>
  <c r="AG16" i="31"/>
  <c r="U22" i="31"/>
  <c r="AG28" i="31"/>
  <c r="U48" i="31"/>
  <c r="R57" i="31"/>
  <c r="S23" i="31"/>
  <c r="E25" i="4" s="1"/>
  <c r="S34" i="31"/>
  <c r="E36" i="4" s="1"/>
  <c r="D56" i="31"/>
  <c r="M8" i="6"/>
  <c r="G56" i="31"/>
  <c r="Q15" i="6"/>
  <c r="S19" i="6"/>
  <c r="Q22" i="6"/>
  <c r="W26" i="6"/>
  <c r="M28" i="6"/>
  <c r="O32" i="6"/>
  <c r="S42" i="6"/>
  <c r="K47" i="6"/>
  <c r="G50" i="6"/>
  <c r="W52" i="6"/>
  <c r="AF55" i="31"/>
  <c r="D4" i="10" s="1"/>
  <c r="AG42" i="31"/>
  <c r="S21" i="31"/>
  <c r="E23" i="4" s="1"/>
  <c r="S30" i="31"/>
  <c r="E32" i="4" s="1"/>
  <c r="A46" i="4"/>
  <c r="S46" i="31"/>
  <c r="O8" i="6"/>
  <c r="U12" i="6"/>
  <c r="S22" i="6"/>
  <c r="O28" i="6"/>
  <c r="O33" i="31"/>
  <c r="U42" i="6"/>
  <c r="W42" i="6"/>
  <c r="G46" i="6"/>
  <c r="U48" i="6"/>
  <c r="W48" i="6"/>
  <c r="I50" i="6"/>
  <c r="O51" i="6"/>
  <c r="M40" i="6"/>
  <c r="U36" i="31"/>
  <c r="Q8" i="6"/>
  <c r="G55" i="31"/>
  <c r="O38" i="31"/>
  <c r="I46" i="6"/>
  <c r="O14" i="31"/>
  <c r="V17" i="6" s="1"/>
  <c r="E56" i="31"/>
  <c r="U15" i="6"/>
  <c r="K39" i="6"/>
  <c r="U43" i="31"/>
  <c r="U49" i="31"/>
  <c r="S45" i="31"/>
  <c r="S16" i="31"/>
  <c r="E19" i="4" s="1"/>
  <c r="S25" i="31"/>
  <c r="E28" i="4" s="1"/>
  <c r="S38" i="31"/>
  <c r="S44" i="31"/>
  <c r="E46" i="4" s="1"/>
  <c r="S8" i="6"/>
  <c r="I10" i="6"/>
  <c r="H55" i="31"/>
  <c r="G13" i="6"/>
  <c r="W15" i="6"/>
  <c r="G20" i="6"/>
  <c r="O21" i="6"/>
  <c r="K27" i="6"/>
  <c r="O31" i="6"/>
  <c r="G40" i="6"/>
  <c r="S51" i="6"/>
  <c r="E11" i="4"/>
  <c r="E43" i="4"/>
  <c r="T41" i="31"/>
  <c r="V20" i="6"/>
  <c r="R20" i="6"/>
  <c r="N20" i="6"/>
  <c r="J20" i="6"/>
  <c r="F20" i="6"/>
  <c r="H20" i="6"/>
  <c r="P20" i="6"/>
  <c r="D20" i="6"/>
  <c r="L20" i="6"/>
  <c r="T17" i="31"/>
  <c r="T20" i="6"/>
  <c r="E48" i="4"/>
  <c r="E30" i="4"/>
  <c r="T28" i="31"/>
  <c r="H17" i="6"/>
  <c r="E40" i="4"/>
  <c r="T10" i="6"/>
  <c r="P10" i="6"/>
  <c r="L10" i="6"/>
  <c r="H10" i="6"/>
  <c r="V10" i="6"/>
  <c r="R10" i="6"/>
  <c r="N10" i="6"/>
  <c r="J10" i="6"/>
  <c r="F10" i="6"/>
  <c r="D10" i="6"/>
  <c r="E10" i="6" s="1"/>
  <c r="V12" i="6"/>
  <c r="N12" i="6"/>
  <c r="J12" i="6"/>
  <c r="F12" i="6"/>
  <c r="T12" i="6"/>
  <c r="P12" i="6"/>
  <c r="L12" i="6"/>
  <c r="H12" i="6"/>
  <c r="D12" i="6"/>
  <c r="E38" i="4"/>
  <c r="E34" i="4"/>
  <c r="V7" i="6"/>
  <c r="N7" i="6"/>
  <c r="F7" i="6"/>
  <c r="R7" i="6"/>
  <c r="J7" i="6"/>
  <c r="V13" i="6"/>
  <c r="N13" i="6"/>
  <c r="J13" i="6"/>
  <c r="F13" i="6"/>
  <c r="R12" i="6"/>
  <c r="T13" i="6"/>
  <c r="P13" i="6"/>
  <c r="L13" i="6"/>
  <c r="H13" i="6"/>
  <c r="O11" i="31"/>
  <c r="O15" i="31"/>
  <c r="O20" i="31"/>
  <c r="O24" i="31"/>
  <c r="O30" i="31"/>
  <c r="O34" i="31"/>
  <c r="R39" i="6"/>
  <c r="L39" i="6"/>
  <c r="F39" i="6"/>
  <c r="V39" i="6"/>
  <c r="P39" i="6"/>
  <c r="J39" i="6"/>
  <c r="N39" i="6"/>
  <c r="T36" i="31"/>
  <c r="T39" i="6"/>
  <c r="H39" i="6"/>
  <c r="E10" i="10"/>
  <c r="AE57" i="31"/>
  <c r="E6" i="10" s="1"/>
  <c r="AE55" i="31"/>
  <c r="E4" i="10" s="1"/>
  <c r="E14" i="10"/>
  <c r="AE56" i="31"/>
  <c r="E5" i="10" s="1"/>
  <c r="U35" i="31"/>
  <c r="AG38" i="31"/>
  <c r="U45" i="31"/>
  <c r="U47" i="31"/>
  <c r="R55" i="31"/>
  <c r="E4" i="4" s="1"/>
  <c r="S10" i="31"/>
  <c r="E13" i="4" s="1"/>
  <c r="S11" i="31"/>
  <c r="E15" i="4" s="1"/>
  <c r="P56" i="31"/>
  <c r="S14" i="31"/>
  <c r="E17" i="4" s="1"/>
  <c r="E44" i="4"/>
  <c r="S48" i="31"/>
  <c r="E50" i="4" s="1"/>
  <c r="S50" i="31"/>
  <c r="E52" i="4" s="1"/>
  <c r="T7" i="6"/>
  <c r="L57" i="31"/>
  <c r="H57" i="31"/>
  <c r="D57" i="31"/>
  <c r="M57" i="31"/>
  <c r="I57" i="31"/>
  <c r="O6" i="31"/>
  <c r="E55" i="31"/>
  <c r="O8" i="31"/>
  <c r="G12" i="6"/>
  <c r="O13" i="31"/>
  <c r="O18" i="31"/>
  <c r="O19" i="31"/>
  <c r="M24" i="6"/>
  <c r="I25" i="6"/>
  <c r="K28" i="6"/>
  <c r="S28" i="6"/>
  <c r="K33" i="6"/>
  <c r="S33" i="6"/>
  <c r="V35" i="6"/>
  <c r="T35" i="6"/>
  <c r="R35" i="6"/>
  <c r="P35" i="6"/>
  <c r="N35" i="6"/>
  <c r="L35" i="6"/>
  <c r="J35" i="6"/>
  <c r="H35" i="6"/>
  <c r="F35" i="6"/>
  <c r="T32" i="31"/>
  <c r="K37" i="6"/>
  <c r="S37" i="6"/>
  <c r="V46" i="6"/>
  <c r="R46" i="6"/>
  <c r="N46" i="6"/>
  <c r="J46" i="6"/>
  <c r="F46" i="6"/>
  <c r="D46" i="6"/>
  <c r="E46" i="6" s="1"/>
  <c r="T46" i="6"/>
  <c r="P46" i="6"/>
  <c r="L46" i="6"/>
  <c r="H46" i="6"/>
  <c r="U7" i="31"/>
  <c r="U11" i="31"/>
  <c r="U15" i="31"/>
  <c r="U19" i="31"/>
  <c r="U23" i="31"/>
  <c r="U27" i="31"/>
  <c r="U31" i="31"/>
  <c r="U37" i="31"/>
  <c r="S5" i="31"/>
  <c r="P55" i="31"/>
  <c r="P57" i="31"/>
  <c r="S7" i="31"/>
  <c r="E10" i="4" s="1"/>
  <c r="S9" i="31"/>
  <c r="E12" i="4" s="1"/>
  <c r="S15" i="31"/>
  <c r="E18" i="4" s="1"/>
  <c r="H7" i="6"/>
  <c r="G10" i="6"/>
  <c r="O12" i="31"/>
  <c r="U24" i="6"/>
  <c r="AG34" i="31"/>
  <c r="U39" i="31"/>
  <c r="T47" i="31"/>
  <c r="Q56" i="31"/>
  <c r="R56" i="31"/>
  <c r="I55" i="31"/>
  <c r="M55" i="31"/>
  <c r="D7" i="6"/>
  <c r="L7" i="6"/>
  <c r="F8" i="6"/>
  <c r="T8" i="6"/>
  <c r="J57" i="31"/>
  <c r="F57" i="31"/>
  <c r="K57" i="31"/>
  <c r="G57" i="31"/>
  <c r="N55" i="31"/>
  <c r="N57" i="31"/>
  <c r="D13" i="6"/>
  <c r="S17" i="6"/>
  <c r="G18" i="6"/>
  <c r="V19" i="6"/>
  <c r="R19" i="6"/>
  <c r="N19" i="6"/>
  <c r="J19" i="6"/>
  <c r="F19" i="6"/>
  <c r="T16" i="31"/>
  <c r="T19" i="6"/>
  <c r="P19" i="6"/>
  <c r="L19" i="6"/>
  <c r="H19" i="6"/>
  <c r="O21" i="31"/>
  <c r="M25" i="6"/>
  <c r="O35" i="31"/>
  <c r="D39" i="6"/>
  <c r="T42" i="6"/>
  <c r="P42" i="6"/>
  <c r="V42" i="6"/>
  <c r="N42" i="6"/>
  <c r="J42" i="6"/>
  <c r="F42" i="6"/>
  <c r="L42" i="6"/>
  <c r="H42" i="6"/>
  <c r="D42" i="6"/>
  <c r="E42" i="6" s="1"/>
  <c r="Z4" i="2"/>
  <c r="CE4" i="2"/>
  <c r="DC4" i="2"/>
  <c r="I9" i="6"/>
  <c r="M9" i="6"/>
  <c r="Q9" i="6"/>
  <c r="U9" i="6"/>
  <c r="G11" i="6"/>
  <c r="K11" i="6"/>
  <c r="S11" i="6"/>
  <c r="W11" i="6"/>
  <c r="M14" i="6"/>
  <c r="Q14" i="6"/>
  <c r="U14" i="6"/>
  <c r="G15" i="6"/>
  <c r="K15" i="6"/>
  <c r="O15" i="6"/>
  <c r="S15" i="6"/>
  <c r="G16" i="6"/>
  <c r="K16" i="6"/>
  <c r="S16" i="6"/>
  <c r="W16" i="6"/>
  <c r="K20" i="6"/>
  <c r="U20" i="6"/>
  <c r="O22" i="6"/>
  <c r="G23" i="6"/>
  <c r="W23" i="6"/>
  <c r="O24" i="6"/>
  <c r="O26" i="31"/>
  <c r="O25" i="31"/>
  <c r="O29" i="31"/>
  <c r="O31" i="31"/>
  <c r="O48" i="31"/>
  <c r="O51" i="31"/>
  <c r="G28" i="6"/>
  <c r="G33" i="6"/>
  <c r="G37" i="6"/>
  <c r="V44" i="6"/>
  <c r="N44" i="6"/>
  <c r="F44" i="6"/>
  <c r="R44" i="6"/>
  <c r="J44" i="6"/>
  <c r="L44" i="6"/>
  <c r="D44" i="6"/>
  <c r="T44" i="6"/>
  <c r="V45" i="6"/>
  <c r="P45" i="6"/>
  <c r="R45" i="6"/>
  <c r="J45" i="6"/>
  <c r="D45" i="6"/>
  <c r="T45" i="6"/>
  <c r="L45" i="6"/>
  <c r="F45" i="6"/>
  <c r="O50" i="31"/>
  <c r="G9" i="6"/>
  <c r="W9" i="6"/>
  <c r="I11" i="6"/>
  <c r="M11" i="6"/>
  <c r="Q11" i="6"/>
  <c r="U11" i="6"/>
  <c r="G14" i="6"/>
  <c r="I16" i="6"/>
  <c r="M16" i="6"/>
  <c r="Q16" i="6"/>
  <c r="U16" i="6"/>
  <c r="S20" i="6"/>
  <c r="W22" i="6"/>
  <c r="G24" i="6"/>
  <c r="O22" i="31"/>
  <c r="V26" i="6"/>
  <c r="R26" i="6"/>
  <c r="N26" i="6"/>
  <c r="J26" i="6"/>
  <c r="F26" i="6"/>
  <c r="T26" i="6"/>
  <c r="P26" i="6"/>
  <c r="L26" i="6"/>
  <c r="H26" i="6"/>
  <c r="O27" i="31"/>
  <c r="V31" i="6"/>
  <c r="R31" i="6"/>
  <c r="N31" i="6"/>
  <c r="J31" i="6"/>
  <c r="F31" i="6"/>
  <c r="T31" i="6"/>
  <c r="P31" i="6"/>
  <c r="L31" i="6"/>
  <c r="H31" i="6"/>
  <c r="T40" i="6"/>
  <c r="P40" i="6"/>
  <c r="L40" i="6"/>
  <c r="H40" i="6"/>
  <c r="V40" i="6"/>
  <c r="R40" i="6"/>
  <c r="N40" i="6"/>
  <c r="J40" i="6"/>
  <c r="F40" i="6"/>
  <c r="P44" i="6"/>
  <c r="O49" i="31"/>
  <c r="I19" i="6"/>
  <c r="M19" i="6"/>
  <c r="Q19" i="6"/>
  <c r="U18" i="6"/>
  <c r="G21" i="6"/>
  <c r="K21" i="6"/>
  <c r="S21" i="6"/>
  <c r="W21" i="6"/>
  <c r="I23" i="6"/>
  <c r="M23" i="6"/>
  <c r="Q23" i="6"/>
  <c r="U23" i="6"/>
  <c r="G25" i="6"/>
  <c r="K25" i="6"/>
  <c r="S25" i="6"/>
  <c r="W25" i="6"/>
  <c r="I27" i="6"/>
  <c r="M27" i="6"/>
  <c r="Q27" i="6"/>
  <c r="U27" i="6"/>
  <c r="G29" i="6"/>
  <c r="K29" i="6"/>
  <c r="S29" i="6"/>
  <c r="W29" i="6"/>
  <c r="G30" i="6"/>
  <c r="K30" i="6"/>
  <c r="S30" i="6"/>
  <c r="W30" i="6"/>
  <c r="I32" i="6"/>
  <c r="M32" i="6"/>
  <c r="Q32" i="6"/>
  <c r="U32" i="6"/>
  <c r="G34" i="6"/>
  <c r="K34" i="6"/>
  <c r="S34" i="6"/>
  <c r="W34" i="6"/>
  <c r="G36" i="6"/>
  <c r="K36" i="6"/>
  <c r="S36" i="6"/>
  <c r="W36" i="6"/>
  <c r="I38" i="6"/>
  <c r="M38" i="6"/>
  <c r="Q38" i="6"/>
  <c r="U38" i="6"/>
  <c r="G41" i="6"/>
  <c r="K41" i="6"/>
  <c r="S41" i="6"/>
  <c r="W41" i="6"/>
  <c r="O45" i="31"/>
  <c r="V50" i="6"/>
  <c r="R50" i="6"/>
  <c r="N50" i="6"/>
  <c r="J50" i="6"/>
  <c r="F50" i="6"/>
  <c r="D50" i="6"/>
  <c r="T50" i="6"/>
  <c r="P50" i="6"/>
  <c r="L50" i="6"/>
  <c r="H50" i="6"/>
  <c r="Q25" i="6"/>
  <c r="U25" i="6"/>
  <c r="G27" i="6"/>
  <c r="W27" i="6"/>
  <c r="I29" i="6"/>
  <c r="M29" i="6"/>
  <c r="Q29" i="6"/>
  <c r="U29" i="6"/>
  <c r="I30" i="6"/>
  <c r="M30" i="6"/>
  <c r="Q30" i="6"/>
  <c r="U30" i="6"/>
  <c r="G32" i="6"/>
  <c r="W32" i="6"/>
  <c r="M34" i="6"/>
  <c r="Q34" i="6"/>
  <c r="U34" i="6"/>
  <c r="I36" i="6"/>
  <c r="M36" i="6"/>
  <c r="Q36" i="6"/>
  <c r="U36" i="6"/>
  <c r="W38" i="6"/>
  <c r="I41" i="6"/>
  <c r="M41" i="6"/>
  <c r="Q41" i="6"/>
  <c r="U41" i="6"/>
  <c r="O40" i="31"/>
  <c r="O44" i="31"/>
  <c r="D11" i="10"/>
  <c r="AF56" i="31"/>
  <c r="D5" i="10" s="1"/>
  <c r="G43" i="6"/>
  <c r="W43" i="6"/>
  <c r="I47" i="6"/>
  <c r="M47" i="6"/>
  <c r="Q47" i="6"/>
  <c r="U47" i="6"/>
  <c r="G49" i="6"/>
  <c r="S49" i="6"/>
  <c r="W49" i="6"/>
  <c r="M51" i="6"/>
  <c r="Q51" i="6"/>
  <c r="U51" i="6"/>
  <c r="I53" i="6"/>
  <c r="G48" i="6"/>
  <c r="K48" i="6"/>
  <c r="S48" i="6"/>
  <c r="G52" i="6"/>
  <c r="K52" i="6"/>
  <c r="S52" i="6"/>
  <c r="M43" i="6"/>
  <c r="Q43" i="6"/>
  <c r="U43" i="6"/>
  <c r="G47" i="6"/>
  <c r="W47" i="6"/>
  <c r="I49" i="6"/>
  <c r="M49" i="6"/>
  <c r="Q49" i="6"/>
  <c r="U49" i="6"/>
  <c r="G51" i="6"/>
  <c r="W51" i="6"/>
  <c r="H4" i="8"/>
  <c r="G4" i="8"/>
  <c r="F40" i="16"/>
  <c r="C47" i="10"/>
  <c r="C23" i="6"/>
  <c r="C43" i="3"/>
  <c r="C26" i="9"/>
  <c r="B26" i="6"/>
  <c r="B32" i="6"/>
  <c r="B40" i="6"/>
  <c r="C41" i="6"/>
  <c r="C19" i="10"/>
  <c r="B28" i="10"/>
  <c r="C43" i="10"/>
  <c r="K4" i="2"/>
  <c r="D4" i="12"/>
  <c r="B34" i="12"/>
  <c r="B28" i="13"/>
  <c r="C31" i="40"/>
  <c r="C59" i="14"/>
  <c r="C10" i="4"/>
  <c r="BF4" i="2"/>
  <c r="AH4" i="2"/>
  <c r="C47" i="13"/>
  <c r="C25" i="40"/>
  <c r="C43" i="13"/>
  <c r="C12" i="7"/>
  <c r="C15" i="10"/>
  <c r="B21" i="10"/>
  <c r="C31" i="10"/>
  <c r="AX4" i="2"/>
  <c r="C48" i="7"/>
  <c r="B28" i="14"/>
  <c r="S12" i="2"/>
  <c r="H12" i="2"/>
  <c r="DC31" i="2"/>
  <c r="H31" i="2"/>
  <c r="G7" i="14"/>
  <c r="LR67" i="2"/>
  <c r="LM72" i="2" s="1"/>
  <c r="DU9" i="2"/>
  <c r="H9" i="2"/>
  <c r="H12" i="3" s="1"/>
  <c r="CZ19" i="2"/>
  <c r="H19" i="2"/>
  <c r="H22" i="3" s="1"/>
  <c r="BC22" i="2"/>
  <c r="H22" i="2"/>
  <c r="H25" i="3" s="1"/>
  <c r="CU25" i="2"/>
  <c r="H25" i="2"/>
  <c r="H28" i="3" s="1"/>
  <c r="BL41" i="2"/>
  <c r="H41" i="2"/>
  <c r="EB49" i="2"/>
  <c r="P52" i="3" s="1"/>
  <c r="H49" i="2"/>
  <c r="H52" i="3" s="1"/>
  <c r="DL54" i="2"/>
  <c r="H54" i="2"/>
  <c r="H57" i="3" s="1"/>
  <c r="EB57" i="2"/>
  <c r="P60" i="3" s="1"/>
  <c r="H57" i="2"/>
  <c r="H60" i="3" s="1"/>
  <c r="B10" i="10"/>
  <c r="AR6" i="2"/>
  <c r="H6" i="2"/>
  <c r="EB10" i="2"/>
  <c r="H10" i="2"/>
  <c r="H13" i="3" s="1"/>
  <c r="AN13" i="2"/>
  <c r="H13" i="2"/>
  <c r="Y16" i="2"/>
  <c r="H16" i="2"/>
  <c r="H19" i="3" s="1"/>
  <c r="S23" i="2"/>
  <c r="H23" i="2"/>
  <c r="J34" i="2"/>
  <c r="H34" i="2"/>
  <c r="H37" i="3" s="1"/>
  <c r="BU42" i="2"/>
  <c r="H42" i="2"/>
  <c r="DD44" i="2"/>
  <c r="H44" i="2"/>
  <c r="H47" i="3" s="1"/>
  <c r="AT50" i="2"/>
  <c r="H50" i="2"/>
  <c r="AP52" i="2"/>
  <c r="H52" i="2"/>
  <c r="H55" i="3" s="1"/>
  <c r="CS60" i="2"/>
  <c r="H60" i="2"/>
  <c r="BJ4" i="2"/>
  <c r="H4" i="2"/>
  <c r="C19" i="13"/>
  <c r="C47" i="14"/>
  <c r="C25" i="10"/>
  <c r="C31" i="13"/>
  <c r="C31" i="12"/>
  <c r="C38" i="6"/>
  <c r="C51" i="6"/>
  <c r="C26" i="7"/>
  <c r="B39" i="4"/>
  <c r="C28" i="10"/>
  <c r="C35" i="10"/>
  <c r="A42" i="10"/>
  <c r="C55" i="10"/>
  <c r="A58" i="3"/>
  <c r="B61" i="3"/>
  <c r="CU4" i="2"/>
  <c r="AP4" i="2"/>
  <c r="BW4" i="2"/>
  <c r="DY7" i="2"/>
  <c r="H7" i="2"/>
  <c r="H10" i="3" s="1"/>
  <c r="X11" i="2"/>
  <c r="H11" i="2"/>
  <c r="CC14" i="2"/>
  <c r="H14" i="2"/>
  <c r="AI17" i="2"/>
  <c r="H17" i="2"/>
  <c r="CE27" i="2"/>
  <c r="H27" i="2"/>
  <c r="H30" i="3" s="1"/>
  <c r="EB30" i="2"/>
  <c r="P33" i="3" s="1"/>
  <c r="H30" i="2"/>
  <c r="H33" i="3" s="1"/>
  <c r="CJ38" i="2"/>
  <c r="H38" i="2"/>
  <c r="H41" i="3" s="1"/>
  <c r="C44" i="7"/>
  <c r="DD43" i="2"/>
  <c r="H43" i="2"/>
  <c r="AQ45" i="2"/>
  <c r="H45" i="2"/>
  <c r="EH48" i="2"/>
  <c r="H48" i="2"/>
  <c r="CX51" i="2"/>
  <c r="H51" i="2"/>
  <c r="BV55" i="2"/>
  <c r="H55" i="2"/>
  <c r="H58" i="3" s="1"/>
  <c r="EB58" i="2"/>
  <c r="P61" i="3" s="1"/>
  <c r="H58" i="2"/>
  <c r="B62" i="9"/>
  <c r="C28" i="12"/>
  <c r="C48" i="13"/>
  <c r="C20" i="9"/>
  <c r="C60" i="9"/>
  <c r="C22" i="4"/>
  <c r="C31" i="3"/>
  <c r="C44" i="12"/>
  <c r="C65" i="9"/>
  <c r="B31" i="4"/>
  <c r="A32" i="4"/>
  <c r="C9" i="6"/>
  <c r="C64" i="10"/>
  <c r="C11" i="3"/>
  <c r="A42" i="3"/>
  <c r="CM4" i="2"/>
  <c r="S4" i="2"/>
  <c r="BO4" i="2"/>
  <c r="BV8" i="2"/>
  <c r="H8" i="2"/>
  <c r="H11" i="3" s="1"/>
  <c r="C16" i="7"/>
  <c r="BO15" i="2"/>
  <c r="H15" i="2"/>
  <c r="H18" i="3" s="1"/>
  <c r="CE18" i="2"/>
  <c r="H18" i="2"/>
  <c r="DI21" i="2"/>
  <c r="H21" i="2"/>
  <c r="H24" i="3" s="1"/>
  <c r="EB24" i="2"/>
  <c r="ED24" i="2" s="1"/>
  <c r="H24" i="2"/>
  <c r="B35" i="7"/>
  <c r="DC35" i="2"/>
  <c r="H35" i="2"/>
  <c r="H38" i="3" s="1"/>
  <c r="BI40" i="2"/>
  <c r="H40" i="2"/>
  <c r="H43" i="3" s="1"/>
  <c r="CL46" i="2"/>
  <c r="H46" i="2"/>
  <c r="H49" i="3" s="1"/>
  <c r="Q56" i="2"/>
  <c r="H56" i="2"/>
  <c r="H59" i="3" s="1"/>
  <c r="AS59" i="2"/>
  <c r="H59" i="2"/>
  <c r="H62" i="3" s="1"/>
  <c r="B29" i="9"/>
  <c r="A23" i="14"/>
  <c r="C29" i="14"/>
  <c r="B23" i="8"/>
  <c r="E5" i="8"/>
  <c r="E4" i="8" s="1"/>
  <c r="B21" i="8"/>
  <c r="B28" i="8"/>
  <c r="B14" i="8"/>
  <c r="B29" i="8"/>
  <c r="L40" i="16"/>
  <c r="K40" i="16"/>
  <c r="B22" i="8"/>
  <c r="B36" i="8"/>
  <c r="B18" i="8"/>
  <c r="B26" i="8"/>
  <c r="A30" i="8"/>
  <c r="B13" i="8"/>
  <c r="N40" i="16"/>
  <c r="A17" i="8"/>
  <c r="B10" i="8"/>
  <c r="B25" i="8"/>
  <c r="A38" i="8"/>
  <c r="D40" i="16"/>
  <c r="O40" i="16"/>
  <c r="J40" i="16"/>
  <c r="G40" i="16"/>
  <c r="B31" i="8"/>
  <c r="D4" i="8"/>
  <c r="C4" i="8"/>
  <c r="E40" i="16"/>
  <c r="B8" i="8"/>
  <c r="F5" i="8"/>
  <c r="F4" i="8" s="1"/>
  <c r="M40" i="16"/>
  <c r="A37" i="8"/>
  <c r="A33" i="8"/>
  <c r="B16" i="8"/>
  <c r="B32" i="8"/>
  <c r="B5" i="8"/>
  <c r="B6" i="8"/>
  <c r="B17" i="8"/>
  <c r="A25" i="8"/>
  <c r="A12" i="23"/>
  <c r="A13" i="21"/>
  <c r="A12" i="24"/>
  <c r="A13" i="22"/>
  <c r="A12" i="29"/>
  <c r="A12" i="27"/>
  <c r="A12" i="28"/>
  <c r="E12" i="26"/>
  <c r="D12" i="26" s="1"/>
  <c r="C8" i="27"/>
  <c r="C15" i="21"/>
  <c r="C14" i="28"/>
  <c r="B9" i="20"/>
  <c r="B10" i="21"/>
  <c r="D8" i="23"/>
  <c r="B10" i="29"/>
  <c r="B11" i="22"/>
  <c r="B10" i="20"/>
  <c r="B11" i="21"/>
  <c r="B10" i="23"/>
  <c r="B9" i="28"/>
  <c r="K9" i="28"/>
  <c r="B9" i="23"/>
  <c r="B9" i="27"/>
  <c r="B14" i="27"/>
  <c r="B9" i="29"/>
  <c r="C8" i="20"/>
  <c r="B11" i="20"/>
  <c r="B9" i="21"/>
  <c r="C14" i="21"/>
  <c r="D7" i="27"/>
  <c r="C9" i="27"/>
  <c r="C14" i="27"/>
  <c r="B9" i="24"/>
  <c r="C12" i="20"/>
  <c r="B14" i="21"/>
  <c r="B9" i="26"/>
  <c r="A12" i="26"/>
  <c r="DS4" i="19"/>
  <c r="A8" i="21"/>
  <c r="A7" i="20"/>
  <c r="C9" i="23"/>
  <c r="JD4" i="19"/>
  <c r="IC4" i="19"/>
  <c r="IP4" i="19"/>
  <c r="CG4" i="19"/>
  <c r="G4" i="19"/>
  <c r="C12" i="21"/>
  <c r="D8" i="27"/>
  <c r="C10" i="27"/>
  <c r="A7" i="23"/>
  <c r="A7" i="27"/>
  <c r="B14" i="29"/>
  <c r="C5" i="20"/>
  <c r="A7" i="21"/>
  <c r="C10" i="21"/>
  <c r="C13" i="21"/>
  <c r="C13" i="23"/>
  <c r="A14" i="27"/>
  <c r="D14" i="23"/>
  <c r="B6" i="28"/>
  <c r="A14" i="24"/>
  <c r="LB4" i="19"/>
  <c r="A11" i="20"/>
  <c r="B8" i="23"/>
  <c r="A10" i="23"/>
  <c r="A11" i="23"/>
  <c r="D13" i="23"/>
  <c r="M6" i="28"/>
  <c r="F6" i="29"/>
  <c r="AL4" i="19"/>
  <c r="EG4" i="19"/>
  <c r="DQ4" i="19"/>
  <c r="DE4" i="19"/>
  <c r="DA4" i="19"/>
  <c r="BR4" i="19"/>
  <c r="AH9" i="19"/>
  <c r="I9" i="20" s="1"/>
  <c r="D9" i="27"/>
  <c r="A13" i="28"/>
  <c r="B7" i="20"/>
  <c r="A11" i="21"/>
  <c r="A14" i="23"/>
  <c r="KC4" i="19"/>
  <c r="JG4" i="19"/>
  <c r="IY4" i="19"/>
  <c r="IQ4" i="19"/>
  <c r="JL4" i="19"/>
  <c r="IV4" i="19"/>
  <c r="ID4" i="19"/>
  <c r="IK4" i="19"/>
  <c r="HU4" i="19"/>
  <c r="II4" i="19"/>
  <c r="HW4" i="19"/>
  <c r="EI7" i="19"/>
  <c r="P7" i="20" s="1"/>
  <c r="BB4" i="19"/>
  <c r="A13" i="27"/>
  <c r="EU4" i="19"/>
  <c r="B6" i="23"/>
  <c r="B6" i="27"/>
  <c r="N12" i="28"/>
  <c r="JV4" i="19"/>
  <c r="EJ8" i="19"/>
  <c r="Q8" i="20" s="1"/>
  <c r="EJ5" i="19"/>
  <c r="Q5" i="20" s="1"/>
  <c r="DH4" i="19"/>
  <c r="BF4" i="19"/>
  <c r="B7" i="22"/>
  <c r="A15" i="22"/>
  <c r="EJ14" i="19"/>
  <c r="Q14" i="20" s="1"/>
  <c r="EJ9" i="19"/>
  <c r="Q9" i="20" s="1"/>
  <c r="EJ7" i="19"/>
  <c r="Q7" i="20" s="1"/>
  <c r="CA4" i="19"/>
  <c r="BS4" i="19"/>
  <c r="BK4" i="19"/>
  <c r="BY4" i="19"/>
  <c r="BM4" i="19"/>
  <c r="AB4" i="19"/>
  <c r="A10" i="20"/>
  <c r="C8" i="21"/>
  <c r="C11" i="21"/>
  <c r="D9" i="23"/>
  <c r="K5" i="28"/>
  <c r="M11" i="28"/>
  <c r="A14" i="28"/>
  <c r="G8" i="29"/>
  <c r="E13" i="29"/>
  <c r="C14" i="29"/>
  <c r="HN4" i="19"/>
  <c r="HJ4" i="19"/>
  <c r="HF4" i="19"/>
  <c r="C15" i="22"/>
  <c r="C13" i="26"/>
  <c r="EI9" i="19"/>
  <c r="P9" i="20" s="1"/>
  <c r="CW4" i="19"/>
  <c r="CM4" i="19"/>
  <c r="AU4" i="19"/>
  <c r="AW4" i="19"/>
  <c r="AO4" i="19"/>
  <c r="H4" i="19"/>
  <c r="S4" i="19"/>
  <c r="DU4" i="19"/>
  <c r="DI4" i="19"/>
  <c r="D10" i="23"/>
  <c r="A14" i="20"/>
  <c r="A12" i="21"/>
  <c r="B5" i="27"/>
  <c r="D11" i="27"/>
  <c r="B13" i="27"/>
  <c r="N8" i="28"/>
  <c r="N9" i="28"/>
  <c r="A11" i="28"/>
  <c r="N11" i="28"/>
  <c r="A10" i="29"/>
  <c r="LH5" i="19"/>
  <c r="L6" i="22" s="1"/>
  <c r="JH4" i="19"/>
  <c r="IZ4" i="19"/>
  <c r="IR4" i="19"/>
  <c r="JK4" i="19"/>
  <c r="JC4" i="19"/>
  <c r="IU4" i="19"/>
  <c r="IM4" i="19"/>
  <c r="IE4" i="19"/>
  <c r="IH4" i="19"/>
  <c r="HZ4" i="19"/>
  <c r="IO4" i="19"/>
  <c r="HY4" i="19"/>
  <c r="HC4" i="19"/>
  <c r="GX4" i="19"/>
  <c r="EC4" i="19"/>
  <c r="CR4" i="19"/>
  <c r="E6" i="28"/>
  <c r="FU4" i="19"/>
  <c r="E4" i="28" s="1"/>
  <c r="N5" i="28"/>
  <c r="E5" i="29"/>
  <c r="M7" i="28"/>
  <c r="C7" i="22"/>
  <c r="C6" i="24"/>
  <c r="C6" i="28"/>
  <c r="C6" i="27"/>
  <c r="B7" i="24"/>
  <c r="B7" i="27"/>
  <c r="B7" i="23"/>
  <c r="A8" i="26"/>
  <c r="A8" i="23"/>
  <c r="AH5" i="19"/>
  <c r="I5" i="20" s="1"/>
  <c r="EO4" i="19"/>
  <c r="ES4" i="19"/>
  <c r="EW4" i="19"/>
  <c r="GD4" i="19"/>
  <c r="EN4" i="19"/>
  <c r="ER4" i="19"/>
  <c r="EV4" i="19"/>
  <c r="GC4" i="19"/>
  <c r="GK4" i="19"/>
  <c r="EM4" i="19"/>
  <c r="GB4" i="19"/>
  <c r="GJ4" i="19"/>
  <c r="FV4" i="19"/>
  <c r="C14" i="20"/>
  <c r="B7" i="28"/>
  <c r="A9" i="28"/>
  <c r="A8" i="29"/>
  <c r="C14" i="24"/>
  <c r="B8" i="22"/>
  <c r="LI14" i="19"/>
  <c r="M15" i="22" s="1"/>
  <c r="A5" i="24"/>
  <c r="A5" i="23"/>
  <c r="B9" i="22"/>
  <c r="B8" i="27"/>
  <c r="Q4" i="19"/>
  <c r="M4" i="19"/>
  <c r="AH11" i="19"/>
  <c r="I11" i="20" s="1"/>
  <c r="AC4" i="19"/>
  <c r="Y4" i="19"/>
  <c r="U4" i="19"/>
  <c r="C6" i="20"/>
  <c r="B8" i="20"/>
  <c r="C9" i="20"/>
  <c r="C7" i="21"/>
  <c r="D6" i="23"/>
  <c r="B11" i="23"/>
  <c r="C12" i="23"/>
  <c r="D5" i="27"/>
  <c r="A8" i="27"/>
  <c r="D10" i="27"/>
  <c r="K7" i="28"/>
  <c r="A6" i="29"/>
  <c r="A7" i="29"/>
  <c r="B8" i="29"/>
  <c r="G13" i="29"/>
  <c r="K13" i="28"/>
  <c r="LE4" i="19"/>
  <c r="LA4" i="19"/>
  <c r="KW4" i="19"/>
  <c r="KO4" i="19"/>
  <c r="F13" i="29"/>
  <c r="A7" i="26"/>
  <c r="B10" i="26"/>
  <c r="B10" i="24"/>
  <c r="B10" i="27"/>
  <c r="EI14" i="19"/>
  <c r="P14" i="20" s="1"/>
  <c r="GP4" i="19"/>
  <c r="F5" i="22" s="1"/>
  <c r="EI12" i="19"/>
  <c r="P12" i="20" s="1"/>
  <c r="EP4" i="19"/>
  <c r="D7" i="23"/>
  <c r="G11" i="29"/>
  <c r="K11" i="28"/>
  <c r="HO4" i="19"/>
  <c r="HS6" i="19"/>
  <c r="I7" i="22" s="1"/>
  <c r="KL4" i="19"/>
  <c r="C6" i="26"/>
  <c r="B13" i="28"/>
  <c r="C14" i="26"/>
  <c r="KG4" i="19"/>
  <c r="JQ4" i="19"/>
  <c r="JM4" i="19"/>
  <c r="JI4" i="19"/>
  <c r="JE4" i="19"/>
  <c r="IW4" i="19"/>
  <c r="HR9" i="19"/>
  <c r="H10" i="22" s="1"/>
  <c r="AG14" i="19"/>
  <c r="H14" i="20" s="1"/>
  <c r="LG4" i="19"/>
  <c r="IA4" i="19"/>
  <c r="IL4" i="19"/>
  <c r="HV4" i="19"/>
  <c r="IG4" i="19"/>
  <c r="GS4" i="19"/>
  <c r="BA4" i="19"/>
  <c r="AY4" i="19"/>
  <c r="AI4" i="19"/>
  <c r="AT4" i="19"/>
  <c r="AP4" i="19"/>
  <c r="BV4" i="19"/>
  <c r="BN4" i="19"/>
  <c r="BQ4" i="19"/>
  <c r="BI4" i="19"/>
  <c r="BW4" i="19"/>
  <c r="BG4" i="19"/>
  <c r="F5" i="29"/>
  <c r="GE4" i="19"/>
  <c r="M4" i="28" s="1"/>
  <c r="M8" i="28"/>
  <c r="F8" i="29"/>
  <c r="F10" i="29"/>
  <c r="JO11" i="19"/>
  <c r="K12" i="22" s="1"/>
  <c r="JO7" i="19"/>
  <c r="K8" i="22" s="1"/>
  <c r="DY4" i="19"/>
  <c r="N4" i="20" s="1"/>
  <c r="B5" i="23"/>
  <c r="LI9" i="19"/>
  <c r="M10" i="22" s="1"/>
  <c r="B6" i="26"/>
  <c r="B6" i="24"/>
  <c r="LH13" i="19"/>
  <c r="L14" i="22" s="1"/>
  <c r="JO12" i="19"/>
  <c r="K13" i="22" s="1"/>
  <c r="CN4" i="19"/>
  <c r="AQ4" i="19"/>
  <c r="AE4" i="19"/>
  <c r="Z4" i="19"/>
  <c r="EQ4" i="19"/>
  <c r="GI4" i="19"/>
  <c r="B5" i="20"/>
  <c r="B6" i="21"/>
  <c r="B7" i="21"/>
  <c r="D5" i="23"/>
  <c r="N7" i="28"/>
  <c r="K14" i="28"/>
  <c r="B6" i="29"/>
  <c r="HI4" i="19"/>
  <c r="KS4" i="19"/>
  <c r="FL4" i="19"/>
  <c r="H4" i="26" s="1"/>
  <c r="H5" i="26"/>
  <c r="D5" i="26" s="1"/>
  <c r="C8" i="22"/>
  <c r="C7" i="29"/>
  <c r="A8" i="20"/>
  <c r="A8" i="24"/>
  <c r="A11" i="26"/>
  <c r="A11" i="27"/>
  <c r="B15" i="22"/>
  <c r="B15" i="21"/>
  <c r="B14" i="20"/>
  <c r="JO13" i="19"/>
  <c r="K14" i="22" s="1"/>
  <c r="JO9" i="19"/>
  <c r="K10" i="22" s="1"/>
  <c r="JA4" i="19"/>
  <c r="JO5" i="19"/>
  <c r="K6" i="22" s="1"/>
  <c r="HR13" i="19"/>
  <c r="H14" i="22" s="1"/>
  <c r="DW11" i="19"/>
  <c r="L11" i="20" s="1"/>
  <c r="AG6" i="19"/>
  <c r="H6" i="20" s="1"/>
  <c r="L4" i="19"/>
  <c r="DX12" i="19"/>
  <c r="M12" i="20" s="1"/>
  <c r="DX8" i="19"/>
  <c r="M8" i="20" s="1"/>
  <c r="DM4" i="19"/>
  <c r="DC4" i="19"/>
  <c r="BZ4" i="19"/>
  <c r="BJ4" i="19"/>
  <c r="W4" i="19"/>
  <c r="HS14" i="19"/>
  <c r="I15" i="22" s="1"/>
  <c r="C9" i="22"/>
  <c r="C8" i="29"/>
  <c r="C8" i="23"/>
  <c r="C8" i="26"/>
  <c r="C8" i="28"/>
  <c r="FS4" i="19"/>
  <c r="GF4" i="19"/>
  <c r="F9" i="29"/>
  <c r="FD4" i="19"/>
  <c r="J4" i="24" s="1"/>
  <c r="LI8" i="19"/>
  <c r="M9" i="22" s="1"/>
  <c r="D14" i="27"/>
  <c r="E14" i="26"/>
  <c r="D14" i="26" s="1"/>
  <c r="JO8" i="19"/>
  <c r="K9" i="22" s="1"/>
  <c r="AX4" i="19"/>
  <c r="BU4" i="19"/>
  <c r="BO4" i="19"/>
  <c r="AA4" i="19"/>
  <c r="AD4" i="19"/>
  <c r="IS4" i="19"/>
  <c r="N6" i="20"/>
  <c r="C9" i="21"/>
  <c r="D12" i="23"/>
  <c r="B14" i="23"/>
  <c r="GM4" i="19"/>
  <c r="F4" i="27" s="1"/>
  <c r="C7" i="27"/>
  <c r="A8" i="28"/>
  <c r="A11" i="29"/>
  <c r="F12" i="29"/>
  <c r="KQ4" i="19"/>
  <c r="A9" i="22"/>
  <c r="A6" i="22"/>
  <c r="A5" i="26"/>
  <c r="A6" i="21"/>
  <c r="C11" i="22"/>
  <c r="C10" i="28"/>
  <c r="C10" i="24"/>
  <c r="B11" i="26"/>
  <c r="B11" i="29"/>
  <c r="B12" i="22"/>
  <c r="B11" i="28"/>
  <c r="B12" i="21"/>
  <c r="B11" i="24"/>
  <c r="C13" i="22"/>
  <c r="C12" i="29"/>
  <c r="C12" i="28"/>
  <c r="C12" i="27"/>
  <c r="B14" i="22"/>
  <c r="B13" i="23"/>
  <c r="B13" i="20"/>
  <c r="KA4" i="19"/>
  <c r="JO14" i="19"/>
  <c r="K15" i="22" s="1"/>
  <c r="JO10" i="19"/>
  <c r="K11" i="22" s="1"/>
  <c r="JO6" i="19"/>
  <c r="K7" i="22" s="1"/>
  <c r="DW8" i="19"/>
  <c r="L8" i="20" s="1"/>
  <c r="BE4" i="19"/>
  <c r="AK4" i="19"/>
  <c r="FZ4" i="19"/>
  <c r="I4" i="28" s="1"/>
  <c r="HS7" i="19"/>
  <c r="I8" i="22" s="1"/>
  <c r="LC4" i="19"/>
  <c r="KY4" i="19"/>
  <c r="KU4" i="19"/>
  <c r="LI7" i="19"/>
  <c r="M8" i="22" s="1"/>
  <c r="HG4" i="19"/>
  <c r="F14" i="29"/>
  <c r="D10" i="26"/>
  <c r="A14" i="26"/>
  <c r="A14" i="29"/>
  <c r="LH14" i="19"/>
  <c r="L15" i="22" s="1"/>
  <c r="LH10" i="19"/>
  <c r="L11" i="22" s="1"/>
  <c r="HR7" i="19"/>
  <c r="H8" i="22" s="1"/>
  <c r="EA4" i="19"/>
  <c r="EI5" i="19"/>
  <c r="P5" i="20" s="1"/>
  <c r="DW12" i="19"/>
  <c r="L12" i="20" s="1"/>
  <c r="CZ4" i="19"/>
  <c r="CV4" i="19"/>
  <c r="CJ4" i="19"/>
  <c r="CF4" i="19"/>
  <c r="O4" i="19"/>
  <c r="K4" i="19"/>
  <c r="DX14" i="19"/>
  <c r="M14" i="20" s="1"/>
  <c r="DT4" i="19"/>
  <c r="DP4" i="19"/>
  <c r="DD4" i="19"/>
  <c r="DO4" i="19"/>
  <c r="DK4" i="19"/>
  <c r="AH13" i="19"/>
  <c r="I13" i="20" s="1"/>
  <c r="AF4" i="19"/>
  <c r="X4" i="19"/>
  <c r="EB4" i="19"/>
  <c r="ET4" i="19"/>
  <c r="A6" i="20"/>
  <c r="A10" i="21"/>
  <c r="A6" i="23"/>
  <c r="D11" i="23"/>
  <c r="K10" i="28"/>
  <c r="E6" i="29"/>
  <c r="F7" i="29"/>
  <c r="FC4" i="19"/>
  <c r="I4" i="24" s="1"/>
  <c r="A9" i="24"/>
  <c r="HP4" i="19"/>
  <c r="HL4" i="19"/>
  <c r="HH4" i="19"/>
  <c r="HK4" i="19"/>
  <c r="A8" i="22"/>
  <c r="A7" i="24"/>
  <c r="C9" i="24"/>
  <c r="C9" i="29"/>
  <c r="KK4" i="19"/>
  <c r="JY4" i="19"/>
  <c r="JU4" i="19"/>
  <c r="IN4" i="19"/>
  <c r="IJ4" i="19"/>
  <c r="IF4" i="19"/>
  <c r="IB4" i="19"/>
  <c r="HX4" i="19"/>
  <c r="HR11" i="19"/>
  <c r="H12" i="22" s="1"/>
  <c r="GY4" i="19"/>
  <c r="GU4" i="19"/>
  <c r="HA4" i="19"/>
  <c r="GW4" i="19"/>
  <c r="CS4" i="19"/>
  <c r="CO4" i="19"/>
  <c r="CK4" i="19"/>
  <c r="CY4" i="19"/>
  <c r="CU4" i="19"/>
  <c r="CQ4" i="19"/>
  <c r="CI4" i="19"/>
  <c r="AG8" i="19"/>
  <c r="H8" i="20" s="1"/>
  <c r="R4" i="19"/>
  <c r="N4" i="19"/>
  <c r="J4" i="19"/>
  <c r="P4" i="19"/>
  <c r="I4" i="19"/>
  <c r="EE4" i="19"/>
  <c r="DX11" i="19"/>
  <c r="M11" i="20" s="1"/>
  <c r="EZ4" i="19"/>
  <c r="F4" i="24" s="1"/>
  <c r="LF4" i="19"/>
  <c r="KX4" i="19"/>
  <c r="KT4" i="19"/>
  <c r="KP4" i="19"/>
  <c r="HQ4" i="19"/>
  <c r="HM4" i="19"/>
  <c r="D9" i="26"/>
  <c r="KI4" i="19"/>
  <c r="KE4" i="19"/>
  <c r="JW4" i="19"/>
  <c r="JS4" i="19"/>
  <c r="KH4" i="19"/>
  <c r="KD4" i="19"/>
  <c r="JZ4" i="19"/>
  <c r="JR4" i="19"/>
  <c r="HB4" i="19"/>
  <c r="HR5" i="19"/>
  <c r="H6" i="22" s="1"/>
  <c r="EI11" i="19"/>
  <c r="P11" i="20" s="1"/>
  <c r="ED4" i="19"/>
  <c r="AS4" i="19"/>
  <c r="BC4" i="19"/>
  <c r="AM4" i="19"/>
  <c r="EJ13" i="19"/>
  <c r="Q13" i="20" s="1"/>
  <c r="EJ6" i="19"/>
  <c r="Q6" i="20" s="1"/>
  <c r="DL4" i="19"/>
  <c r="DG4" i="19"/>
  <c r="FQ4" i="19"/>
  <c r="GQ4" i="19"/>
  <c r="G6" i="22"/>
  <c r="LI5" i="19"/>
  <c r="LI10" i="19"/>
  <c r="M11" i="22" s="1"/>
  <c r="HS12" i="19"/>
  <c r="LH12" i="19"/>
  <c r="L13" i="22" s="1"/>
  <c r="LH9" i="19"/>
  <c r="L10" i="22" s="1"/>
  <c r="LH7" i="19"/>
  <c r="L8" i="22" s="1"/>
  <c r="HR12" i="19"/>
  <c r="H13" i="22" s="1"/>
  <c r="DW13" i="19"/>
  <c r="L13" i="20" s="1"/>
  <c r="DW10" i="19"/>
  <c r="L10" i="20" s="1"/>
  <c r="CX4" i="19"/>
  <c r="CT4" i="19"/>
  <c r="CP4" i="19"/>
  <c r="CL4" i="19"/>
  <c r="CH4" i="19"/>
  <c r="DW7" i="19"/>
  <c r="L7" i="20" s="1"/>
  <c r="DW5" i="19"/>
  <c r="CD11" i="19"/>
  <c r="K11" i="20" s="1"/>
  <c r="CD7" i="19"/>
  <c r="K7" i="20" s="1"/>
  <c r="AH7" i="19"/>
  <c r="I7" i="20" s="1"/>
  <c r="EL4" i="19"/>
  <c r="GT4" i="19"/>
  <c r="HE4" i="19"/>
  <c r="KM4" i="19"/>
  <c r="FN4" i="19"/>
  <c r="FP4" i="19"/>
  <c r="FR4" i="19"/>
  <c r="EK4" i="19"/>
  <c r="F4" i="23" s="1"/>
  <c r="D4" i="23" s="1"/>
  <c r="GN4" i="19"/>
  <c r="G4" i="27" s="1"/>
  <c r="FW4" i="19"/>
  <c r="F4" i="28" s="1"/>
  <c r="GA4" i="19"/>
  <c r="J4" i="28" s="1"/>
  <c r="L5" i="28"/>
  <c r="GH4" i="19"/>
  <c r="L4" i="28" s="1"/>
  <c r="E10" i="29"/>
  <c r="N10" i="28"/>
  <c r="K12" i="28"/>
  <c r="G12" i="29"/>
  <c r="EX4" i="19"/>
  <c r="D4" i="24" s="1"/>
  <c r="HS8" i="19"/>
  <c r="FJ4" i="19"/>
  <c r="F4" i="26" s="1"/>
  <c r="I6" i="26"/>
  <c r="FM4" i="19"/>
  <c r="I4" i="26" s="1"/>
  <c r="C11" i="28"/>
  <c r="C11" i="27"/>
  <c r="C11" i="24"/>
  <c r="C11" i="23"/>
  <c r="C11" i="20"/>
  <c r="C12" i="22"/>
  <c r="LH11" i="19"/>
  <c r="L12" i="22" s="1"/>
  <c r="KJ4" i="19"/>
  <c r="KF4" i="19"/>
  <c r="KB4" i="19"/>
  <c r="JX4" i="19"/>
  <c r="JT4" i="19"/>
  <c r="JP4" i="19"/>
  <c r="HR14" i="19"/>
  <c r="H15" i="22" s="1"/>
  <c r="HD4" i="19"/>
  <c r="GZ4" i="19"/>
  <c r="GV4" i="19"/>
  <c r="HR6" i="19"/>
  <c r="H7" i="22" s="1"/>
  <c r="GR4" i="19"/>
  <c r="DW9" i="19"/>
  <c r="L9" i="20" s="1"/>
  <c r="AG9" i="19"/>
  <c r="H9" i="20" s="1"/>
  <c r="E4" i="19"/>
  <c r="F4" i="20" s="1"/>
  <c r="DX7" i="19"/>
  <c r="M7" i="20" s="1"/>
  <c r="DV4" i="19"/>
  <c r="DR4" i="19"/>
  <c r="DN4" i="19"/>
  <c r="DJ4" i="19"/>
  <c r="DF4" i="19"/>
  <c r="DB4" i="19"/>
  <c r="CD12" i="19"/>
  <c r="K12" i="20" s="1"/>
  <c r="CD8" i="19"/>
  <c r="K8" i="20" s="1"/>
  <c r="AH8" i="19"/>
  <c r="I8" i="20" s="1"/>
  <c r="V4" i="19"/>
  <c r="F4" i="19"/>
  <c r="G4" i="20" s="1"/>
  <c r="G5" i="20"/>
  <c r="T4" i="19"/>
  <c r="CE4" i="19"/>
  <c r="GL4" i="19"/>
  <c r="E4" i="27" s="1"/>
  <c r="C13" i="27"/>
  <c r="FX4" i="19"/>
  <c r="G4" i="28" s="1"/>
  <c r="M5" i="28"/>
  <c r="D7" i="28"/>
  <c r="FT4" i="19"/>
  <c r="D4" i="28" s="1"/>
  <c r="GG4" i="19"/>
  <c r="C13" i="29"/>
  <c r="H5" i="24"/>
  <c r="FB4" i="19"/>
  <c r="H4" i="24" s="1"/>
  <c r="EY4" i="19"/>
  <c r="E4" i="24" s="1"/>
  <c r="E6" i="24"/>
  <c r="O5" i="22"/>
  <c r="HS5" i="19"/>
  <c r="LI6" i="19"/>
  <c r="N8" i="22"/>
  <c r="LJ4" i="19"/>
  <c r="N5" i="22" s="1"/>
  <c r="HS9" i="19"/>
  <c r="C14" i="22"/>
  <c r="C5" i="26"/>
  <c r="C5" i="24"/>
  <c r="C5" i="28"/>
  <c r="C6" i="22"/>
  <c r="C5" i="23"/>
  <c r="C6" i="21"/>
  <c r="C7" i="28"/>
  <c r="C7" i="24"/>
  <c r="C7" i="23"/>
  <c r="C7" i="20"/>
  <c r="A9" i="26"/>
  <c r="A9" i="27"/>
  <c r="A9" i="20"/>
  <c r="C10" i="26"/>
  <c r="C10" i="29"/>
  <c r="C10" i="23"/>
  <c r="JJ4" i="19"/>
  <c r="JF4" i="19"/>
  <c r="JB4" i="19"/>
  <c r="IX4" i="19"/>
  <c r="IT4" i="19"/>
  <c r="JN11" i="19"/>
  <c r="JN7" i="19"/>
  <c r="HR8" i="19"/>
  <c r="H9" i="22" s="1"/>
  <c r="DW14" i="19"/>
  <c r="L14" i="20" s="1"/>
  <c r="CC13" i="19"/>
  <c r="J13" i="20" s="1"/>
  <c r="CC9" i="19"/>
  <c r="J9" i="20" s="1"/>
  <c r="BD4" i="19"/>
  <c r="AZ4" i="19"/>
  <c r="AV4" i="19"/>
  <c r="AR4" i="19"/>
  <c r="AN4" i="19"/>
  <c r="AJ4" i="19"/>
  <c r="CC5" i="19"/>
  <c r="AG12" i="19"/>
  <c r="H12" i="20" s="1"/>
  <c r="AG10" i="19"/>
  <c r="H10" i="20" s="1"/>
  <c r="EJ10" i="19"/>
  <c r="Q10" i="20" s="1"/>
  <c r="CD13" i="19"/>
  <c r="K13" i="20" s="1"/>
  <c r="CD9" i="19"/>
  <c r="K9" i="20" s="1"/>
  <c r="CB4" i="19"/>
  <c r="BX4" i="19"/>
  <c r="BT4" i="19"/>
  <c r="BP4" i="19"/>
  <c r="BL4" i="19"/>
  <c r="CD5" i="19"/>
  <c r="BH4" i="19"/>
  <c r="AH10" i="19"/>
  <c r="I10" i="20" s="1"/>
  <c r="EF4" i="19"/>
  <c r="HT4" i="19"/>
  <c r="FO4" i="19"/>
  <c r="A9" i="23"/>
  <c r="GO4" i="19"/>
  <c r="H4" i="27" s="1"/>
  <c r="FY4" i="19"/>
  <c r="H4" i="28" s="1"/>
  <c r="I6" i="28"/>
  <c r="K6" i="28"/>
  <c r="M9" i="28"/>
  <c r="C13" i="28"/>
  <c r="N14" i="28"/>
  <c r="C5" i="29"/>
  <c r="A9" i="29"/>
  <c r="C11" i="29"/>
  <c r="I6" i="24"/>
  <c r="FE4" i="19"/>
  <c r="K4" i="24" s="1"/>
  <c r="C13" i="24"/>
  <c r="LD4" i="19"/>
  <c r="KZ4" i="19"/>
  <c r="KV4" i="19"/>
  <c r="KR4" i="19"/>
  <c r="KN4" i="19"/>
  <c r="LI12" i="19"/>
  <c r="M13" i="22" s="1"/>
  <c r="A7" i="22"/>
  <c r="A6" i="28"/>
  <c r="A6" i="24"/>
  <c r="A6" i="27"/>
  <c r="C6" i="29"/>
  <c r="C6" i="23"/>
  <c r="JN12" i="19"/>
  <c r="JN8" i="19"/>
  <c r="HR10" i="19"/>
  <c r="H11" i="22" s="1"/>
  <c r="AG11" i="19"/>
  <c r="H11" i="20" s="1"/>
  <c r="DZ4" i="19"/>
  <c r="O4" i="20" s="1"/>
  <c r="O5" i="20"/>
  <c r="EJ12" i="19"/>
  <c r="Q12" i="20" s="1"/>
  <c r="EH4" i="19"/>
  <c r="DX13" i="19"/>
  <c r="M13" i="20" s="1"/>
  <c r="DX10" i="19"/>
  <c r="M10" i="20" s="1"/>
  <c r="CD14" i="19"/>
  <c r="K14" i="20" s="1"/>
  <c r="CD10" i="19"/>
  <c r="K10" i="20" s="1"/>
  <c r="CD6" i="19"/>
  <c r="K6" i="20" s="1"/>
  <c r="HS13" i="19"/>
  <c r="I14" i="22" s="1"/>
  <c r="LI13" i="19"/>
  <c r="M14" i="22" s="1"/>
  <c r="G6" i="26"/>
  <c r="FK4" i="19"/>
  <c r="G4" i="26" s="1"/>
  <c r="D7" i="26"/>
  <c r="D8" i="26"/>
  <c r="A10" i="26"/>
  <c r="A11" i="22"/>
  <c r="A10" i="28"/>
  <c r="A12" i="22"/>
  <c r="A11" i="24"/>
  <c r="D11" i="26"/>
  <c r="D13" i="26"/>
  <c r="LH6" i="19"/>
  <c r="JN13" i="19"/>
  <c r="JN9" i="19"/>
  <c r="JN5" i="19"/>
  <c r="EI10" i="19"/>
  <c r="P10" i="20" s="1"/>
  <c r="CC11" i="19"/>
  <c r="J11" i="20" s="1"/>
  <c r="CC7" i="19"/>
  <c r="J7" i="20" s="1"/>
  <c r="AG5" i="19"/>
  <c r="EJ11" i="19"/>
  <c r="Q11" i="20" s="1"/>
  <c r="AH12" i="19"/>
  <c r="I12" i="20" s="1"/>
  <c r="A5" i="20"/>
  <c r="A5" i="27"/>
  <c r="A10" i="27"/>
  <c r="A5" i="29"/>
  <c r="FA4" i="19"/>
  <c r="G4" i="24" s="1"/>
  <c r="HS10" i="19"/>
  <c r="HS11" i="19"/>
  <c r="LI11" i="19"/>
  <c r="M12" i="22" s="1"/>
  <c r="B7" i="26"/>
  <c r="B7" i="29"/>
  <c r="B8" i="26"/>
  <c r="B8" i="24"/>
  <c r="C12" i="26"/>
  <c r="C12" i="24"/>
  <c r="B13" i="26"/>
  <c r="B13" i="29"/>
  <c r="B14" i="26"/>
  <c r="B14" i="24"/>
  <c r="JN14" i="19"/>
  <c r="JN10" i="19"/>
  <c r="JN6" i="19"/>
  <c r="EI13" i="19"/>
  <c r="P13" i="20" s="1"/>
  <c r="EI8" i="19"/>
  <c r="P8" i="20" s="1"/>
  <c r="CC12" i="19"/>
  <c r="J12" i="20" s="1"/>
  <c r="CC8" i="19"/>
  <c r="J8" i="20" s="1"/>
  <c r="AG13" i="19"/>
  <c r="H13" i="20" s="1"/>
  <c r="DX9" i="19"/>
  <c r="M9" i="20" s="1"/>
  <c r="DX6" i="19"/>
  <c r="M6" i="20" s="1"/>
  <c r="AH14" i="19"/>
  <c r="I14" i="20" s="1"/>
  <c r="AH6" i="19"/>
  <c r="E6" i="26"/>
  <c r="FI4" i="19"/>
  <c r="D4" i="27" s="1"/>
  <c r="C9" i="26"/>
  <c r="C10" i="22"/>
  <c r="LH8" i="19"/>
  <c r="L9" i="22" s="1"/>
  <c r="EI6" i="19"/>
  <c r="DW6" i="19"/>
  <c r="L6" i="20" s="1"/>
  <c r="CC14" i="19"/>
  <c r="J14" i="20" s="1"/>
  <c r="CC10" i="19"/>
  <c r="J10" i="20" s="1"/>
  <c r="CC6" i="19"/>
  <c r="J6" i="20" s="1"/>
  <c r="AG7" i="19"/>
  <c r="H7" i="20" s="1"/>
  <c r="DX5" i="19"/>
  <c r="D4" i="13"/>
  <c r="D4" i="3"/>
  <c r="D5" i="9"/>
  <c r="BN16" i="2"/>
  <c r="U25" i="2"/>
  <c r="CL16" i="2"/>
  <c r="BG16" i="2"/>
  <c r="C17" i="9"/>
  <c r="C32" i="3"/>
  <c r="E9" i="2"/>
  <c r="F9" i="2" s="1"/>
  <c r="C36" i="10"/>
  <c r="B14" i="4"/>
  <c r="C20" i="10"/>
  <c r="C56" i="3"/>
  <c r="DU16" i="2"/>
  <c r="C18" i="4"/>
  <c r="B44" i="3"/>
  <c r="S16" i="2"/>
  <c r="E13" i="2"/>
  <c r="F13" i="2" s="1"/>
  <c r="C37" i="9"/>
  <c r="C53" i="9"/>
  <c r="C41" i="4"/>
  <c r="B22" i="6"/>
  <c r="C16" i="10"/>
  <c r="B10" i="3"/>
  <c r="B11" i="9"/>
  <c r="B10" i="12"/>
  <c r="B44" i="14"/>
  <c r="C36" i="40"/>
  <c r="C44" i="10"/>
  <c r="C18" i="7"/>
  <c r="C11" i="4"/>
  <c r="A43" i="4"/>
  <c r="A61" i="10"/>
  <c r="B15" i="3"/>
  <c r="B16" i="9"/>
  <c r="B15" i="13"/>
  <c r="JF67" i="2"/>
  <c r="C30" i="7"/>
  <c r="B49" i="4"/>
  <c r="B37" i="6"/>
  <c r="A35" i="10"/>
  <c r="A35" i="3"/>
  <c r="A48" i="9"/>
  <c r="C58" i="10"/>
  <c r="A20" i="4"/>
  <c r="C27" i="6"/>
  <c r="B50" i="6"/>
  <c r="A36" i="7"/>
  <c r="B56" i="7"/>
  <c r="A40" i="4"/>
  <c r="B55" i="10"/>
  <c r="B58" i="10"/>
  <c r="A63" i="10"/>
  <c r="EH16" i="2"/>
  <c r="AR16" i="2"/>
  <c r="DF16" i="2"/>
  <c r="EB16" i="2"/>
  <c r="P19" i="3" s="1"/>
  <c r="CV16" i="2"/>
  <c r="AL16" i="2"/>
  <c r="BY16" i="2"/>
  <c r="EB52" i="2"/>
  <c r="K11" i="2"/>
  <c r="DQ16" i="2"/>
  <c r="AH16" i="2"/>
  <c r="EI25" i="2"/>
  <c r="EH4" i="2"/>
  <c r="CP4" i="2"/>
  <c r="BA4" i="2"/>
  <c r="V4" i="2"/>
  <c r="EK4" i="2"/>
  <c r="BR4" i="2"/>
  <c r="AC4" i="2"/>
  <c r="CX4" i="2"/>
  <c r="CH4" i="2"/>
  <c r="AS4" i="2"/>
  <c r="N4" i="2"/>
  <c r="BZ4" i="2"/>
  <c r="JV67" i="2"/>
  <c r="C29" i="3"/>
  <c r="A33" i="6"/>
  <c r="A23" i="10"/>
  <c r="A52" i="10"/>
  <c r="B55" i="3"/>
  <c r="A53" i="9"/>
  <c r="C29" i="10"/>
  <c r="A12" i="4"/>
  <c r="A21" i="6"/>
  <c r="B23" i="6"/>
  <c r="A45" i="6"/>
  <c r="B47" i="6"/>
  <c r="C53" i="6"/>
  <c r="B26" i="10"/>
  <c r="A63" i="12"/>
  <c r="A47" i="10"/>
  <c r="A23" i="3"/>
  <c r="A47" i="3"/>
  <c r="A63" i="3"/>
  <c r="A35" i="12"/>
  <c r="C53" i="40"/>
  <c r="C30" i="9"/>
  <c r="C26" i="4"/>
  <c r="B22" i="4"/>
  <c r="A44" i="4"/>
  <c r="B25" i="10"/>
  <c r="B25" i="3"/>
  <c r="A52" i="3"/>
  <c r="B26" i="7"/>
  <c r="CX55" i="2"/>
  <c r="ID67" i="2"/>
  <c r="CJ55" i="2"/>
  <c r="A42" i="12"/>
  <c r="JN67" i="2"/>
  <c r="JT67" i="2"/>
  <c r="JL67" i="2"/>
  <c r="HI67" i="2"/>
  <c r="HN67" i="2"/>
  <c r="B27" i="3"/>
  <c r="B30" i="3"/>
  <c r="DL46" i="2"/>
  <c r="DC52" i="2"/>
  <c r="T55" i="2"/>
  <c r="B27" i="4"/>
  <c r="N44" i="2"/>
  <c r="E34" i="40"/>
  <c r="G49" i="14"/>
  <c r="B53" i="9"/>
  <c r="B52" i="3"/>
  <c r="B64" i="9"/>
  <c r="B63" i="3"/>
  <c r="B53" i="4"/>
  <c r="C63" i="9"/>
  <c r="C62" i="3"/>
  <c r="C46" i="6"/>
  <c r="C54" i="10"/>
  <c r="C46" i="14"/>
  <c r="C47" i="9"/>
  <c r="C46" i="10"/>
  <c r="C34" i="40"/>
  <c r="C34" i="13"/>
  <c r="C34" i="10"/>
  <c r="C31" i="4"/>
  <c r="C34" i="12"/>
  <c r="C14" i="10"/>
  <c r="C14" i="13"/>
  <c r="C13" i="6"/>
  <c r="C13" i="4"/>
  <c r="JZ67" i="2"/>
  <c r="JJ67" i="2"/>
  <c r="JP67" i="2"/>
  <c r="HT67" i="2"/>
  <c r="B14" i="14"/>
  <c r="B14" i="10"/>
  <c r="B37" i="4"/>
  <c r="C45" i="4"/>
  <c r="C17" i="6"/>
  <c r="C40" i="6"/>
  <c r="A10" i="10"/>
  <c r="BP25" i="2"/>
  <c r="CA25" i="2"/>
  <c r="AV25" i="2"/>
  <c r="EJ25" i="2"/>
  <c r="DN25" i="2"/>
  <c r="BF25" i="2"/>
  <c r="C35" i="7"/>
  <c r="H10" i="9"/>
  <c r="FY64" i="2"/>
  <c r="G40" i="14"/>
  <c r="G47" i="14"/>
  <c r="B14" i="7"/>
  <c r="A58" i="9"/>
  <c r="A49" i="6"/>
  <c r="C58" i="41"/>
  <c r="C59" i="9"/>
  <c r="E55" i="2"/>
  <c r="F55" i="2" s="1"/>
  <c r="C58" i="12"/>
  <c r="C58" i="40"/>
  <c r="C51" i="7"/>
  <c r="C50" i="13"/>
  <c r="C50" i="12"/>
  <c r="C43" i="4"/>
  <c r="C31" i="9"/>
  <c r="C30" i="10"/>
  <c r="E27" i="2"/>
  <c r="F27" i="2" s="1"/>
  <c r="C30" i="13"/>
  <c r="C30" i="3"/>
  <c r="C30" i="12"/>
  <c r="E7" i="2"/>
  <c r="F7" i="2" s="1"/>
  <c r="C11" i="7"/>
  <c r="C10" i="3"/>
  <c r="C10" i="10"/>
  <c r="JR67" i="2"/>
  <c r="JX67" i="2"/>
  <c r="JH67" i="2"/>
  <c r="C51" i="9"/>
  <c r="C27" i="4"/>
  <c r="C50" i="6"/>
  <c r="C58" i="13"/>
  <c r="C14" i="12"/>
  <c r="B12" i="4"/>
  <c r="C44" i="6"/>
  <c r="A10" i="3"/>
  <c r="C46" i="3"/>
  <c r="G12" i="14"/>
  <c r="HY67" i="2"/>
  <c r="C30" i="40"/>
  <c r="C58" i="3"/>
  <c r="C50" i="3"/>
  <c r="C31" i="7"/>
  <c r="C38" i="3"/>
  <c r="C58" i="14"/>
  <c r="C21" i="4"/>
  <c r="C39" i="4"/>
  <c r="C32" i="6"/>
  <c r="C62" i="10"/>
  <c r="C24" i="3"/>
  <c r="C34" i="3"/>
  <c r="AY6" i="2"/>
  <c r="AF33" i="2"/>
  <c r="CD33" i="2"/>
  <c r="EB33" i="2"/>
  <c r="P36" i="3" s="1"/>
  <c r="BD33" i="2"/>
  <c r="M33" i="2"/>
  <c r="C39" i="7"/>
  <c r="C47" i="7"/>
  <c r="JY67" i="2"/>
  <c r="JQ67" i="2"/>
  <c r="JI67" i="2"/>
  <c r="JW67" i="2"/>
  <c r="JO67" i="2"/>
  <c r="JG67" i="2"/>
  <c r="IB67" i="2"/>
  <c r="HL67" i="2"/>
  <c r="HR67" i="2"/>
  <c r="HJ67" i="2"/>
  <c r="HQ67" i="2"/>
  <c r="C61" i="40"/>
  <c r="B14" i="6"/>
  <c r="B15" i="10"/>
  <c r="B32" i="10"/>
  <c r="EB46" i="2"/>
  <c r="P49" i="3" s="1"/>
  <c r="B11" i="7"/>
  <c r="B44" i="13"/>
  <c r="B10" i="14"/>
  <c r="JU67" i="2"/>
  <c r="JM67" i="2"/>
  <c r="JE67" i="2"/>
  <c r="JS67" i="2"/>
  <c r="JK67" i="2"/>
  <c r="HX67" i="2"/>
  <c r="HP67" i="2"/>
  <c r="HZ67" i="2"/>
  <c r="HV67" i="2"/>
  <c r="IC67" i="2"/>
  <c r="HU67" i="2"/>
  <c r="HM67" i="2"/>
  <c r="GH67" i="2"/>
  <c r="B9" i="4"/>
  <c r="B21" i="4"/>
  <c r="B9" i="6"/>
  <c r="B39" i="6"/>
  <c r="I44" i="6"/>
  <c r="Q44" i="6"/>
  <c r="C63" i="10"/>
  <c r="C20" i="3"/>
  <c r="B16" i="7"/>
  <c r="EI46" i="2"/>
  <c r="B44" i="12"/>
  <c r="BG37" i="2"/>
  <c r="DT37" i="2"/>
  <c r="G14" i="14"/>
  <c r="G30" i="14"/>
  <c r="C50" i="9"/>
  <c r="C49" i="10"/>
  <c r="C43" i="6"/>
  <c r="C50" i="7"/>
  <c r="C49" i="3"/>
  <c r="C42" i="4"/>
  <c r="C37" i="10"/>
  <c r="C37" i="3"/>
  <c r="C35" i="6"/>
  <c r="C38" i="7"/>
  <c r="C23" i="12"/>
  <c r="C24" i="7"/>
  <c r="C23" i="3"/>
  <c r="C21" i="6"/>
  <c r="C23" i="13"/>
  <c r="C20" i="4"/>
  <c r="C14" i="7"/>
  <c r="C13" i="10"/>
  <c r="C12" i="4"/>
  <c r="C13" i="12"/>
  <c r="C12" i="6"/>
  <c r="E59" i="41"/>
  <c r="E59" i="40"/>
  <c r="C53" i="13"/>
  <c r="C61" i="3"/>
  <c r="C46" i="9"/>
  <c r="C16" i="4"/>
  <c r="FM67" i="2"/>
  <c r="C52" i="4"/>
  <c r="C17" i="14"/>
  <c r="AI55" i="2"/>
  <c r="DG55" i="2"/>
  <c r="K55" i="2"/>
  <c r="AW55" i="2"/>
  <c r="CP55" i="2"/>
  <c r="EG55" i="2"/>
  <c r="BO55" i="2"/>
  <c r="DO55" i="2"/>
  <c r="L55" i="2"/>
  <c r="BC55" i="2"/>
  <c r="CV55" i="2"/>
  <c r="AH55" i="2"/>
  <c r="CC55" i="2"/>
  <c r="DW55" i="2"/>
  <c r="AO55" i="2"/>
  <c r="CL55" i="2"/>
  <c r="DC55" i="2"/>
  <c r="DR59" i="2"/>
  <c r="AR59" i="2"/>
  <c r="CE59" i="2"/>
  <c r="CM59" i="2"/>
  <c r="EB59" i="2"/>
  <c r="ED59" i="2" s="1"/>
  <c r="G18" i="14"/>
  <c r="G20" i="14"/>
  <c r="G35" i="14"/>
  <c r="CR39" i="2"/>
  <c r="EB39" i="2"/>
  <c r="G32" i="14"/>
  <c r="C62" i="9"/>
  <c r="C61" i="10"/>
  <c r="C54" i="7"/>
  <c r="C53" i="3"/>
  <c r="C54" i="9"/>
  <c r="C46" i="7"/>
  <c r="C45" i="12"/>
  <c r="C18" i="9"/>
  <c r="C17" i="10"/>
  <c r="C16" i="6"/>
  <c r="E55" i="41"/>
  <c r="E55" i="40"/>
  <c r="IE67" i="2"/>
  <c r="IA67" i="2"/>
  <c r="HW67" i="2"/>
  <c r="HS67" i="2"/>
  <c r="HO67" i="2"/>
  <c r="HK67" i="2"/>
  <c r="C53" i="12"/>
  <c r="C61" i="14"/>
  <c r="C13" i="3"/>
  <c r="C17" i="3"/>
  <c r="C53" i="10"/>
  <c r="EB55" i="2"/>
  <c r="P58" i="3" s="1"/>
  <c r="DT53" i="2"/>
  <c r="EB53" i="2"/>
  <c r="P56" i="3" s="1"/>
  <c r="DT55" i="2"/>
  <c r="BO54" i="2"/>
  <c r="Q54" i="2"/>
  <c r="CZ54" i="2"/>
  <c r="BW54" i="2"/>
  <c r="AQ54" i="2"/>
  <c r="EB54" i="2"/>
  <c r="P57" i="3" s="1"/>
  <c r="BM54" i="2"/>
  <c r="DV54" i="2"/>
  <c r="CH54" i="2"/>
  <c r="C48" i="4"/>
  <c r="C58" i="9"/>
  <c r="C58" i="7"/>
  <c r="C49" i="6"/>
  <c r="C57" i="3"/>
  <c r="C57" i="10"/>
  <c r="C35" i="4"/>
  <c r="C36" i="6"/>
  <c r="C28" i="7"/>
  <c r="C28" i="9"/>
  <c r="C9" i="12"/>
  <c r="C10" i="7"/>
  <c r="C8" i="6"/>
  <c r="C9" i="13"/>
  <c r="C10" i="9"/>
  <c r="C9" i="10"/>
  <c r="C8" i="4"/>
  <c r="C9" i="3"/>
  <c r="C61" i="12"/>
  <c r="C45" i="3"/>
  <c r="C17" i="40"/>
  <c r="BB54" i="2"/>
  <c r="G9" i="14"/>
  <c r="G10" i="14"/>
  <c r="G24" i="14"/>
  <c r="G38" i="14"/>
  <c r="G58" i="14"/>
  <c r="A11" i="7"/>
  <c r="A9" i="6"/>
  <c r="A9" i="4"/>
  <c r="A10" i="13"/>
  <c r="B12" i="6"/>
  <c r="B13" i="10"/>
  <c r="B13" i="3"/>
  <c r="B19" i="9"/>
  <c r="B18" i="14"/>
  <c r="B18" i="3"/>
  <c r="B19" i="7"/>
  <c r="B18" i="10"/>
  <c r="B17" i="6"/>
  <c r="B17" i="4"/>
  <c r="B23" i="13"/>
  <c r="B24" i="9"/>
  <c r="B24" i="4"/>
  <c r="B28" i="7"/>
  <c r="B25" i="6"/>
  <c r="B28" i="9"/>
  <c r="B27" i="10"/>
  <c r="B28" i="6"/>
  <c r="B31" i="7"/>
  <c r="B35" i="3"/>
  <c r="B33" i="6"/>
  <c r="B32" i="4"/>
  <c r="B38" i="6"/>
  <c r="B44" i="7"/>
  <c r="B43" i="10"/>
  <c r="B44" i="9"/>
  <c r="B48" i="7"/>
  <c r="B40" i="4"/>
  <c r="B47" i="10"/>
  <c r="B41" i="6"/>
  <c r="B53" i="7"/>
  <c r="B52" i="10"/>
  <c r="B45" i="6"/>
  <c r="B44" i="4"/>
  <c r="A57" i="3"/>
  <c r="A57" i="10"/>
  <c r="A48" i="4"/>
  <c r="B60" i="13"/>
  <c r="B51" i="4"/>
  <c r="B60" i="3"/>
  <c r="B60" i="10"/>
  <c r="E35" i="40"/>
  <c r="EI33" i="2"/>
  <c r="DT33" i="2"/>
  <c r="GP67" i="2"/>
  <c r="GL67" i="2"/>
  <c r="AR33" i="2"/>
  <c r="BV33" i="2"/>
  <c r="CN42" i="2"/>
  <c r="DJ52" i="2"/>
  <c r="KO67" i="2"/>
  <c r="GW67" i="2"/>
  <c r="IQ67" i="2"/>
  <c r="GC67" i="2"/>
  <c r="LG67" i="2"/>
  <c r="W45" i="6"/>
  <c r="AO8" i="2"/>
  <c r="DU10" i="2"/>
  <c r="DH11" i="2"/>
  <c r="CN25" i="2"/>
  <c r="AL25" i="2"/>
  <c r="DW25" i="2"/>
  <c r="AW42" i="2"/>
  <c r="Y54" i="2"/>
  <c r="DE54" i="2"/>
  <c r="U54" i="2"/>
  <c r="CR54" i="2"/>
  <c r="AB55" i="2"/>
  <c r="BU55" i="2"/>
  <c r="DH55" i="2"/>
  <c r="EK55" i="2"/>
  <c r="AN55" i="2"/>
  <c r="BD55" i="2"/>
  <c r="CR55" i="2"/>
  <c r="EF55" i="2"/>
  <c r="BW59" i="2"/>
  <c r="DT59" i="2"/>
  <c r="EH59" i="2"/>
  <c r="HG38" i="2"/>
  <c r="I42" i="9" s="1"/>
  <c r="CJ7" i="2"/>
  <c r="AA25" i="2"/>
  <c r="AG25" i="2"/>
  <c r="DM25" i="2"/>
  <c r="L25" i="2"/>
  <c r="AT25" i="2"/>
  <c r="CK25" i="2"/>
  <c r="EG25" i="2"/>
  <c r="G61" i="14"/>
  <c r="C24" i="6"/>
  <c r="C27" i="9"/>
  <c r="E50" i="41"/>
  <c r="E50" i="40"/>
  <c r="E18" i="41"/>
  <c r="E18" i="40"/>
  <c r="KW7" i="2"/>
  <c r="M11" i="9" s="1"/>
  <c r="CE36" i="2"/>
  <c r="V36" i="2"/>
  <c r="Q7" i="2"/>
  <c r="BA11" i="2"/>
  <c r="CW22" i="2"/>
  <c r="CY25" i="2"/>
  <c r="BD25" i="2"/>
  <c r="O25" i="2"/>
  <c r="CD25" i="2"/>
  <c r="CO36" i="2"/>
  <c r="BN52" i="2"/>
  <c r="EM52" i="2"/>
  <c r="HH6" i="2"/>
  <c r="J10" i="9" s="1"/>
  <c r="HE67" i="2"/>
  <c r="IY67" i="2"/>
  <c r="IM67" i="2"/>
  <c r="II67" i="2"/>
  <c r="KK67" i="2"/>
  <c r="KG67" i="2"/>
  <c r="B32" i="14"/>
  <c r="HG16" i="2"/>
  <c r="I20" i="9" s="1"/>
  <c r="KX28" i="2"/>
  <c r="N32" i="9" s="1"/>
  <c r="KX49" i="2"/>
  <c r="N53" i="9" s="1"/>
  <c r="E59" i="12"/>
  <c r="GS67" i="2"/>
  <c r="GO67" i="2"/>
  <c r="GK67" i="2"/>
  <c r="GQ67" i="2"/>
  <c r="GM67" i="2"/>
  <c r="GI67" i="2"/>
  <c r="HA67" i="2"/>
  <c r="IU67" i="2"/>
  <c r="KS67" i="2"/>
  <c r="KC67" i="2"/>
  <c r="E13" i="40"/>
  <c r="E45" i="40"/>
  <c r="GR67" i="2"/>
  <c r="GN67" i="2"/>
  <c r="GJ67" i="2"/>
  <c r="KX29" i="2"/>
  <c r="N33" i="9" s="1"/>
  <c r="HG56" i="2"/>
  <c r="I60" i="9" s="1"/>
  <c r="BS26" i="2"/>
  <c r="BA26" i="2"/>
  <c r="B41" i="40"/>
  <c r="B41" i="12"/>
  <c r="B42" i="9"/>
  <c r="B41" i="3"/>
  <c r="C40" i="14"/>
  <c r="C41" i="9"/>
  <c r="C22" i="41"/>
  <c r="C16" i="41"/>
  <c r="C17" i="7"/>
  <c r="C16" i="12"/>
  <c r="C22" i="10"/>
  <c r="C36" i="14"/>
  <c r="M54" i="6"/>
  <c r="B37" i="10"/>
  <c r="Q14" i="2"/>
  <c r="BA14" i="2"/>
  <c r="EK44" i="2"/>
  <c r="B22" i="9"/>
  <c r="B41" i="13"/>
  <c r="C29" i="7"/>
  <c r="C29" i="9"/>
  <c r="B29" i="7"/>
  <c r="B34" i="3"/>
  <c r="B28" i="3"/>
  <c r="C47" i="12"/>
  <c r="C48" i="9"/>
  <c r="C47" i="3"/>
  <c r="C43" i="14"/>
  <c r="C43" i="12"/>
  <c r="C40" i="7"/>
  <c r="C39" i="3"/>
  <c r="W4" i="2"/>
  <c r="AA4" i="2"/>
  <c r="AE4" i="2"/>
  <c r="AI4" i="2"/>
  <c r="BL4" i="2"/>
  <c r="BP4" i="2"/>
  <c r="BT4" i="2"/>
  <c r="BX4" i="2"/>
  <c r="CB4" i="2"/>
  <c r="EC4" i="2"/>
  <c r="EE4" i="2" s="1"/>
  <c r="EM4" i="2"/>
  <c r="L4" i="2"/>
  <c r="P4" i="2"/>
  <c r="T4" i="2"/>
  <c r="AM4" i="2"/>
  <c r="AQ4" i="2"/>
  <c r="AU4" i="2"/>
  <c r="AY4" i="2"/>
  <c r="BC4" i="2"/>
  <c r="BG4" i="2"/>
  <c r="CJ4" i="2"/>
  <c r="CN4" i="2"/>
  <c r="CR4" i="2"/>
  <c r="CV4" i="2"/>
  <c r="CZ4" i="2"/>
  <c r="EF4" i="2"/>
  <c r="X4" i="2"/>
  <c r="AB4" i="2"/>
  <c r="AF4" i="2"/>
  <c r="BI4" i="2"/>
  <c r="BM4" i="2"/>
  <c r="BQ4" i="2"/>
  <c r="BU4" i="2"/>
  <c r="BY4" i="2"/>
  <c r="CC4" i="2"/>
  <c r="EJ4" i="2"/>
  <c r="H7" i="3"/>
  <c r="M4" i="2"/>
  <c r="Q4" i="2"/>
  <c r="U4" i="2"/>
  <c r="AN4" i="2"/>
  <c r="AR4" i="2"/>
  <c r="AV4" i="2"/>
  <c r="AZ4" i="2"/>
  <c r="BD4" i="2"/>
  <c r="BH4" i="2"/>
  <c r="CK4" i="2"/>
  <c r="CO4" i="2"/>
  <c r="CS4" i="2"/>
  <c r="CW4" i="2"/>
  <c r="DA4" i="2"/>
  <c r="EG4" i="2"/>
  <c r="B24" i="12"/>
  <c r="B24" i="13"/>
  <c r="B25" i="9"/>
  <c r="B25" i="7"/>
  <c r="B44" i="41"/>
  <c r="B45" i="9"/>
  <c r="B45" i="7"/>
  <c r="C27" i="7"/>
  <c r="C26" i="3"/>
  <c r="C16" i="3"/>
  <c r="C29" i="4"/>
  <c r="C36" i="3"/>
  <c r="C52" i="10"/>
  <c r="A7" i="4"/>
  <c r="B29" i="4"/>
  <c r="C44" i="4"/>
  <c r="A52" i="4"/>
  <c r="B41" i="10"/>
  <c r="DL5" i="2"/>
  <c r="CT5" i="2"/>
  <c r="DC5" i="2"/>
  <c r="BK27" i="2"/>
  <c r="DF27" i="2"/>
  <c r="CV27" i="2"/>
  <c r="DY27" i="2"/>
  <c r="M32" i="2"/>
  <c r="CR32" i="2"/>
  <c r="EH44" i="2"/>
  <c r="AB46" i="2"/>
  <c r="BK46" i="2"/>
  <c r="V46" i="2"/>
  <c r="CQ46" i="2"/>
  <c r="BZ46" i="2"/>
  <c r="AY46" i="2"/>
  <c r="DB46" i="2"/>
  <c r="AS61" i="2"/>
  <c r="BW61" i="2"/>
  <c r="AN61" i="2"/>
  <c r="C15" i="6"/>
  <c r="C22" i="40"/>
  <c r="C23" i="9"/>
  <c r="C32" i="9"/>
  <c r="C32" i="12"/>
  <c r="C33" i="4"/>
  <c r="C36" i="12"/>
  <c r="C44" i="14"/>
  <c r="C44" i="40"/>
  <c r="C59" i="40"/>
  <c r="C65" i="7"/>
  <c r="E22" i="2"/>
  <c r="F22" i="2" s="1"/>
  <c r="C23" i="4"/>
  <c r="B25" i="4"/>
  <c r="A34" i="4"/>
  <c r="B52" i="4"/>
  <c r="B10" i="6"/>
  <c r="C11" i="6"/>
  <c r="C26" i="6"/>
  <c r="C29" i="6"/>
  <c r="B36" i="6"/>
  <c r="C47" i="6"/>
  <c r="C48" i="6"/>
  <c r="A7" i="10"/>
  <c r="C12" i="10"/>
  <c r="C26" i="10"/>
  <c r="B34" i="10"/>
  <c r="C12" i="3"/>
  <c r="B17" i="3"/>
  <c r="C19" i="3"/>
  <c r="C8" i="7"/>
  <c r="DB4" i="2"/>
  <c r="CT4" i="2"/>
  <c r="CL4" i="2"/>
  <c r="BE4" i="2"/>
  <c r="AW4" i="2"/>
  <c r="AO4" i="2"/>
  <c r="R4" i="2"/>
  <c r="J4" i="2"/>
  <c r="CD4" i="2"/>
  <c r="BV4" i="2"/>
  <c r="BN4" i="2"/>
  <c r="AG4" i="2"/>
  <c r="Y4" i="2"/>
  <c r="CD6" i="2"/>
  <c r="EH6" i="2"/>
  <c r="DH6" i="2"/>
  <c r="AI10" i="2"/>
  <c r="BA10" i="2"/>
  <c r="CJ10" i="2"/>
  <c r="C23" i="7"/>
  <c r="AX27" i="2"/>
  <c r="B38" i="7"/>
  <c r="W37" i="2"/>
  <c r="BH37" i="2"/>
  <c r="DO37" i="2"/>
  <c r="BG44" i="2"/>
  <c r="CJ46" i="2"/>
  <c r="A58" i="12"/>
  <c r="C22" i="13"/>
  <c r="C28" i="13"/>
  <c r="AB44" i="2"/>
  <c r="BM44" i="2"/>
  <c r="DK44" i="2"/>
  <c r="O44" i="2"/>
  <c r="CN44" i="2"/>
  <c r="BN44" i="2"/>
  <c r="DT44" i="2"/>
  <c r="AV44" i="2"/>
  <c r="CU44" i="2"/>
  <c r="B22" i="7"/>
  <c r="B21" i="3"/>
  <c r="B33" i="9"/>
  <c r="C40" i="3"/>
  <c r="C39" i="6"/>
  <c r="U54" i="6"/>
  <c r="C15" i="4"/>
  <c r="C16" i="14"/>
  <c r="C22" i="14"/>
  <c r="C33" i="9"/>
  <c r="C36" i="13"/>
  <c r="C40" i="10"/>
  <c r="E41" i="2"/>
  <c r="C45" i="7"/>
  <c r="C52" i="40"/>
  <c r="B10" i="4"/>
  <c r="B19" i="4"/>
  <c r="C25" i="4"/>
  <c r="C32" i="4"/>
  <c r="B34" i="4"/>
  <c r="B35" i="4"/>
  <c r="A36" i="4"/>
  <c r="A7" i="6"/>
  <c r="B19" i="6"/>
  <c r="C20" i="6"/>
  <c r="B30" i="6"/>
  <c r="C33" i="6"/>
  <c r="A35" i="6"/>
  <c r="A37" i="6"/>
  <c r="B44" i="6"/>
  <c r="C45" i="6"/>
  <c r="A50" i="6"/>
  <c r="B53" i="6"/>
  <c r="C7" i="10"/>
  <c r="B11" i="10"/>
  <c r="B24" i="10"/>
  <c r="A38" i="10"/>
  <c r="B44" i="10"/>
  <c r="B57" i="10"/>
  <c r="A58" i="10"/>
  <c r="A7" i="3"/>
  <c r="B11" i="3"/>
  <c r="C22" i="3"/>
  <c r="B24" i="3"/>
  <c r="B50" i="3"/>
  <c r="A61" i="3"/>
  <c r="C64" i="3"/>
  <c r="EB32" i="2"/>
  <c r="P35" i="3" s="1"/>
  <c r="EB4" i="2"/>
  <c r="ED4" i="2" s="1"/>
  <c r="EI4" i="2"/>
  <c r="CY4" i="2"/>
  <c r="CQ4" i="2"/>
  <c r="CI4" i="2"/>
  <c r="BB4" i="2"/>
  <c r="AT4" i="2"/>
  <c r="AL4" i="2"/>
  <c r="O4" i="2"/>
  <c r="EL4" i="2"/>
  <c r="CA4" i="2"/>
  <c r="BS4" i="2"/>
  <c r="BK4" i="2"/>
  <c r="AD4" i="2"/>
  <c r="I4" i="2"/>
  <c r="I7" i="3" s="1"/>
  <c r="CQ17" i="2"/>
  <c r="DU26" i="2"/>
  <c r="AP27" i="2"/>
  <c r="B33" i="7"/>
  <c r="B42" i="7"/>
  <c r="AY40" i="2"/>
  <c r="CH40" i="2"/>
  <c r="AZ44" i="2"/>
  <c r="BU44" i="2"/>
  <c r="J46" i="2"/>
  <c r="DE50" i="2"/>
  <c r="AF50" i="2"/>
  <c r="U50" i="2"/>
  <c r="EJ60" i="2"/>
  <c r="CR11" i="2"/>
  <c r="CA11" i="2"/>
  <c r="CZ16" i="2"/>
  <c r="BC16" i="2"/>
  <c r="CC16" i="2"/>
  <c r="AD16" i="2"/>
  <c r="CM33" i="2"/>
  <c r="DV33" i="2"/>
  <c r="BO33" i="2"/>
  <c r="J39" i="2"/>
  <c r="BI45" i="2"/>
  <c r="CM52" i="2"/>
  <c r="CD52" i="2"/>
  <c r="Z23" i="2"/>
  <c r="CD23" i="2"/>
  <c r="K23" i="2"/>
  <c r="BG23" i="2"/>
  <c r="EI23" i="2"/>
  <c r="BO23" i="2"/>
  <c r="DU23" i="2"/>
  <c r="AX23" i="2"/>
  <c r="CV23" i="2"/>
  <c r="AI38" i="2"/>
  <c r="DS38" i="2"/>
  <c r="AZ38" i="2"/>
  <c r="BZ38" i="2"/>
  <c r="R38" i="2"/>
  <c r="EF38" i="2"/>
  <c r="BL47" i="2"/>
  <c r="DO47" i="2"/>
  <c r="CR47" i="2"/>
  <c r="BK47" i="2"/>
  <c r="BE47" i="2"/>
  <c r="KX22" i="2"/>
  <c r="N26" i="9" s="1"/>
  <c r="G11" i="14"/>
  <c r="HG6" i="2"/>
  <c r="I10" i="9" s="1"/>
  <c r="M7" i="6"/>
  <c r="EB38" i="2"/>
  <c r="P41" i="3" s="1"/>
  <c r="AB13" i="2"/>
  <c r="DU13" i="2"/>
  <c r="BV13" i="2"/>
  <c r="X14" i="2"/>
  <c r="BQ14" i="2"/>
  <c r="DY14" i="2"/>
  <c r="AT14" i="2"/>
  <c r="CU14" i="2"/>
  <c r="AG14" i="2"/>
  <c r="DS14" i="2"/>
  <c r="AN14" i="2"/>
  <c r="CO14" i="2"/>
  <c r="CJ18" i="2"/>
  <c r="T18" i="2"/>
  <c r="CR23" i="2"/>
  <c r="DM26" i="2"/>
  <c r="BJ37" i="2"/>
  <c r="DE37" i="2"/>
  <c r="EM37" i="2"/>
  <c r="AW37" i="2"/>
  <c r="CR37" i="2"/>
  <c r="EB37" i="2"/>
  <c r="P40" i="3" s="1"/>
  <c r="AF37" i="2"/>
  <c r="CE37" i="2"/>
  <c r="EK37" i="2"/>
  <c r="AR37" i="2"/>
  <c r="CP37" i="2"/>
  <c r="Y40" i="2"/>
  <c r="BW40" i="2"/>
  <c r="AO40" i="2"/>
  <c r="BS40" i="2"/>
  <c r="CX40" i="2"/>
  <c r="CW47" i="2"/>
  <c r="HB67" i="2"/>
  <c r="HH4" i="2"/>
  <c r="J8" i="9" s="1"/>
  <c r="IV67" i="2"/>
  <c r="IJ67" i="2"/>
  <c r="GG67" i="2"/>
  <c r="FI67" i="2"/>
  <c r="FQ67" i="2"/>
  <c r="FU67" i="2"/>
  <c r="FY67" i="2"/>
  <c r="K19" i="6"/>
  <c r="K18" i="6"/>
  <c r="BI6" i="2"/>
  <c r="N6" i="2"/>
  <c r="CY6" i="2"/>
  <c r="AD6" i="2"/>
  <c r="DW6" i="2"/>
  <c r="CR6" i="2"/>
  <c r="CY8" i="2"/>
  <c r="CS9" i="2"/>
  <c r="AO9" i="2"/>
  <c r="CN13" i="2"/>
  <c r="CH14" i="2"/>
  <c r="DK14" i="2"/>
  <c r="EM20" i="2"/>
  <c r="CZ20" i="2"/>
  <c r="S22" i="2"/>
  <c r="DS22" i="2"/>
  <c r="BT22" i="2"/>
  <c r="AU23" i="2"/>
  <c r="AH23" i="2"/>
  <c r="CR26" i="2"/>
  <c r="L26" i="2"/>
  <c r="AE32" i="2"/>
  <c r="DR32" i="2"/>
  <c r="DN32" i="2"/>
  <c r="CZ37" i="2"/>
  <c r="O37" i="2"/>
  <c r="BU37" i="2"/>
  <c r="CL38" i="2"/>
  <c r="BU38" i="2"/>
  <c r="DQ40" i="2"/>
  <c r="BI42" i="2"/>
  <c r="J42" i="2"/>
  <c r="DL42" i="2"/>
  <c r="EK47" i="2"/>
  <c r="CV50" i="2"/>
  <c r="JD31" i="2"/>
  <c r="L35" i="9" s="1"/>
  <c r="B26" i="14"/>
  <c r="B24" i="6"/>
  <c r="G39" i="14"/>
  <c r="G60" i="14"/>
  <c r="A63" i="40"/>
  <c r="A54" i="6"/>
  <c r="A63" i="13"/>
  <c r="A64" i="9"/>
  <c r="JC18" i="2"/>
  <c r="K22" i="9" s="1"/>
  <c r="W8" i="2"/>
  <c r="BO8" i="2"/>
  <c r="DX8" i="2"/>
  <c r="CR8" i="2"/>
  <c r="AB8" i="2"/>
  <c r="DW8" i="2"/>
  <c r="BD8" i="2"/>
  <c r="EJ15" i="2"/>
  <c r="EH15" i="2"/>
  <c r="AT15" i="2"/>
  <c r="X26" i="2"/>
  <c r="BK26" i="2"/>
  <c r="DI26" i="2"/>
  <c r="EM26" i="2"/>
  <c r="AS26" i="2"/>
  <c r="CN26" i="2"/>
  <c r="EB26" i="2"/>
  <c r="P29" i="3" s="1"/>
  <c r="AF26" i="2"/>
  <c r="DE26" i="2"/>
  <c r="DY26" i="2"/>
  <c r="T26" i="2"/>
  <c r="CJ26" i="2"/>
  <c r="EH26" i="2"/>
  <c r="U7" i="6"/>
  <c r="T8" i="2"/>
  <c r="DR23" i="2"/>
  <c r="AW26" i="2"/>
  <c r="K38" i="2"/>
  <c r="EK39" i="2"/>
  <c r="DI39" i="2"/>
  <c r="H48" i="3"/>
  <c r="CE45" i="2"/>
  <c r="EB45" i="2"/>
  <c r="ED45" i="2" s="1"/>
  <c r="AC50" i="2"/>
  <c r="BX50" i="2"/>
  <c r="K50" i="2"/>
  <c r="CN50" i="2"/>
  <c r="BP50" i="2"/>
  <c r="DY50" i="2"/>
  <c r="BD50" i="2"/>
  <c r="EB50" i="2"/>
  <c r="ED50" i="2" s="1"/>
  <c r="BW56" i="2"/>
  <c r="EB56" i="2"/>
  <c r="P59" i="3" s="1"/>
  <c r="DB56" i="2"/>
  <c r="HF67" i="2"/>
  <c r="GX67" i="2"/>
  <c r="IZ67" i="2"/>
  <c r="IR67" i="2"/>
  <c r="IN67" i="2"/>
  <c r="HG32" i="2"/>
  <c r="I36" i="9" s="1"/>
  <c r="EB47" i="2"/>
  <c r="P50" i="3" s="1"/>
  <c r="DK8" i="2"/>
  <c r="DC14" i="2"/>
  <c r="J14" i="2"/>
  <c r="CW21" i="2"/>
  <c r="AO21" i="2"/>
  <c r="CH23" i="2"/>
  <c r="CE23" i="2"/>
  <c r="CZ26" i="2"/>
  <c r="P26" i="2"/>
  <c r="CA26" i="2"/>
  <c r="EH37" i="2"/>
  <c r="R37" i="2"/>
  <c r="BW37" i="2"/>
  <c r="DY38" i="2"/>
  <c r="DU40" i="2"/>
  <c r="CR45" i="2"/>
  <c r="P47" i="2"/>
  <c r="CW48" i="2"/>
  <c r="AV48" i="2"/>
  <c r="K48" i="2"/>
  <c r="EH50" i="2"/>
  <c r="DP50" i="2"/>
  <c r="DY61" i="2"/>
  <c r="EB61" i="2"/>
  <c r="P64" i="3" s="1"/>
  <c r="DN61" i="2"/>
  <c r="CQ61" i="2"/>
  <c r="JB67" i="2"/>
  <c r="IX67" i="2"/>
  <c r="IT67" i="2"/>
  <c r="IP67" i="2"/>
  <c r="IL67" i="2"/>
  <c r="IH67" i="2"/>
  <c r="KV67" i="2"/>
  <c r="KR67" i="2"/>
  <c r="KN67" i="2"/>
  <c r="KJ67" i="2"/>
  <c r="KF67" i="2"/>
  <c r="KB67" i="2"/>
  <c r="G22" i="14"/>
  <c r="G23" i="14"/>
  <c r="G43" i="14"/>
  <c r="G46" i="14"/>
  <c r="KW26" i="2"/>
  <c r="M30" i="9" s="1"/>
  <c r="HG50" i="2"/>
  <c r="I54" i="9" s="1"/>
  <c r="HG48" i="2"/>
  <c r="I52" i="9" s="1"/>
  <c r="HG46" i="2"/>
  <c r="I50" i="9" s="1"/>
  <c r="HG40" i="2"/>
  <c r="I44" i="9" s="1"/>
  <c r="KX15" i="2"/>
  <c r="N19" i="9" s="1"/>
  <c r="JD55" i="2"/>
  <c r="L59" i="9" s="1"/>
  <c r="C26" i="14"/>
  <c r="C26" i="13"/>
  <c r="C26" i="12"/>
  <c r="C13" i="9"/>
  <c r="C12" i="12"/>
  <c r="C12" i="13"/>
  <c r="C12" i="14"/>
  <c r="HG14" i="2"/>
  <c r="I18" i="9" s="1"/>
  <c r="Q17" i="6"/>
  <c r="DQ10" i="2"/>
  <c r="AN11" i="2"/>
  <c r="BW11" i="2"/>
  <c r="CP16" i="2"/>
  <c r="AV16" i="2"/>
  <c r="L16" i="2"/>
  <c r="DJ16" i="2"/>
  <c r="BR16" i="2"/>
  <c r="X16" i="2"/>
  <c r="EI27" i="2"/>
  <c r="M27" i="2"/>
  <c r="CR33" i="2"/>
  <c r="U33" i="2"/>
  <c r="DN33" i="2"/>
  <c r="DF36" i="2"/>
  <c r="EI52" i="2"/>
  <c r="AL52" i="2"/>
  <c r="CR59" i="2"/>
  <c r="P59" i="2"/>
  <c r="BO59" i="2"/>
  <c r="JD5" i="2"/>
  <c r="L9" i="9" s="1"/>
  <c r="KU67" i="2"/>
  <c r="KQ67" i="2"/>
  <c r="KM67" i="2"/>
  <c r="KI67" i="2"/>
  <c r="KE67" i="2"/>
  <c r="KA67" i="2"/>
  <c r="HC67" i="2"/>
  <c r="GY67" i="2"/>
  <c r="GU67" i="2"/>
  <c r="HH8" i="2"/>
  <c r="J12" i="9" s="1"/>
  <c r="HD67" i="2"/>
  <c r="GZ67" i="2"/>
  <c r="GV67" i="2"/>
  <c r="KX34" i="2"/>
  <c r="N38" i="9" s="1"/>
  <c r="B10" i="41"/>
  <c r="B27" i="14"/>
  <c r="B27" i="13"/>
  <c r="B31" i="9"/>
  <c r="B30" i="13"/>
  <c r="B43" i="13"/>
  <c r="B43" i="12"/>
  <c r="E47" i="41"/>
  <c r="E47" i="40"/>
  <c r="E27" i="41"/>
  <c r="E27" i="40"/>
  <c r="E23" i="41"/>
  <c r="E23" i="40"/>
  <c r="E15" i="41"/>
  <c r="E15" i="40"/>
  <c r="KW51" i="2"/>
  <c r="M55" i="9" s="1"/>
  <c r="KW39" i="2"/>
  <c r="M43" i="9" s="1"/>
  <c r="E61" i="41"/>
  <c r="E61" i="40"/>
  <c r="E29" i="41"/>
  <c r="E29" i="40"/>
  <c r="KW58" i="2"/>
  <c r="M62" i="9" s="1"/>
  <c r="HG34" i="2"/>
  <c r="I38" i="9" s="1"/>
  <c r="JA67" i="2"/>
  <c r="IW67" i="2"/>
  <c r="IS67" i="2"/>
  <c r="IO67" i="2"/>
  <c r="IK67" i="2"/>
  <c r="IG67" i="2"/>
  <c r="KT67" i="2"/>
  <c r="KP67" i="2"/>
  <c r="KL67" i="2"/>
  <c r="KH67" i="2"/>
  <c r="KD67" i="2"/>
  <c r="KX36" i="2"/>
  <c r="N40" i="9" s="1"/>
  <c r="KX38" i="2"/>
  <c r="N42" i="9" s="1"/>
  <c r="HH40" i="2"/>
  <c r="J44" i="9" s="1"/>
  <c r="E53" i="12"/>
  <c r="A23" i="41"/>
  <c r="A23" i="13"/>
  <c r="A23" i="12"/>
  <c r="C10" i="14"/>
  <c r="C10" i="12"/>
  <c r="HG22" i="2"/>
  <c r="I26" i="9" s="1"/>
  <c r="HG18" i="2"/>
  <c r="I22" i="9" s="1"/>
  <c r="E22" i="12"/>
  <c r="HG30" i="2"/>
  <c r="I34" i="9" s="1"/>
  <c r="KX25" i="2"/>
  <c r="N29" i="9" s="1"/>
  <c r="HH32" i="2"/>
  <c r="J36" i="9" s="1"/>
  <c r="ED26" i="2"/>
  <c r="F11" i="4"/>
  <c r="D11" i="4" s="1"/>
  <c r="F17" i="4"/>
  <c r="D17" i="4" s="1"/>
  <c r="F30" i="4"/>
  <c r="D30" i="4" s="1"/>
  <c r="F40" i="4"/>
  <c r="F42" i="4"/>
  <c r="G45" i="6"/>
  <c r="U45" i="6"/>
  <c r="K54" i="6"/>
  <c r="S54" i="6"/>
  <c r="EB42" i="2"/>
  <c r="P45" i="3" s="1"/>
  <c r="EB25" i="2"/>
  <c r="BE5" i="2"/>
  <c r="BW6" i="2"/>
  <c r="EM6" i="2"/>
  <c r="BE6" i="2"/>
  <c r="BO7" i="2"/>
  <c r="CR7" i="2"/>
  <c r="BE8" i="2"/>
  <c r="O8" i="2"/>
  <c r="CD8" i="2"/>
  <c r="AN10" i="2"/>
  <c r="BV10" i="2"/>
  <c r="CQ11" i="2"/>
  <c r="DY11" i="2"/>
  <c r="CJ20" i="2"/>
  <c r="DB23" i="2"/>
  <c r="CP23" i="2"/>
  <c r="BF23" i="2"/>
  <c r="AP23" i="2"/>
  <c r="J23" i="2"/>
  <c r="DM23" i="2"/>
  <c r="BV23" i="2"/>
  <c r="AG23" i="2"/>
  <c r="DA25" i="2"/>
  <c r="CS25" i="2"/>
  <c r="CJ25" i="2"/>
  <c r="AZ25" i="2"/>
  <c r="AQ25" i="2"/>
  <c r="T25" i="2"/>
  <c r="DV25" i="2"/>
  <c r="DI25" i="2"/>
  <c r="BU25" i="2"/>
  <c r="AF25" i="2"/>
  <c r="BT27" i="2"/>
  <c r="EJ27" i="2"/>
  <c r="CJ27" i="2"/>
  <c r="BF32" i="2"/>
  <c r="AI33" i="2"/>
  <c r="DF33" i="2"/>
  <c r="L33" i="2"/>
  <c r="AX33" i="2"/>
  <c r="CS33" i="2"/>
  <c r="BH36" i="2"/>
  <c r="J36" i="2"/>
  <c r="CZ38" i="2"/>
  <c r="AR38" i="2"/>
  <c r="DX38" i="2"/>
  <c r="CJ40" i="2"/>
  <c r="T40" i="2"/>
  <c r="DI40" i="2"/>
  <c r="CM42" i="2"/>
  <c r="AO42" i="2"/>
  <c r="EK42" i="2"/>
  <c r="DI42" i="2"/>
  <c r="BN42" i="2"/>
  <c r="CM44" i="2"/>
  <c r="AM44" i="2"/>
  <c r="DU44" i="2"/>
  <c r="CD44" i="2"/>
  <c r="EM45" i="2"/>
  <c r="CS45" i="2"/>
  <c r="CZ46" i="2"/>
  <c r="AZ46" i="2"/>
  <c r="K46" i="2"/>
  <c r="DH46" i="2"/>
  <c r="EG50" i="2"/>
  <c r="CU50" i="2"/>
  <c r="CJ50" i="2"/>
  <c r="BA50" i="2"/>
  <c r="AS50" i="2"/>
  <c r="S50" i="2"/>
  <c r="H53" i="3"/>
  <c r="DV50" i="2"/>
  <c r="DL50" i="2"/>
  <c r="DD50" i="2"/>
  <c r="BW50" i="2"/>
  <c r="BL50" i="2"/>
  <c r="BH59" i="2"/>
  <c r="EM59" i="2"/>
  <c r="HH5" i="2"/>
  <c r="J9" i="9" s="1"/>
  <c r="JD6" i="2"/>
  <c r="L10" i="9" s="1"/>
  <c r="HH9" i="2"/>
  <c r="J13" i="9" s="1"/>
  <c r="JD24" i="2"/>
  <c r="L28" i="9" s="1"/>
  <c r="KX24" i="2"/>
  <c r="N28" i="9" s="1"/>
  <c r="KX57" i="2"/>
  <c r="N61" i="9" s="1"/>
  <c r="G36" i="14"/>
  <c r="KW35" i="2"/>
  <c r="M39" i="9" s="1"/>
  <c r="CI29" i="2"/>
  <c r="EB29" i="2"/>
  <c r="P32" i="3" s="1"/>
  <c r="BN36" i="2"/>
  <c r="DO36" i="2"/>
  <c r="S36" i="2"/>
  <c r="BD36" i="2"/>
  <c r="DA36" i="2"/>
  <c r="EB36" i="2"/>
  <c r="P39" i="3" s="1"/>
  <c r="X50" i="2"/>
  <c r="AE50" i="2"/>
  <c r="BJ50" i="2"/>
  <c r="BO50" i="2"/>
  <c r="BT50" i="2"/>
  <c r="BZ50" i="2"/>
  <c r="CE50" i="2"/>
  <c r="DH50" i="2"/>
  <c r="DM50" i="2"/>
  <c r="DR50" i="2"/>
  <c r="DX50" i="2"/>
  <c r="EL50" i="2"/>
  <c r="L50" i="2"/>
  <c r="Q50" i="2"/>
  <c r="AL50" i="2"/>
  <c r="AR50" i="2"/>
  <c r="AW50" i="2"/>
  <c r="BB50" i="2"/>
  <c r="BH50" i="2"/>
  <c r="CM50" i="2"/>
  <c r="CR50" i="2"/>
  <c r="CW50" i="2"/>
  <c r="DC50" i="2"/>
  <c r="Y50" i="2"/>
  <c r="AG50" i="2"/>
  <c r="BN50" i="2"/>
  <c r="BV50" i="2"/>
  <c r="CB50" i="2"/>
  <c r="DF50" i="2"/>
  <c r="DN50" i="2"/>
  <c r="DU50" i="2"/>
  <c r="EJ50" i="2"/>
  <c r="M50" i="2"/>
  <c r="T50" i="2"/>
  <c r="AP50" i="2"/>
  <c r="AX50" i="2"/>
  <c r="BE50" i="2"/>
  <c r="CK50" i="2"/>
  <c r="CS50" i="2"/>
  <c r="CZ50" i="2"/>
  <c r="EI50" i="2"/>
  <c r="Z51" i="2"/>
  <c r="BX51" i="2"/>
  <c r="CS51" i="2"/>
  <c r="AW51" i="2"/>
  <c r="JD4" i="2"/>
  <c r="L8" i="9" s="1"/>
  <c r="KX35" i="2"/>
  <c r="N39" i="9" s="1"/>
  <c r="IF67" i="2"/>
  <c r="FJ67" i="2"/>
  <c r="FN67" i="2"/>
  <c r="FR67" i="2"/>
  <c r="FV67" i="2"/>
  <c r="FZ67" i="2"/>
  <c r="GD67" i="2"/>
  <c r="LB67" i="2"/>
  <c r="LM67" i="2"/>
  <c r="F37" i="4"/>
  <c r="D37" i="4" s="1"/>
  <c r="F39" i="4"/>
  <c r="D39" i="4" s="1"/>
  <c r="W17" i="6"/>
  <c r="M18" i="6"/>
  <c r="Y5" i="2"/>
  <c r="BJ8" i="2"/>
  <c r="DH8" i="2"/>
  <c r="EL8" i="2"/>
  <c r="AW8" i="2"/>
  <c r="CS8" i="2"/>
  <c r="EG10" i="2"/>
  <c r="AI11" i="2"/>
  <c r="DU11" i="2"/>
  <c r="AO11" i="2"/>
  <c r="EG11" i="2"/>
  <c r="DY20" i="2"/>
  <c r="CZ23" i="2"/>
  <c r="CM23" i="2"/>
  <c r="BA23" i="2"/>
  <c r="V23" i="2"/>
  <c r="EL23" i="2"/>
  <c r="DI23" i="2"/>
  <c r="BR23" i="2"/>
  <c r="CZ25" i="2"/>
  <c r="CQ25" i="2"/>
  <c r="BG25" i="2"/>
  <c r="AY25" i="2"/>
  <c r="AP25" i="2"/>
  <c r="P25" i="2"/>
  <c r="EL25" i="2"/>
  <c r="DU25" i="2"/>
  <c r="DE25" i="2"/>
  <c r="BQ25" i="2"/>
  <c r="BS32" i="2"/>
  <c r="BD32" i="2"/>
  <c r="AW36" i="2"/>
  <c r="EJ36" i="2"/>
  <c r="BS36" i="2"/>
  <c r="AH38" i="2"/>
  <c r="DD38" i="2"/>
  <c r="J38" i="2"/>
  <c r="AY38" i="2"/>
  <c r="CQ38" i="2"/>
  <c r="AG40" i="2"/>
  <c r="CE40" i="2"/>
  <c r="EK40" i="2"/>
  <c r="AW40" i="2"/>
  <c r="CT40" i="2"/>
  <c r="EB40" i="2"/>
  <c r="ED40" i="2" s="1"/>
  <c r="DC42" i="2"/>
  <c r="BE42" i="2"/>
  <c r="AM42" i="2"/>
  <c r="EC42" i="2"/>
  <c r="Q45" i="3" s="1"/>
  <c r="CD42" i="2"/>
  <c r="AF44" i="2"/>
  <c r="BW44" i="2"/>
  <c r="DL44" i="2"/>
  <c r="EM44" i="2"/>
  <c r="AO44" i="2"/>
  <c r="BH44" i="2"/>
  <c r="CY44" i="2"/>
  <c r="Z46" i="2"/>
  <c r="AI46" i="2"/>
  <c r="CA46" i="2"/>
  <c r="DY46" i="2"/>
  <c r="AO46" i="2"/>
  <c r="BD46" i="2"/>
  <c r="CU46" i="2"/>
  <c r="DA50" i="2"/>
  <c r="CQ50" i="2"/>
  <c r="CI50" i="2"/>
  <c r="AZ50" i="2"/>
  <c r="AO50" i="2"/>
  <c r="P50" i="2"/>
  <c r="EM50" i="2"/>
  <c r="DT50" i="2"/>
  <c r="DJ50" i="2"/>
  <c r="CD50" i="2"/>
  <c r="BS50" i="2"/>
  <c r="BK50" i="2"/>
  <c r="AB50" i="2"/>
  <c r="DY51" i="2"/>
  <c r="AD56" i="2"/>
  <c r="BL56" i="2"/>
  <c r="AO56" i="2"/>
  <c r="DN56" i="2"/>
  <c r="KX21" i="2"/>
  <c r="N25" i="9" s="1"/>
  <c r="KX23" i="2"/>
  <c r="N27" i="9" s="1"/>
  <c r="KX42" i="2"/>
  <c r="N46" i="9" s="1"/>
  <c r="KX45" i="2"/>
  <c r="N49" i="9" s="1"/>
  <c r="KX46" i="2"/>
  <c r="N50" i="9" s="1"/>
  <c r="AB42" i="2"/>
  <c r="BR42" i="2"/>
  <c r="CE42" i="2"/>
  <c r="DU42" i="2"/>
  <c r="L42" i="2"/>
  <c r="AU42" i="2"/>
  <c r="CI42" i="2"/>
  <c r="CX42" i="2"/>
  <c r="JD16" i="2"/>
  <c r="L20" i="9" s="1"/>
  <c r="KX27" i="2"/>
  <c r="N31" i="9" s="1"/>
  <c r="FK67" i="2"/>
  <c r="FL67" i="2"/>
  <c r="FO67" i="2"/>
  <c r="FP67" i="2"/>
  <c r="FS67" i="2"/>
  <c r="FT67" i="2"/>
  <c r="FW67" i="2"/>
  <c r="FX67" i="2"/>
  <c r="GA67" i="2"/>
  <c r="GB67" i="2"/>
  <c r="LA67" i="2"/>
  <c r="LC67" i="2"/>
  <c r="LL67" i="2"/>
  <c r="LU67" i="2"/>
  <c r="G19" i="6"/>
  <c r="EB51" i="2"/>
  <c r="P54" i="3" s="1"/>
  <c r="DH10" i="2"/>
  <c r="S10" i="2"/>
  <c r="CN10" i="2"/>
  <c r="BO20" i="2"/>
  <c r="Y23" i="2"/>
  <c r="BJ23" i="2"/>
  <c r="BZ23" i="2"/>
  <c r="DJ23" i="2"/>
  <c r="DY23" i="2"/>
  <c r="R23" i="2"/>
  <c r="AS23" i="2"/>
  <c r="BB23" i="2"/>
  <c r="CL23" i="2"/>
  <c r="CU23" i="2"/>
  <c r="DC23" i="2"/>
  <c r="EB23" i="2"/>
  <c r="W25" i="2"/>
  <c r="BJ25" i="2"/>
  <c r="BZ25" i="2"/>
  <c r="DF25" i="2"/>
  <c r="DQ25" i="2"/>
  <c r="EC25" i="2"/>
  <c r="K25" i="2"/>
  <c r="Q25" i="2"/>
  <c r="AN25" i="2"/>
  <c r="AU25" i="2"/>
  <c r="BB25" i="2"/>
  <c r="CI25" i="2"/>
  <c r="CO25" i="2"/>
  <c r="CV25" i="2"/>
  <c r="EF25" i="2"/>
  <c r="CD29" i="2"/>
  <c r="CW36" i="2"/>
  <c r="AN36" i="2"/>
  <c r="DW36" i="2"/>
  <c r="BI36" i="2"/>
  <c r="CU42" i="2"/>
  <c r="BC42" i="2"/>
  <c r="O42" i="2"/>
  <c r="DP42" i="2"/>
  <c r="CC42" i="2"/>
  <c r="AE42" i="2"/>
  <c r="AR46" i="2"/>
  <c r="DS46" i="2"/>
  <c r="BU46" i="2"/>
  <c r="CY50" i="2"/>
  <c r="CO50" i="2"/>
  <c r="BF50" i="2"/>
  <c r="AV50" i="2"/>
  <c r="AN50" i="2"/>
  <c r="O50" i="2"/>
  <c r="EC50" i="2"/>
  <c r="DQ50" i="2"/>
  <c r="DI50" i="2"/>
  <c r="CA50" i="2"/>
  <c r="BR50" i="2"/>
  <c r="AI50" i="2"/>
  <c r="W50" i="2"/>
  <c r="CC51" i="2"/>
  <c r="AY56" i="2"/>
  <c r="BL59" i="2"/>
  <c r="DF59" i="2"/>
  <c r="DY59" i="2"/>
  <c r="AL59" i="2"/>
  <c r="BE59" i="2"/>
  <c r="CU59" i="2"/>
  <c r="AD59" i="2"/>
  <c r="DL59" i="2"/>
  <c r="O59" i="2"/>
  <c r="AZ59" i="2"/>
  <c r="DA59" i="2"/>
  <c r="BX60" i="2"/>
  <c r="EH60" i="2"/>
  <c r="L60" i="2"/>
  <c r="HH7" i="2"/>
  <c r="J11" i="9" s="1"/>
  <c r="JD37" i="2"/>
  <c r="L41" i="9" s="1"/>
  <c r="KX31" i="2"/>
  <c r="N35" i="9" s="1"/>
  <c r="JD35" i="2"/>
  <c r="L39" i="9" s="1"/>
  <c r="KX37" i="2"/>
  <c r="N41" i="9" s="1"/>
  <c r="KX51" i="2"/>
  <c r="N55" i="9" s="1"/>
  <c r="HH59" i="2"/>
  <c r="J63" i="9" s="1"/>
  <c r="E20" i="12"/>
  <c r="E28" i="12"/>
  <c r="E46" i="12"/>
  <c r="A35" i="41"/>
  <c r="A35" i="14"/>
  <c r="A35" i="40"/>
  <c r="A35" i="13"/>
  <c r="A47" i="14"/>
  <c r="A47" i="13"/>
  <c r="B55" i="14"/>
  <c r="B58" i="40"/>
  <c r="B59" i="9"/>
  <c r="B59" i="7"/>
  <c r="HG8" i="2"/>
  <c r="I12" i="9" s="1"/>
  <c r="BJ52" i="2"/>
  <c r="EC52" i="2"/>
  <c r="Q55" i="3" s="1"/>
  <c r="BF52" i="2"/>
  <c r="AE54" i="2"/>
  <c r="CE54" i="2"/>
  <c r="DX54" i="2"/>
  <c r="AZ54" i="2"/>
  <c r="CT54" i="2"/>
  <c r="Z55" i="2"/>
  <c r="BM55" i="2"/>
  <c r="CA55" i="2"/>
  <c r="DM55" i="2"/>
  <c r="EC55" i="2"/>
  <c r="R55" i="2"/>
  <c r="AU55" i="2"/>
  <c r="CH55" i="2"/>
  <c r="CQ55" i="2"/>
  <c r="CZ55" i="2"/>
  <c r="JD19" i="2"/>
  <c r="L23" i="9" s="1"/>
  <c r="JD29" i="2"/>
  <c r="L33" i="9" s="1"/>
  <c r="KX32" i="2"/>
  <c r="N36" i="9" s="1"/>
  <c r="HH34" i="2"/>
  <c r="J38" i="9" s="1"/>
  <c r="JD36" i="2"/>
  <c r="L40" i="9" s="1"/>
  <c r="JD38" i="2"/>
  <c r="L42" i="9" s="1"/>
  <c r="JD44" i="2"/>
  <c r="L48" i="9" s="1"/>
  <c r="HH50" i="2"/>
  <c r="J54" i="9" s="1"/>
  <c r="JD57" i="2"/>
  <c r="L61" i="9" s="1"/>
  <c r="HH58" i="2"/>
  <c r="J62" i="9" s="1"/>
  <c r="E10" i="12"/>
  <c r="E23" i="12"/>
  <c r="E45" i="12"/>
  <c r="B55" i="12"/>
  <c r="E56" i="12"/>
  <c r="E63" i="12"/>
  <c r="DE4" i="2"/>
  <c r="DF4" i="2"/>
  <c r="DO4" i="2"/>
  <c r="DY4" i="2"/>
  <c r="DI4" i="2"/>
  <c r="DQ4" i="2"/>
  <c r="DJ4" i="2"/>
  <c r="DN4" i="2"/>
  <c r="DV4" i="2"/>
  <c r="DU4" i="2"/>
  <c r="HG54" i="2"/>
  <c r="HH24" i="2"/>
  <c r="J28" i="9" s="1"/>
  <c r="JD46" i="2"/>
  <c r="L50" i="9" s="1"/>
  <c r="JD51" i="2"/>
  <c r="L55" i="9" s="1"/>
  <c r="E8" i="12"/>
  <c r="E9" i="12"/>
  <c r="E47" i="12"/>
  <c r="E49" i="12"/>
  <c r="E57" i="12"/>
  <c r="LQ67" i="2"/>
  <c r="M4" i="13" s="1"/>
  <c r="KW61" i="2"/>
  <c r="M65" i="9" s="1"/>
  <c r="KW57" i="2"/>
  <c r="M61" i="9" s="1"/>
  <c r="KW42" i="2"/>
  <c r="M46" i="9" s="1"/>
  <c r="HG24" i="2"/>
  <c r="I28" i="9" s="1"/>
  <c r="HG12" i="2"/>
  <c r="I16" i="9" s="1"/>
  <c r="HG7" i="2"/>
  <c r="JD42" i="2"/>
  <c r="L46" i="9" s="1"/>
  <c r="KX55" i="2"/>
  <c r="N59" i="9" s="1"/>
  <c r="HH60" i="2"/>
  <c r="J64" i="9" s="1"/>
  <c r="E13" i="12"/>
  <c r="E31" i="12"/>
  <c r="E36" i="12"/>
  <c r="E48" i="12"/>
  <c r="E52" i="12"/>
  <c r="E60" i="12"/>
  <c r="KW23" i="2"/>
  <c r="M27" i="9" s="1"/>
  <c r="JC58" i="2"/>
  <c r="K62" i="9" s="1"/>
  <c r="JC54" i="2"/>
  <c r="K58" i="9" s="1"/>
  <c r="JC50" i="2"/>
  <c r="K54" i="9" s="1"/>
  <c r="JC46" i="2"/>
  <c r="K50" i="9" s="1"/>
  <c r="JC42" i="2"/>
  <c r="K46" i="9" s="1"/>
  <c r="JC38" i="2"/>
  <c r="K42" i="9" s="1"/>
  <c r="JC34" i="2"/>
  <c r="K38" i="9" s="1"/>
  <c r="JC30" i="2"/>
  <c r="K34" i="9" s="1"/>
  <c r="JC26" i="2"/>
  <c r="K30" i="9" s="1"/>
  <c r="JC22" i="2"/>
  <c r="JC14" i="2"/>
  <c r="K18" i="9" s="1"/>
  <c r="JC10" i="2"/>
  <c r="K14" i="9" s="1"/>
  <c r="JC6" i="2"/>
  <c r="K10" i="9" s="1"/>
  <c r="HG60" i="2"/>
  <c r="I64" i="9" s="1"/>
  <c r="HH56" i="2"/>
  <c r="J60" i="9" s="1"/>
  <c r="E15" i="12"/>
  <c r="E50" i="12"/>
  <c r="E55" i="12"/>
  <c r="KW45" i="2"/>
  <c r="M49" i="9" s="1"/>
  <c r="HG28" i="2"/>
  <c r="I32" i="9" s="1"/>
  <c r="HG23" i="2"/>
  <c r="KW29" i="2"/>
  <c r="M33" i="9" s="1"/>
  <c r="KW25" i="2"/>
  <c r="M29" i="9" s="1"/>
  <c r="KW22" i="2"/>
  <c r="M26" i="9" s="1"/>
  <c r="KW10" i="2"/>
  <c r="M14" i="9" s="1"/>
  <c r="JC61" i="2"/>
  <c r="K65" i="9" s="1"/>
  <c r="JC57" i="2"/>
  <c r="K61" i="9" s="1"/>
  <c r="JC53" i="2"/>
  <c r="K57" i="9" s="1"/>
  <c r="JC49" i="2"/>
  <c r="K53" i="9" s="1"/>
  <c r="JC45" i="2"/>
  <c r="K49" i="9" s="1"/>
  <c r="JC41" i="2"/>
  <c r="K45" i="9" s="1"/>
  <c r="JC37" i="2"/>
  <c r="K41" i="9" s="1"/>
  <c r="JC33" i="2"/>
  <c r="K37" i="9" s="1"/>
  <c r="JC29" i="2"/>
  <c r="K33" i="9" s="1"/>
  <c r="JC25" i="2"/>
  <c r="K29" i="9" s="1"/>
  <c r="JC21" i="2"/>
  <c r="K25" i="9" s="1"/>
  <c r="JC17" i="2"/>
  <c r="K21" i="9" s="1"/>
  <c r="JC13" i="2"/>
  <c r="K17" i="9" s="1"/>
  <c r="JC9" i="2"/>
  <c r="K13" i="9" s="1"/>
  <c r="JC5" i="2"/>
  <c r="K9" i="9" s="1"/>
  <c r="HG44" i="2"/>
  <c r="I48" i="9" s="1"/>
  <c r="C26" i="41"/>
  <c r="E23" i="2"/>
  <c r="F23" i="2" s="1"/>
  <c r="C26" i="40"/>
  <c r="E63" i="41"/>
  <c r="E63" i="40"/>
  <c r="E51" i="41"/>
  <c r="E51" i="40"/>
  <c r="E43" i="41"/>
  <c r="E43" i="40"/>
  <c r="E39" i="41"/>
  <c r="E39" i="40"/>
  <c r="E31" i="41"/>
  <c r="E31" i="40"/>
  <c r="E19" i="41"/>
  <c r="E19" i="40"/>
  <c r="E11" i="41"/>
  <c r="E11" i="40"/>
  <c r="E7" i="41"/>
  <c r="MD67" i="2"/>
  <c r="E4" i="41" s="1"/>
  <c r="E7" i="40"/>
  <c r="KW54" i="2"/>
  <c r="M58" i="9" s="1"/>
  <c r="KW19" i="2"/>
  <c r="M23" i="9" s="1"/>
  <c r="KW13" i="2"/>
  <c r="M17" i="9" s="1"/>
  <c r="JC59" i="2"/>
  <c r="K63" i="9" s="1"/>
  <c r="JC55" i="2"/>
  <c r="K59" i="9" s="1"/>
  <c r="JC51" i="2"/>
  <c r="K55" i="9" s="1"/>
  <c r="JC47" i="2"/>
  <c r="K51" i="9" s="1"/>
  <c r="JC43" i="2"/>
  <c r="K47" i="9" s="1"/>
  <c r="JC39" i="2"/>
  <c r="K43" i="9" s="1"/>
  <c r="JC35" i="2"/>
  <c r="K39" i="9" s="1"/>
  <c r="JC31" i="2"/>
  <c r="K35" i="9" s="1"/>
  <c r="JC27" i="2"/>
  <c r="K31" i="9" s="1"/>
  <c r="JC23" i="2"/>
  <c r="K27" i="9" s="1"/>
  <c r="JC19" i="2"/>
  <c r="K23" i="9" s="1"/>
  <c r="JC15" i="2"/>
  <c r="K19" i="9" s="1"/>
  <c r="JC11" i="2"/>
  <c r="K15" i="9" s="1"/>
  <c r="JC7" i="2"/>
  <c r="K11" i="9" s="1"/>
  <c r="HG29" i="2"/>
  <c r="C47" i="41"/>
  <c r="E44" i="2"/>
  <c r="F44" i="2" s="1"/>
  <c r="JC60" i="2"/>
  <c r="K64" i="9" s="1"/>
  <c r="JC56" i="2"/>
  <c r="K60" i="9" s="1"/>
  <c r="JC52" i="2"/>
  <c r="K56" i="9" s="1"/>
  <c r="JC48" i="2"/>
  <c r="K52" i="9" s="1"/>
  <c r="JC44" i="2"/>
  <c r="K48" i="9" s="1"/>
  <c r="JC40" i="2"/>
  <c r="K44" i="9" s="1"/>
  <c r="JC36" i="2"/>
  <c r="K40" i="9" s="1"/>
  <c r="JC32" i="2"/>
  <c r="K36" i="9" s="1"/>
  <c r="JC28" i="2"/>
  <c r="K32" i="9" s="1"/>
  <c r="JC24" i="2"/>
  <c r="K28" i="9" s="1"/>
  <c r="JC20" i="2"/>
  <c r="K24" i="9" s="1"/>
  <c r="JC16" i="2"/>
  <c r="K20" i="9" s="1"/>
  <c r="JC12" i="2"/>
  <c r="K16" i="9" s="1"/>
  <c r="JC8" i="2"/>
  <c r="K12" i="9" s="1"/>
  <c r="JC4" i="2"/>
  <c r="K8" i="9" s="1"/>
  <c r="HG58" i="2"/>
  <c r="HG52" i="2"/>
  <c r="I56" i="9" s="1"/>
  <c r="HG42" i="2"/>
  <c r="HG36" i="2"/>
  <c r="I40" i="9" s="1"/>
  <c r="HG31" i="2"/>
  <c r="I35" i="9" s="1"/>
  <c r="HG26" i="2"/>
  <c r="HG20" i="2"/>
  <c r="I24" i="9" s="1"/>
  <c r="HG15" i="2"/>
  <c r="I19" i="9" s="1"/>
  <c r="HG10" i="2"/>
  <c r="HG4" i="2"/>
  <c r="I8" i="9" s="1"/>
  <c r="KW55" i="2"/>
  <c r="M59" i="9" s="1"/>
  <c r="HG25" i="2"/>
  <c r="HG17" i="2"/>
  <c r="I21" i="9" s="1"/>
  <c r="HG9" i="2"/>
  <c r="I13" i="9" s="1"/>
  <c r="P13" i="3"/>
  <c r="ED10" i="2"/>
  <c r="A19" i="9"/>
  <c r="A18" i="12"/>
  <c r="A19" i="7"/>
  <c r="A17" i="6"/>
  <c r="A18" i="13"/>
  <c r="A18" i="3"/>
  <c r="A18" i="10"/>
  <c r="A17" i="4"/>
  <c r="C22" i="9"/>
  <c r="C22" i="7"/>
  <c r="C19" i="6"/>
  <c r="C21" i="3"/>
  <c r="C21" i="10"/>
  <c r="C19" i="4"/>
  <c r="C21" i="13"/>
  <c r="A26" i="9"/>
  <c r="A25" i="3"/>
  <c r="A28" i="12"/>
  <c r="A26" i="6"/>
  <c r="A25" i="4"/>
  <c r="B38" i="41"/>
  <c r="B38" i="40"/>
  <c r="B38" i="13"/>
  <c r="B38" i="12"/>
  <c r="B39" i="9"/>
  <c r="B39" i="7"/>
  <c r="B35" i="6"/>
  <c r="B38" i="10"/>
  <c r="B38" i="14"/>
  <c r="B38" i="3"/>
  <c r="A22" i="4"/>
  <c r="F28" i="4"/>
  <c r="D28" i="4" s="1"/>
  <c r="F50" i="4"/>
  <c r="D50" i="4" s="1"/>
  <c r="A12" i="6"/>
  <c r="A23" i="6"/>
  <c r="AA12" i="2"/>
  <c r="CD12" i="2"/>
  <c r="AV12" i="2"/>
  <c r="BN12" i="2"/>
  <c r="CI12" i="2"/>
  <c r="DP12" i="2"/>
  <c r="CY12" i="2"/>
  <c r="EL12" i="2"/>
  <c r="AB19" i="2"/>
  <c r="L19" i="2"/>
  <c r="BW19" i="2"/>
  <c r="EM19" i="2"/>
  <c r="CR19" i="2"/>
  <c r="E44" i="6"/>
  <c r="O44" i="6"/>
  <c r="W44" i="6"/>
  <c r="O45" i="6"/>
  <c r="A28" i="10"/>
  <c r="A13" i="3"/>
  <c r="W10" i="2"/>
  <c r="AB10" i="2"/>
  <c r="BN10" i="2"/>
  <c r="BW10" i="2"/>
  <c r="DE10" i="2"/>
  <c r="DP10" i="2"/>
  <c r="DY10" i="2"/>
  <c r="K10" i="2"/>
  <c r="T10" i="2"/>
  <c r="AV10" i="2"/>
  <c r="BE10" i="2"/>
  <c r="CQ10" i="2"/>
  <c r="CZ10" i="2"/>
  <c r="X10" i="2"/>
  <c r="BK10" i="2"/>
  <c r="CA10" i="2"/>
  <c r="DI10" i="2"/>
  <c r="DX10" i="2"/>
  <c r="L10" i="2"/>
  <c r="AO10" i="2"/>
  <c r="BD10" i="2"/>
  <c r="CR10" i="2"/>
  <c r="EH10" i="2"/>
  <c r="AA10" i="2"/>
  <c r="BO10" i="2"/>
  <c r="CD10" i="2"/>
  <c r="DM10" i="2"/>
  <c r="EL10" i="2"/>
  <c r="P10" i="2"/>
  <c r="AS10" i="2"/>
  <c r="CI10" i="2"/>
  <c r="CV10" i="2"/>
  <c r="AF10" i="2"/>
  <c r="BS10" i="2"/>
  <c r="A29" i="7"/>
  <c r="I54" i="6"/>
  <c r="Q54" i="6"/>
  <c r="A25" i="10"/>
  <c r="Y7" i="2"/>
  <c r="BL7" i="2"/>
  <c r="DQ7" i="2"/>
  <c r="AL7" i="2"/>
  <c r="EH7" i="2"/>
  <c r="CB7" i="2"/>
  <c r="T7" i="2"/>
  <c r="DI7" i="2"/>
  <c r="BB7" i="2"/>
  <c r="A14" i="7"/>
  <c r="CY10" i="2"/>
  <c r="AW10" i="2"/>
  <c r="EM10" i="2"/>
  <c r="CE10" i="2"/>
  <c r="BK34" i="2"/>
  <c r="DL34" i="2"/>
  <c r="K34" i="2"/>
  <c r="CJ34" i="2"/>
  <c r="AI34" i="2"/>
  <c r="DX34" i="2"/>
  <c r="AY34" i="2"/>
  <c r="CZ34" i="2"/>
  <c r="Z34" i="2"/>
  <c r="DI34" i="2"/>
  <c r="AM34" i="2"/>
  <c r="CX34" i="2"/>
  <c r="BU34" i="2"/>
  <c r="AZ34" i="2"/>
  <c r="BZ34" i="2"/>
  <c r="CL34" i="2"/>
  <c r="EB34" i="2"/>
  <c r="DY34" i="2"/>
  <c r="Y15" i="2"/>
  <c r="BW15" i="2"/>
  <c r="Q15" i="2"/>
  <c r="CZ15" i="2"/>
  <c r="W20" i="2"/>
  <c r="CE20" i="2"/>
  <c r="T20" i="2"/>
  <c r="CR20" i="2"/>
  <c r="D28" i="40"/>
  <c r="D38" i="40"/>
  <c r="D26" i="40"/>
  <c r="C60" i="10"/>
  <c r="C52" i="6"/>
  <c r="C60" i="13"/>
  <c r="C57" i="7"/>
  <c r="C56" i="12"/>
  <c r="C48" i="41"/>
  <c r="C48" i="40"/>
  <c r="C49" i="9"/>
  <c r="C48" i="12"/>
  <c r="C48" i="3"/>
  <c r="C42" i="6"/>
  <c r="C48" i="14"/>
  <c r="C37" i="12"/>
  <c r="C37" i="13"/>
  <c r="C34" i="9"/>
  <c r="C31" i="6"/>
  <c r="E24" i="2"/>
  <c r="F24" i="2" s="1"/>
  <c r="C25" i="6"/>
  <c r="C45" i="13"/>
  <c r="C27" i="3"/>
  <c r="C27" i="10"/>
  <c r="C34" i="7"/>
  <c r="C42" i="7"/>
  <c r="C45" i="10"/>
  <c r="C53" i="7"/>
  <c r="C14" i="3"/>
  <c r="C15" i="7"/>
  <c r="C7" i="4"/>
  <c r="F12" i="4"/>
  <c r="D12" i="4" s="1"/>
  <c r="F14" i="4"/>
  <c r="D14" i="4" s="1"/>
  <c r="C30" i="4"/>
  <c r="C34" i="4"/>
  <c r="F36" i="4"/>
  <c r="D36" i="4" s="1"/>
  <c r="C24" i="10"/>
  <c r="C41" i="10"/>
  <c r="C48" i="10"/>
  <c r="BN5" i="2"/>
  <c r="DG5" i="2"/>
  <c r="CM5" i="2"/>
  <c r="Z8" i="2"/>
  <c r="AE8" i="2"/>
  <c r="BQ8" i="2"/>
  <c r="CE8" i="2"/>
  <c r="DQ8" i="2"/>
  <c r="V8" i="2"/>
  <c r="AY8" i="2"/>
  <c r="CM8" i="2"/>
  <c r="CZ8" i="2"/>
  <c r="CJ15" i="2"/>
  <c r="DY15" i="2"/>
  <c r="AW20" i="2"/>
  <c r="DQ20" i="2"/>
  <c r="I23" i="2"/>
  <c r="I26" i="3" s="1"/>
  <c r="AD23" i="2"/>
  <c r="BK23" i="2"/>
  <c r="BS23" i="2"/>
  <c r="CA23" i="2"/>
  <c r="DF23" i="2"/>
  <c r="DN23" i="2"/>
  <c r="DV23" i="2"/>
  <c r="EM23" i="2"/>
  <c r="O23" i="2"/>
  <c r="AL23" i="2"/>
  <c r="AT23" i="2"/>
  <c r="AY23" i="2"/>
  <c r="BE23" i="2"/>
  <c r="CI23" i="2"/>
  <c r="CN23" i="2"/>
  <c r="CT23" i="2"/>
  <c r="CY23" i="2"/>
  <c r="EF23" i="2"/>
  <c r="I25" i="2"/>
  <c r="I28" i="3" s="1"/>
  <c r="Z25" i="2"/>
  <c r="AD25" i="2"/>
  <c r="AH25" i="2"/>
  <c r="BK25" i="2"/>
  <c r="BO25" i="2"/>
  <c r="BS25" i="2"/>
  <c r="BW25" i="2"/>
  <c r="Y25" i="2"/>
  <c r="AE25" i="2"/>
  <c r="BI25" i="2"/>
  <c r="BN25" i="2"/>
  <c r="BT25" i="2"/>
  <c r="BY25" i="2"/>
  <c r="CC25" i="2"/>
  <c r="DD25" i="2"/>
  <c r="DH25" i="2"/>
  <c r="DL25" i="2"/>
  <c r="DP25" i="2"/>
  <c r="DT25" i="2"/>
  <c r="DX25" i="2"/>
  <c r="EK25" i="2"/>
  <c r="J25" i="2"/>
  <c r="N25" i="2"/>
  <c r="R25" i="2"/>
  <c r="V25" i="2"/>
  <c r="AO25" i="2"/>
  <c r="AS25" i="2"/>
  <c r="AW25" i="2"/>
  <c r="BA25" i="2"/>
  <c r="BE25" i="2"/>
  <c r="CH25" i="2"/>
  <c r="CL25" i="2"/>
  <c r="CP25" i="2"/>
  <c r="CT25" i="2"/>
  <c r="CX25" i="2"/>
  <c r="DB25" i="2"/>
  <c r="EH25" i="2"/>
  <c r="X25" i="2"/>
  <c r="AC25" i="2"/>
  <c r="AI25" i="2"/>
  <c r="BM25" i="2"/>
  <c r="BR25" i="2"/>
  <c r="BX25" i="2"/>
  <c r="CB25" i="2"/>
  <c r="DG25" i="2"/>
  <c r="DK25" i="2"/>
  <c r="DO25" i="2"/>
  <c r="DS25" i="2"/>
  <c r="Y32" i="2"/>
  <c r="AA32" i="2"/>
  <c r="BR32" i="2"/>
  <c r="DD32" i="2"/>
  <c r="DX32" i="2"/>
  <c r="P32" i="2"/>
  <c r="AX32" i="2"/>
  <c r="CK32" i="2"/>
  <c r="CY32" i="2"/>
  <c r="BL32" i="2"/>
  <c r="DJ32" i="2"/>
  <c r="EL32" i="2"/>
  <c r="AS32" i="2"/>
  <c r="CQ32" i="2"/>
  <c r="EG32" i="2"/>
  <c r="AI32" i="2"/>
  <c r="CD32" i="2"/>
  <c r="EJ32" i="2"/>
  <c r="AP32" i="2"/>
  <c r="CI32" i="2"/>
  <c r="DC32" i="2"/>
  <c r="AB45" i="2"/>
  <c r="AD45" i="2"/>
  <c r="CC45" i="2"/>
  <c r="DS45" i="2"/>
  <c r="Q45" i="2"/>
  <c r="AW45" i="2"/>
  <c r="CJ45" i="2"/>
  <c r="DB45" i="2"/>
  <c r="BW45" i="2"/>
  <c r="DY45" i="2"/>
  <c r="AL45" i="2"/>
  <c r="BG45" i="2"/>
  <c r="EI45" i="2"/>
  <c r="BO45" i="2"/>
  <c r="DO45" i="2"/>
  <c r="T45" i="2"/>
  <c r="BF45" i="2"/>
  <c r="CX45" i="2"/>
  <c r="AH47" i="2"/>
  <c r="BX47" i="2"/>
  <c r="DR47" i="2"/>
  <c r="J47" i="2"/>
  <c r="AS47" i="2"/>
  <c r="CH47" i="2"/>
  <c r="EF47" i="2"/>
  <c r="Z47" i="2"/>
  <c r="CA47" i="2"/>
  <c r="EJ47" i="2"/>
  <c r="AP47" i="2"/>
  <c r="CP47" i="2"/>
  <c r="Y47" i="2"/>
  <c r="BS47" i="2"/>
  <c r="DY47" i="2"/>
  <c r="Q47" i="2"/>
  <c r="BF47" i="2"/>
  <c r="I54" i="2"/>
  <c r="I57" i="3" s="1"/>
  <c r="W54" i="2"/>
  <c r="AC54" i="2"/>
  <c r="AH54" i="2"/>
  <c r="BK54" i="2"/>
  <c r="BQ54" i="2"/>
  <c r="BV54" i="2"/>
  <c r="CA54" i="2"/>
  <c r="DD54" i="2"/>
  <c r="DI54" i="2"/>
  <c r="DN54" i="2"/>
  <c r="DT54" i="2"/>
  <c r="DY54" i="2"/>
  <c r="M54" i="2"/>
  <c r="S54" i="2"/>
  <c r="AM54" i="2"/>
  <c r="AR54" i="2"/>
  <c r="AX54" i="2"/>
  <c r="BC54" i="2"/>
  <c r="BH54" i="2"/>
  <c r="CL54" i="2"/>
  <c r="CQ54" i="2"/>
  <c r="CV54" i="2"/>
  <c r="DB54" i="2"/>
  <c r="EI54" i="2"/>
  <c r="AA54" i="2"/>
  <c r="AI54" i="2"/>
  <c r="BN54" i="2"/>
  <c r="BU54" i="2"/>
  <c r="CC54" i="2"/>
  <c r="DF54" i="2"/>
  <c r="DM54" i="2"/>
  <c r="DU54" i="2"/>
  <c r="EK54" i="2"/>
  <c r="L54" i="2"/>
  <c r="T54" i="2"/>
  <c r="AP54" i="2"/>
  <c r="AV54" i="2"/>
  <c r="BD54" i="2"/>
  <c r="CI54" i="2"/>
  <c r="CP54" i="2"/>
  <c r="CX54" i="2"/>
  <c r="EG54" i="2"/>
  <c r="AD54" i="2"/>
  <c r="BJ54" i="2"/>
  <c r="BS54" i="2"/>
  <c r="CD54" i="2"/>
  <c r="DJ54" i="2"/>
  <c r="DR54" i="2"/>
  <c r="EL54" i="2"/>
  <c r="P54" i="2"/>
  <c r="AN54" i="2"/>
  <c r="AY54" i="2"/>
  <c r="BG54" i="2"/>
  <c r="CN54" i="2"/>
  <c r="CY54" i="2"/>
  <c r="Z54" i="2"/>
  <c r="BI54" i="2"/>
  <c r="BR54" i="2"/>
  <c r="BZ54" i="2"/>
  <c r="DH54" i="2"/>
  <c r="DQ54" i="2"/>
  <c r="EJ54" i="2"/>
  <c r="O54" i="2"/>
  <c r="AL54" i="2"/>
  <c r="AU54" i="2"/>
  <c r="BF54" i="2"/>
  <c r="CM54" i="2"/>
  <c r="CU54" i="2"/>
  <c r="EH54" i="2"/>
  <c r="C61" i="7"/>
  <c r="C25" i="9"/>
  <c r="C42" i="9"/>
  <c r="C61" i="9"/>
  <c r="C7" i="12"/>
  <c r="C27" i="13"/>
  <c r="A61" i="12"/>
  <c r="A61" i="40"/>
  <c r="A53" i="6"/>
  <c r="A61" i="13"/>
  <c r="B63" i="41"/>
  <c r="B63" i="13"/>
  <c r="B64" i="7"/>
  <c r="B63" i="14"/>
  <c r="B63" i="12"/>
  <c r="B63" i="10"/>
  <c r="B54" i="6"/>
  <c r="C40" i="13"/>
  <c r="C40" i="12"/>
  <c r="C40" i="40"/>
  <c r="C36" i="41"/>
  <c r="C37" i="7"/>
  <c r="C33" i="7"/>
  <c r="C32" i="10"/>
  <c r="C10" i="13"/>
  <c r="C11" i="9"/>
  <c r="C27" i="40"/>
  <c r="C24" i="4"/>
  <c r="C33" i="3"/>
  <c r="C41" i="3"/>
  <c r="E42" i="2"/>
  <c r="C52" i="3"/>
  <c r="C14" i="40"/>
  <c r="F21" i="4"/>
  <c r="D21" i="4" s="1"/>
  <c r="F22" i="4"/>
  <c r="D22" i="4" s="1"/>
  <c r="F45" i="4"/>
  <c r="D45" i="4" s="1"/>
  <c r="C47" i="4"/>
  <c r="C51" i="4"/>
  <c r="EB20" i="2"/>
  <c r="P23" i="3" s="1"/>
  <c r="AT5" i="2"/>
  <c r="X6" i="2"/>
  <c r="BO6" i="2"/>
  <c r="DP6" i="2"/>
  <c r="T6" i="2"/>
  <c r="CL6" i="2"/>
  <c r="EH8" i="2"/>
  <c r="CJ8" i="2"/>
  <c r="AR8" i="2"/>
  <c r="N8" i="2"/>
  <c r="DP8" i="2"/>
  <c r="BY8" i="2"/>
  <c r="BI8" i="2"/>
  <c r="X9" i="2"/>
  <c r="BW9" i="2"/>
  <c r="BN11" i="2"/>
  <c r="DI11" i="2"/>
  <c r="L11" i="2"/>
  <c r="BE11" i="2"/>
  <c r="EH11" i="2"/>
  <c r="AW15" i="2"/>
  <c r="DI15" i="2"/>
  <c r="AO20" i="2"/>
  <c r="BW20" i="2"/>
  <c r="C25" i="7"/>
  <c r="DE21" i="2"/>
  <c r="L21" i="2"/>
  <c r="EB21" i="2"/>
  <c r="EH23" i="2"/>
  <c r="CX23" i="2"/>
  <c r="CQ23" i="2"/>
  <c r="CJ23" i="2"/>
  <c r="BC23" i="2"/>
  <c r="AW23" i="2"/>
  <c r="AO23" i="2"/>
  <c r="N23" i="2"/>
  <c r="EC23" i="2"/>
  <c r="DQ23" i="2"/>
  <c r="DE23" i="2"/>
  <c r="BW23" i="2"/>
  <c r="BN23" i="2"/>
  <c r="AC23" i="2"/>
  <c r="DC25" i="2"/>
  <c r="CW25" i="2"/>
  <c r="CR25" i="2"/>
  <c r="CM25" i="2"/>
  <c r="BH25" i="2"/>
  <c r="BC25" i="2"/>
  <c r="AX25" i="2"/>
  <c r="AR25" i="2"/>
  <c r="AM25" i="2"/>
  <c r="S25" i="2"/>
  <c r="M25" i="2"/>
  <c r="EM25" i="2"/>
  <c r="DY25" i="2"/>
  <c r="DR25" i="2"/>
  <c r="DJ25" i="2"/>
  <c r="CE25" i="2"/>
  <c r="BV25" i="2"/>
  <c r="BL25" i="2"/>
  <c r="AB25" i="2"/>
  <c r="BJ29" i="2"/>
  <c r="DQ29" i="2"/>
  <c r="AZ29" i="2"/>
  <c r="DY29" i="2"/>
  <c r="CV32" i="2"/>
  <c r="Q32" i="2"/>
  <c r="CA32" i="2"/>
  <c r="I40" i="2"/>
  <c r="I43" i="3" s="1"/>
  <c r="AF40" i="2"/>
  <c r="BO40" i="2"/>
  <c r="BX40" i="2"/>
  <c r="DF40" i="2"/>
  <c r="DO40" i="2"/>
  <c r="DY40" i="2"/>
  <c r="M40" i="2"/>
  <c r="V40" i="2"/>
  <c r="AU40" i="2"/>
  <c r="BE40" i="2"/>
  <c r="CN40" i="2"/>
  <c r="CW40" i="2"/>
  <c r="AD40" i="2"/>
  <c r="BQ40" i="2"/>
  <c r="CC40" i="2"/>
  <c r="DN40" i="2"/>
  <c r="EJ40" i="2"/>
  <c r="Q40" i="2"/>
  <c r="AQ40" i="2"/>
  <c r="BF40" i="2"/>
  <c r="CR40" i="2"/>
  <c r="EI40" i="2"/>
  <c r="Z40" i="2"/>
  <c r="BL40" i="2"/>
  <c r="BY40" i="2"/>
  <c r="DJ40" i="2"/>
  <c r="DV40" i="2"/>
  <c r="N40" i="2"/>
  <c r="AP40" i="2"/>
  <c r="BB40" i="2"/>
  <c r="CO40" i="2"/>
  <c r="DB40" i="2"/>
  <c r="W44" i="2"/>
  <c r="AE44" i="2"/>
  <c r="BJ44" i="2"/>
  <c r="BR44" i="2"/>
  <c r="BY44" i="2"/>
  <c r="CE44" i="2"/>
  <c r="DI44" i="2"/>
  <c r="DP44" i="2"/>
  <c r="DW44" i="2"/>
  <c r="EL44" i="2"/>
  <c r="L44" i="2"/>
  <c r="S44" i="2"/>
  <c r="AQ44" i="2"/>
  <c r="AW44" i="2"/>
  <c r="BE44" i="2"/>
  <c r="CI44" i="2"/>
  <c r="CP44" i="2"/>
  <c r="CX44" i="2"/>
  <c r="EF44" i="2"/>
  <c r="AA44" i="2"/>
  <c r="BI44" i="2"/>
  <c r="BS44" i="2"/>
  <c r="CC44" i="2"/>
  <c r="DG44" i="2"/>
  <c r="DQ44" i="2"/>
  <c r="EC44" i="2"/>
  <c r="J44" i="2"/>
  <c r="T44" i="2"/>
  <c r="AU44" i="2"/>
  <c r="BC44" i="2"/>
  <c r="CJ44" i="2"/>
  <c r="CT44" i="2"/>
  <c r="DC44" i="2"/>
  <c r="EB44" i="2"/>
  <c r="Z44" i="2"/>
  <c r="AH44" i="2"/>
  <c r="BO44" i="2"/>
  <c r="BZ44" i="2"/>
  <c r="DE44" i="2"/>
  <c r="DO44" i="2"/>
  <c r="DY44" i="2"/>
  <c r="R44" i="2"/>
  <c r="AR44" i="2"/>
  <c r="BA44" i="2"/>
  <c r="CH44" i="2"/>
  <c r="CR44" i="2"/>
  <c r="CZ44" i="2"/>
  <c r="AY45" i="2"/>
  <c r="DK45" i="2"/>
  <c r="AX47" i="2"/>
  <c r="DJ47" i="2"/>
  <c r="DC54" i="2"/>
  <c r="CJ54" i="2"/>
  <c r="AT54" i="2"/>
  <c r="K54" i="2"/>
  <c r="DP54" i="2"/>
  <c r="BY54" i="2"/>
  <c r="AG54" i="2"/>
  <c r="C8" i="9"/>
  <c r="C38" i="9"/>
  <c r="C7" i="13"/>
  <c r="C7" i="14"/>
  <c r="A43" i="9"/>
  <c r="B50" i="41"/>
  <c r="B50" i="12"/>
  <c r="B51" i="9"/>
  <c r="B51" i="7"/>
  <c r="B50" i="10"/>
  <c r="A55" i="40"/>
  <c r="A55" i="14"/>
  <c r="A55" i="10"/>
  <c r="A47" i="6"/>
  <c r="A56" i="9"/>
  <c r="A58" i="41"/>
  <c r="A59" i="9"/>
  <c r="A58" i="13"/>
  <c r="A58" i="7"/>
  <c r="B61" i="13"/>
  <c r="B61" i="10"/>
  <c r="B61" i="14"/>
  <c r="B61" i="12"/>
  <c r="DR30" i="2"/>
  <c r="AZ30" i="2"/>
  <c r="AD36" i="2"/>
  <c r="BU36" i="2"/>
  <c r="DL36" i="2"/>
  <c r="EC36" i="2"/>
  <c r="N36" i="2"/>
  <c r="AR36" i="2"/>
  <c r="BE36" i="2"/>
  <c r="CS36" i="2"/>
  <c r="AE39" i="2"/>
  <c r="BW39" i="2"/>
  <c r="AV39" i="2"/>
  <c r="W42" i="2"/>
  <c r="AH42" i="2"/>
  <c r="BO42" i="2"/>
  <c r="BY42" i="2"/>
  <c r="DE42" i="2"/>
  <c r="DO42" i="2"/>
  <c r="DW42" i="2"/>
  <c r="H45" i="3"/>
  <c r="R42" i="2"/>
  <c r="AQ42" i="2"/>
  <c r="BA42" i="2"/>
  <c r="CH42" i="2"/>
  <c r="CP42" i="2"/>
  <c r="CZ42" i="2"/>
  <c r="BR48" i="2"/>
  <c r="CB48" i="2"/>
  <c r="CO48" i="2"/>
  <c r="EI48" i="2"/>
  <c r="AA60" i="2"/>
  <c r="DP60" i="2"/>
  <c r="AZ60" i="2"/>
  <c r="DI60" i="2"/>
  <c r="CM60" i="2"/>
  <c r="JD15" i="2"/>
  <c r="L19" i="9" s="1"/>
  <c r="B37" i="40"/>
  <c r="B37" i="13"/>
  <c r="B37" i="12"/>
  <c r="B38" i="9"/>
  <c r="B47" i="12"/>
  <c r="B48" i="9"/>
  <c r="C34" i="41"/>
  <c r="E31" i="2"/>
  <c r="F31" i="2" s="1"/>
  <c r="C35" i="9"/>
  <c r="U17" i="6"/>
  <c r="M17" i="6"/>
  <c r="W39" i="6"/>
  <c r="K53" i="6"/>
  <c r="S53" i="6"/>
  <c r="G54" i="6"/>
  <c r="O54" i="6"/>
  <c r="EB60" i="2"/>
  <c r="EB48" i="2"/>
  <c r="P51" i="3" s="1"/>
  <c r="Y27" i="2"/>
  <c r="BL27" i="2"/>
  <c r="DN27" i="2"/>
  <c r="AO27" i="2"/>
  <c r="CN27" i="2"/>
  <c r="EK31" i="2"/>
  <c r="Y33" i="2"/>
  <c r="AA33" i="2"/>
  <c r="BT33" i="2"/>
  <c r="DH33" i="2"/>
  <c r="EL33" i="2"/>
  <c r="AP33" i="2"/>
  <c r="BF33" i="2"/>
  <c r="DA33" i="2"/>
  <c r="DB36" i="2"/>
  <c r="CL36" i="2"/>
  <c r="AV36" i="2"/>
  <c r="K36" i="2"/>
  <c r="DS36" i="2"/>
  <c r="CD36" i="2"/>
  <c r="Z36" i="2"/>
  <c r="Z38" i="2"/>
  <c r="BK38" i="2"/>
  <c r="DL38" i="2"/>
  <c r="EM38" i="2"/>
  <c r="AM38" i="2"/>
  <c r="BE38" i="2"/>
  <c r="CX38" i="2"/>
  <c r="CN39" i="2"/>
  <c r="BO39" i="2"/>
  <c r="EF42" i="2"/>
  <c r="CT42" i="2"/>
  <c r="BH42" i="2"/>
  <c r="AV42" i="2"/>
  <c r="S42" i="2"/>
  <c r="EL42" i="2"/>
  <c r="DT42" i="2"/>
  <c r="DG42" i="2"/>
  <c r="BW42" i="2"/>
  <c r="BJ42" i="2"/>
  <c r="AA42" i="2"/>
  <c r="DC48" i="2"/>
  <c r="DJ48" i="2"/>
  <c r="AP60" i="2"/>
  <c r="BR60" i="2"/>
  <c r="AD61" i="2"/>
  <c r="BU61" i="2"/>
  <c r="EJ61" i="2"/>
  <c r="BH61" i="2"/>
  <c r="BK61" i="2"/>
  <c r="P61" i="2"/>
  <c r="CV61" i="2"/>
  <c r="C19" i="12"/>
  <c r="C34" i="14"/>
  <c r="B13" i="41"/>
  <c r="B13" i="13"/>
  <c r="B13" i="12"/>
  <c r="B14" i="9"/>
  <c r="C28" i="41"/>
  <c r="C28" i="40"/>
  <c r="B34" i="40"/>
  <c r="B28" i="12"/>
  <c r="B35" i="9"/>
  <c r="B36" i="9"/>
  <c r="B36" i="7"/>
  <c r="A47" i="12"/>
  <c r="B55" i="41"/>
  <c r="B55" i="13"/>
  <c r="B56" i="9"/>
  <c r="C64" i="40"/>
  <c r="C64" i="13"/>
  <c r="C64" i="12"/>
  <c r="I50" i="2"/>
  <c r="I53" i="3" s="1"/>
  <c r="AA50" i="2"/>
  <c r="AF59" i="2"/>
  <c r="BX59" i="2"/>
  <c r="DM59" i="2"/>
  <c r="EC59" i="2"/>
  <c r="U59" i="2"/>
  <c r="AX59" i="2"/>
  <c r="CK59" i="2"/>
  <c r="CZ59" i="2"/>
  <c r="A7" i="40"/>
  <c r="A7" i="13"/>
  <c r="A8" i="9"/>
  <c r="A63" i="41"/>
  <c r="A63" i="14"/>
  <c r="D64" i="40"/>
  <c r="D12" i="40"/>
  <c r="E59" i="2"/>
  <c r="C62" i="40"/>
  <c r="C39" i="13"/>
  <c r="C40" i="9"/>
  <c r="BI22" i="2"/>
  <c r="CD22" i="2"/>
  <c r="DW22" i="2"/>
  <c r="BK57" i="2"/>
  <c r="BM57" i="2"/>
  <c r="AO57" i="2"/>
  <c r="DD57" i="2"/>
  <c r="AY57" i="2"/>
  <c r="DM57" i="2"/>
  <c r="CR57" i="2"/>
  <c r="P57" i="2"/>
  <c r="B17" i="13"/>
  <c r="B18" i="9"/>
  <c r="B17" i="12"/>
  <c r="A50" i="14"/>
  <c r="A51" i="9"/>
  <c r="B54" i="12"/>
  <c r="B55" i="9"/>
  <c r="B55" i="7"/>
  <c r="C11" i="10"/>
  <c r="C18" i="6"/>
  <c r="ED57" i="2"/>
  <c r="ED49" i="2"/>
  <c r="C14" i="4"/>
  <c r="F35" i="4"/>
  <c r="D35" i="4" s="1"/>
  <c r="B45" i="4"/>
  <c r="E13" i="6"/>
  <c r="C14" i="6"/>
  <c r="B16" i="6"/>
  <c r="S18" i="6"/>
  <c r="B21" i="6"/>
  <c r="M44" i="6"/>
  <c r="U44" i="6"/>
  <c r="Q53" i="6"/>
  <c r="B46" i="10"/>
  <c r="EB14" i="2"/>
  <c r="P17" i="3" s="1"/>
  <c r="EB9" i="2"/>
  <c r="EG6" i="2"/>
  <c r="CX6" i="2"/>
  <c r="CQ6" i="2"/>
  <c r="CI6" i="2"/>
  <c r="BD6" i="2"/>
  <c r="AW6" i="2"/>
  <c r="AO6" i="2"/>
  <c r="S6" i="2"/>
  <c r="L6" i="2"/>
  <c r="EK6" i="2"/>
  <c r="DU6" i="2"/>
  <c r="DM6" i="2"/>
  <c r="DG6" i="2"/>
  <c r="CC6" i="2"/>
  <c r="BU6" i="2"/>
  <c r="BN6" i="2"/>
  <c r="AI6" i="2"/>
  <c r="AA6" i="2"/>
  <c r="CP9" i="2"/>
  <c r="P9" i="2"/>
  <c r="DI9" i="2"/>
  <c r="BL9" i="2"/>
  <c r="EH12" i="2"/>
  <c r="CR12" i="2"/>
  <c r="BE12" i="2"/>
  <c r="AO12" i="2"/>
  <c r="L12" i="2"/>
  <c r="DY12" i="2"/>
  <c r="DI12" i="2"/>
  <c r="BW12" i="2"/>
  <c r="AI12" i="2"/>
  <c r="CH13" i="2"/>
  <c r="S13" i="2"/>
  <c r="DM13" i="2"/>
  <c r="BO13" i="2"/>
  <c r="B18" i="7"/>
  <c r="DA14" i="2"/>
  <c r="CT14" i="2"/>
  <c r="CM14" i="2"/>
  <c r="BF14" i="2"/>
  <c r="AZ14" i="2"/>
  <c r="AS14" i="2"/>
  <c r="V14" i="2"/>
  <c r="O14" i="2"/>
  <c r="EM14" i="2"/>
  <c r="DX14" i="2"/>
  <c r="DP14" i="2"/>
  <c r="DI14" i="2"/>
  <c r="BY14" i="2"/>
  <c r="BP14" i="2"/>
  <c r="AC14" i="2"/>
  <c r="L17" i="2"/>
  <c r="CS22" i="2"/>
  <c r="AY22" i="2"/>
  <c r="O22" i="2"/>
  <c r="DL22" i="2"/>
  <c r="BP22" i="2"/>
  <c r="AM41" i="2"/>
  <c r="AT41" i="2"/>
  <c r="EH41" i="2"/>
  <c r="C11" i="12"/>
  <c r="B7" i="41"/>
  <c r="B7" i="12"/>
  <c r="B7" i="13"/>
  <c r="B7" i="14"/>
  <c r="B8" i="9"/>
  <c r="B40" i="41"/>
  <c r="B40" i="40"/>
  <c r="B40" i="13"/>
  <c r="B40" i="12"/>
  <c r="B40" i="14"/>
  <c r="B41" i="9"/>
  <c r="B41" i="7"/>
  <c r="B43" i="9"/>
  <c r="B43" i="7"/>
  <c r="D53" i="40"/>
  <c r="D49" i="40"/>
  <c r="D21" i="40"/>
  <c r="D17" i="40"/>
  <c r="C55" i="13"/>
  <c r="C55" i="12"/>
  <c r="C56" i="7"/>
  <c r="C56" i="9"/>
  <c r="C51" i="41"/>
  <c r="C51" i="13"/>
  <c r="C51" i="14"/>
  <c r="C51" i="12"/>
  <c r="C52" i="9"/>
  <c r="C52" i="7"/>
  <c r="E15" i="2"/>
  <c r="C18" i="13"/>
  <c r="C18" i="12"/>
  <c r="C19" i="9"/>
  <c r="C59" i="13"/>
  <c r="C45" i="9"/>
  <c r="C44" i="3"/>
  <c r="C38" i="4"/>
  <c r="C50" i="4"/>
  <c r="C12" i="9"/>
  <c r="ER67" i="2"/>
  <c r="F16" i="4"/>
  <c r="D16" i="4" s="1"/>
  <c r="C17" i="4"/>
  <c r="F18" i="4"/>
  <c r="D18" i="4" s="1"/>
  <c r="B20" i="4"/>
  <c r="F20" i="4"/>
  <c r="F23" i="4"/>
  <c r="D23" i="4" s="1"/>
  <c r="F27" i="4"/>
  <c r="F32" i="4"/>
  <c r="D32" i="4" s="1"/>
  <c r="F46" i="4"/>
  <c r="D46" i="4" s="1"/>
  <c r="B7" i="6"/>
  <c r="C10" i="6"/>
  <c r="E12" i="6"/>
  <c r="S35" i="6"/>
  <c r="W35" i="6"/>
  <c r="A44" i="6"/>
  <c r="K44" i="6"/>
  <c r="S44" i="6"/>
  <c r="B7" i="10"/>
  <c r="A13" i="10"/>
  <c r="C18" i="10"/>
  <c r="B42" i="3"/>
  <c r="C51" i="3"/>
  <c r="B54" i="3"/>
  <c r="EB13" i="2"/>
  <c r="P16" i="3" s="1"/>
  <c r="EB5" i="2"/>
  <c r="P8" i="3" s="1"/>
  <c r="DB5" i="2"/>
  <c r="CL5" i="2"/>
  <c r="AN5" i="2"/>
  <c r="BT5" i="2"/>
  <c r="DC6" i="2"/>
  <c r="CV6" i="2"/>
  <c r="CN6" i="2"/>
  <c r="CH6" i="2"/>
  <c r="BC6" i="2"/>
  <c r="AU6" i="2"/>
  <c r="AN6" i="2"/>
  <c r="R6" i="2"/>
  <c r="J6" i="2"/>
  <c r="EC6" i="2"/>
  <c r="DS6" i="2"/>
  <c r="DL6" i="2"/>
  <c r="DE6" i="2"/>
  <c r="BZ6" i="2"/>
  <c r="BS6" i="2"/>
  <c r="BM6" i="2"/>
  <c r="AF6" i="2"/>
  <c r="Z6" i="2"/>
  <c r="CZ7" i="2"/>
  <c r="AW7" i="2"/>
  <c r="EJ7" i="2"/>
  <c r="CE7" i="2"/>
  <c r="AG7" i="2"/>
  <c r="EG8" i="2"/>
  <c r="CW8" i="2"/>
  <c r="CO8" i="2"/>
  <c r="CI8" i="2"/>
  <c r="BC8" i="2"/>
  <c r="AU8" i="2"/>
  <c r="AN8" i="2"/>
  <c r="S8" i="2"/>
  <c r="K8" i="2"/>
  <c r="EK8" i="2"/>
  <c r="DU8" i="2"/>
  <c r="DM8" i="2"/>
  <c r="DG8" i="2"/>
  <c r="CA8" i="2"/>
  <c r="BU8" i="2"/>
  <c r="BN8" i="2"/>
  <c r="AH8" i="2"/>
  <c r="AA8" i="2"/>
  <c r="BB9" i="2"/>
  <c r="L9" i="2"/>
  <c r="DF9" i="2"/>
  <c r="AG9" i="2"/>
  <c r="EG12" i="2"/>
  <c r="CQ12" i="2"/>
  <c r="BD12" i="2"/>
  <c r="AN12" i="2"/>
  <c r="K12" i="2"/>
  <c r="DX12" i="2"/>
  <c r="DH12" i="2"/>
  <c r="BV12" i="2"/>
  <c r="AB12" i="2"/>
  <c r="DC13" i="2"/>
  <c r="BC13" i="2"/>
  <c r="K13" i="2"/>
  <c r="DG13" i="2"/>
  <c r="BI13" i="2"/>
  <c r="EH14" i="2"/>
  <c r="CY14" i="2"/>
  <c r="CS14" i="2"/>
  <c r="CK14" i="2"/>
  <c r="BE14" i="2"/>
  <c r="AX14" i="2"/>
  <c r="AP14" i="2"/>
  <c r="U14" i="2"/>
  <c r="N14" i="2"/>
  <c r="EK14" i="2"/>
  <c r="DU14" i="2"/>
  <c r="DO14" i="2"/>
  <c r="DH14" i="2"/>
  <c r="BX14" i="2"/>
  <c r="BM14" i="2"/>
  <c r="AB14" i="2"/>
  <c r="CO15" i="2"/>
  <c r="T15" i="2"/>
  <c r="DN15" i="2"/>
  <c r="EG16" i="2"/>
  <c r="CU16" i="2"/>
  <c r="CJ16" i="2"/>
  <c r="BB16" i="2"/>
  <c r="AQ16" i="2"/>
  <c r="Q16" i="2"/>
  <c r="EJ16" i="2"/>
  <c r="DP16" i="2"/>
  <c r="DE16" i="2"/>
  <c r="BW16" i="2"/>
  <c r="BM16" i="2"/>
  <c r="AC16" i="2"/>
  <c r="DU17" i="2"/>
  <c r="BE19" i="2"/>
  <c r="DI19" i="2"/>
  <c r="EH20" i="2"/>
  <c r="BE20" i="2"/>
  <c r="L20" i="2"/>
  <c r="DI20" i="2"/>
  <c r="AB20" i="2"/>
  <c r="EH22" i="2"/>
  <c r="CL22" i="2"/>
  <c r="AS22" i="2"/>
  <c r="DH22" i="2"/>
  <c r="AF22" i="2"/>
  <c r="W23" i="2"/>
  <c r="AA23" i="2"/>
  <c r="AE23" i="2"/>
  <c r="AI23" i="2"/>
  <c r="BL23" i="2"/>
  <c r="BP23" i="2"/>
  <c r="BT23" i="2"/>
  <c r="BX23" i="2"/>
  <c r="CB23" i="2"/>
  <c r="DG23" i="2"/>
  <c r="DK23" i="2"/>
  <c r="DO23" i="2"/>
  <c r="DS23" i="2"/>
  <c r="DW23" i="2"/>
  <c r="EJ23" i="2"/>
  <c r="H26" i="3"/>
  <c r="L23" i="2"/>
  <c r="P23" i="2"/>
  <c r="T23" i="2"/>
  <c r="AM23" i="2"/>
  <c r="AQ23" i="2"/>
  <c r="X23" i="2"/>
  <c r="AB23" i="2"/>
  <c r="AF23" i="2"/>
  <c r="BI23" i="2"/>
  <c r="BM23" i="2"/>
  <c r="BQ23" i="2"/>
  <c r="BU23" i="2"/>
  <c r="BY23" i="2"/>
  <c r="CC23" i="2"/>
  <c r="DD23" i="2"/>
  <c r="DH23" i="2"/>
  <c r="DL23" i="2"/>
  <c r="DP23" i="2"/>
  <c r="DT23" i="2"/>
  <c r="DX23" i="2"/>
  <c r="EK23" i="2"/>
  <c r="M23" i="2"/>
  <c r="Q23" i="2"/>
  <c r="U23" i="2"/>
  <c r="AN23" i="2"/>
  <c r="AR23" i="2"/>
  <c r="AV23" i="2"/>
  <c r="AZ23" i="2"/>
  <c r="BD23" i="2"/>
  <c r="BH23" i="2"/>
  <c r="CK23" i="2"/>
  <c r="CO23" i="2"/>
  <c r="CS23" i="2"/>
  <c r="CW23" i="2"/>
  <c r="DA23" i="2"/>
  <c r="EG23" i="2"/>
  <c r="CW27" i="2"/>
  <c r="BA27" i="2"/>
  <c r="Q27" i="2"/>
  <c r="DQ27" i="2"/>
  <c r="BW27" i="2"/>
  <c r="CY33" i="2"/>
  <c r="CK33" i="2"/>
  <c r="AW33" i="2"/>
  <c r="S33" i="2"/>
  <c r="EJ33" i="2"/>
  <c r="DM33" i="2"/>
  <c r="CA33" i="2"/>
  <c r="BN33" i="2"/>
  <c r="Z37" i="2"/>
  <c r="BI37" i="2"/>
  <c r="BR37" i="2"/>
  <c r="CC37" i="2"/>
  <c r="DG37" i="2"/>
  <c r="DP37" i="2"/>
  <c r="EC37" i="2"/>
  <c r="J37" i="2"/>
  <c r="T37" i="2"/>
  <c r="AU37" i="2"/>
  <c r="BE37" i="2"/>
  <c r="CJ37" i="2"/>
  <c r="CT37" i="2"/>
  <c r="EF37" i="2"/>
  <c r="AB37" i="2"/>
  <c r="BN37" i="2"/>
  <c r="BY37" i="2"/>
  <c r="DI37" i="2"/>
  <c r="DU37" i="2"/>
  <c r="H40" i="3"/>
  <c r="AM37" i="2"/>
  <c r="AZ37" i="2"/>
  <c r="CI37" i="2"/>
  <c r="CX37" i="2"/>
  <c r="AE37" i="2"/>
  <c r="BO37" i="2"/>
  <c r="CD37" i="2"/>
  <c r="DL37" i="2"/>
  <c r="DW37" i="2"/>
  <c r="N37" i="2"/>
  <c r="AQ37" i="2"/>
  <c r="BA37" i="2"/>
  <c r="CM37" i="2"/>
  <c r="CY37" i="2"/>
  <c r="AW39" i="2"/>
  <c r="DK39" i="2"/>
  <c r="DL49" i="2"/>
  <c r="DS49" i="2"/>
  <c r="AZ49" i="2"/>
  <c r="BH49" i="2"/>
  <c r="I52" i="2"/>
  <c r="I55" i="3" s="1"/>
  <c r="Z52" i="2"/>
  <c r="AD52" i="2"/>
  <c r="AH52" i="2"/>
  <c r="BK52" i="2"/>
  <c r="BO52" i="2"/>
  <c r="BS52" i="2"/>
  <c r="BW52" i="2"/>
  <c r="CA52" i="2"/>
  <c r="CE52" i="2"/>
  <c r="DG52" i="2"/>
  <c r="DK52" i="2"/>
  <c r="DO52" i="2"/>
  <c r="DS52" i="2"/>
  <c r="DW52" i="2"/>
  <c r="EJ52" i="2"/>
  <c r="M52" i="2"/>
  <c r="Q52" i="2"/>
  <c r="U52" i="2"/>
  <c r="AM52" i="2"/>
  <c r="AQ52" i="2"/>
  <c r="AU52" i="2"/>
  <c r="AY52" i="2"/>
  <c r="BC52" i="2"/>
  <c r="BG52" i="2"/>
  <c r="CJ52" i="2"/>
  <c r="CN52" i="2"/>
  <c r="CR52" i="2"/>
  <c r="CV52" i="2"/>
  <c r="CZ52" i="2"/>
  <c r="EF52" i="2"/>
  <c r="W52" i="2"/>
  <c r="AA52" i="2"/>
  <c r="AE52" i="2"/>
  <c r="AI52" i="2"/>
  <c r="BL52" i="2"/>
  <c r="BP52" i="2"/>
  <c r="BT52" i="2"/>
  <c r="BX52" i="2"/>
  <c r="CB52" i="2"/>
  <c r="DD52" i="2"/>
  <c r="DH52" i="2"/>
  <c r="DL52" i="2"/>
  <c r="DP52" i="2"/>
  <c r="DT52" i="2"/>
  <c r="DX52" i="2"/>
  <c r="EK52" i="2"/>
  <c r="J52" i="2"/>
  <c r="N52" i="2"/>
  <c r="R52" i="2"/>
  <c r="V52" i="2"/>
  <c r="AN52" i="2"/>
  <c r="AR52" i="2"/>
  <c r="AV52" i="2"/>
  <c r="AZ52" i="2"/>
  <c r="BD52" i="2"/>
  <c r="BH52" i="2"/>
  <c r="CK52" i="2"/>
  <c r="CO52" i="2"/>
  <c r="CS52" i="2"/>
  <c r="CW52" i="2"/>
  <c r="DA52" i="2"/>
  <c r="EG52" i="2"/>
  <c r="X52" i="2"/>
  <c r="AB52" i="2"/>
  <c r="AF52" i="2"/>
  <c r="BI52" i="2"/>
  <c r="BM52" i="2"/>
  <c r="BQ52" i="2"/>
  <c r="BU52" i="2"/>
  <c r="BY52" i="2"/>
  <c r="CC52" i="2"/>
  <c r="DE52" i="2"/>
  <c r="DI52" i="2"/>
  <c r="DM52" i="2"/>
  <c r="DQ52" i="2"/>
  <c r="DU52" i="2"/>
  <c r="DY52" i="2"/>
  <c r="EL52" i="2"/>
  <c r="K52" i="2"/>
  <c r="O52" i="2"/>
  <c r="S52" i="2"/>
  <c r="AO52" i="2"/>
  <c r="AS52" i="2"/>
  <c r="AW52" i="2"/>
  <c r="BA52" i="2"/>
  <c r="BE52" i="2"/>
  <c r="CH52" i="2"/>
  <c r="CL52" i="2"/>
  <c r="CP52" i="2"/>
  <c r="CT52" i="2"/>
  <c r="CX52" i="2"/>
  <c r="DB52" i="2"/>
  <c r="EH52" i="2"/>
  <c r="AC52" i="2"/>
  <c r="BR52" i="2"/>
  <c r="DF52" i="2"/>
  <c r="DV52" i="2"/>
  <c r="P52" i="2"/>
  <c r="AT52" i="2"/>
  <c r="CI52" i="2"/>
  <c r="CY52" i="2"/>
  <c r="Y52" i="2"/>
  <c r="BV52" i="2"/>
  <c r="DN52" i="2"/>
  <c r="L52" i="2"/>
  <c r="AX52" i="2"/>
  <c r="CQ52" i="2"/>
  <c r="AG52" i="2"/>
  <c r="BZ52" i="2"/>
  <c r="DR52" i="2"/>
  <c r="T52" i="2"/>
  <c r="BB52" i="2"/>
  <c r="CU52" i="2"/>
  <c r="AI53" i="2"/>
  <c r="BL53" i="2"/>
  <c r="L53" i="2"/>
  <c r="CV53" i="2"/>
  <c r="CA53" i="2"/>
  <c r="Q53" i="2"/>
  <c r="CB53" i="2"/>
  <c r="AZ53" i="2"/>
  <c r="CM53" i="2"/>
  <c r="C20" i="13"/>
  <c r="C21" i="9"/>
  <c r="C20" i="12"/>
  <c r="B46" i="40"/>
  <c r="B47" i="9"/>
  <c r="B47" i="7"/>
  <c r="B57" i="14"/>
  <c r="B58" i="7"/>
  <c r="B57" i="12"/>
  <c r="C15" i="40"/>
  <c r="C15" i="13"/>
  <c r="C16" i="9"/>
  <c r="C15" i="14"/>
  <c r="C15" i="12"/>
  <c r="C11" i="14"/>
  <c r="B48" i="4"/>
  <c r="K17" i="6"/>
  <c r="W18" i="6"/>
  <c r="E35" i="6"/>
  <c r="I35" i="6"/>
  <c r="O35" i="6"/>
  <c r="B17" i="10"/>
  <c r="B23" i="10"/>
  <c r="B40" i="10"/>
  <c r="B42" i="10"/>
  <c r="C51" i="10"/>
  <c r="B54" i="10"/>
  <c r="B7" i="3"/>
  <c r="B23" i="3"/>
  <c r="A50" i="3"/>
  <c r="C55" i="3"/>
  <c r="B57" i="3"/>
  <c r="EB41" i="2"/>
  <c r="EB12" i="2"/>
  <c r="EB6" i="2"/>
  <c r="C9" i="7"/>
  <c r="CU5" i="2"/>
  <c r="BF5" i="2"/>
  <c r="EK5" i="2"/>
  <c r="DB6" i="2"/>
  <c r="CT6" i="2"/>
  <c r="CM6" i="2"/>
  <c r="BH6" i="2"/>
  <c r="AZ6" i="2"/>
  <c r="AS6" i="2"/>
  <c r="AM6" i="2"/>
  <c r="O6" i="2"/>
  <c r="H9" i="3"/>
  <c r="DX6" i="2"/>
  <c r="DQ6" i="2"/>
  <c r="DK6" i="2"/>
  <c r="CE6" i="2"/>
  <c r="BY6" i="2"/>
  <c r="BR6" i="2"/>
  <c r="BJ6" i="2"/>
  <c r="AE6" i="2"/>
  <c r="DC8" i="2"/>
  <c r="CU8" i="2"/>
  <c r="CN8" i="2"/>
  <c r="BH8" i="2"/>
  <c r="AZ8" i="2"/>
  <c r="AS8" i="2"/>
  <c r="AM8" i="2"/>
  <c r="P8" i="2"/>
  <c r="J8" i="2"/>
  <c r="EC8" i="2"/>
  <c r="DS8" i="2"/>
  <c r="DL8" i="2"/>
  <c r="DE8" i="2"/>
  <c r="BZ8" i="2"/>
  <c r="BS8" i="2"/>
  <c r="BK8" i="2"/>
  <c r="AF8" i="2"/>
  <c r="EF9" i="2"/>
  <c r="AS9" i="2"/>
  <c r="DY9" i="2"/>
  <c r="CA9" i="2"/>
  <c r="CZ12" i="2"/>
  <c r="CJ12" i="2"/>
  <c r="AW12" i="2"/>
  <c r="T12" i="2"/>
  <c r="EM12" i="2"/>
  <c r="DQ12" i="2"/>
  <c r="CE12" i="2"/>
  <c r="BO12" i="2"/>
  <c r="CV13" i="2"/>
  <c r="AU13" i="2"/>
  <c r="EK13" i="2"/>
  <c r="CD13" i="2"/>
  <c r="EG14" i="2"/>
  <c r="CX14" i="2"/>
  <c r="CP14" i="2"/>
  <c r="CI14" i="2"/>
  <c r="BD14" i="2"/>
  <c r="AV14" i="2"/>
  <c r="AO14" i="2"/>
  <c r="S14" i="2"/>
  <c r="K14" i="2"/>
  <c r="EC14" i="2"/>
  <c r="DT14" i="2"/>
  <c r="DM14" i="2"/>
  <c r="DD14" i="2"/>
  <c r="BU14" i="2"/>
  <c r="BI14" i="2"/>
  <c r="Y14" i="2"/>
  <c r="C19" i="7"/>
  <c r="DB16" i="2"/>
  <c r="CQ16" i="2"/>
  <c r="BH16" i="2"/>
  <c r="AX16" i="2"/>
  <c r="AM16" i="2"/>
  <c r="M16" i="2"/>
  <c r="DV16" i="2"/>
  <c r="DL16" i="2"/>
  <c r="CD16" i="2"/>
  <c r="BS16" i="2"/>
  <c r="BI16" i="2"/>
  <c r="EG17" i="2"/>
  <c r="AO19" i="2"/>
  <c r="CE19" i="2"/>
  <c r="B24" i="7"/>
  <c r="DC22" i="2"/>
  <c r="CH22" i="2"/>
  <c r="AO22" i="2"/>
  <c r="EK22" i="2"/>
  <c r="BZ22" i="2"/>
  <c r="Y22" i="2"/>
  <c r="DY24" i="2"/>
  <c r="CR24" i="2"/>
  <c r="X27" i="2"/>
  <c r="AI27" i="2"/>
  <c r="BP27" i="2"/>
  <c r="BX27" i="2"/>
  <c r="DE27" i="2"/>
  <c r="DM27" i="2"/>
  <c r="DU27" i="2"/>
  <c r="EM27" i="2"/>
  <c r="P27" i="2"/>
  <c r="AL27" i="2"/>
  <c r="AT27" i="2"/>
  <c r="BB27" i="2"/>
  <c r="CK27" i="2"/>
  <c r="CS27" i="2"/>
  <c r="DA27" i="2"/>
  <c r="AC27" i="2"/>
  <c r="BO27" i="2"/>
  <c r="CA27" i="2"/>
  <c r="DI27" i="2"/>
  <c r="DR27" i="2"/>
  <c r="T27" i="2"/>
  <c r="AS27" i="2"/>
  <c r="BE27" i="2"/>
  <c r="CO27" i="2"/>
  <c r="CZ27" i="2"/>
  <c r="AE27" i="2"/>
  <c r="BS27" i="2"/>
  <c r="CB27" i="2"/>
  <c r="DJ27" i="2"/>
  <c r="DV27" i="2"/>
  <c r="L27" i="2"/>
  <c r="U27" i="2"/>
  <c r="AW27" i="2"/>
  <c r="BF27" i="2"/>
  <c r="CR27" i="2"/>
  <c r="EH27" i="2"/>
  <c r="W33" i="2"/>
  <c r="AB33" i="2"/>
  <c r="AG33" i="2"/>
  <c r="BL33" i="2"/>
  <c r="BR33" i="2"/>
  <c r="BW33" i="2"/>
  <c r="CB33" i="2"/>
  <c r="DE33" i="2"/>
  <c r="DJ33" i="2"/>
  <c r="DP33" i="2"/>
  <c r="DU33" i="2"/>
  <c r="EC33" i="2"/>
  <c r="H36" i="3"/>
  <c r="O33" i="2"/>
  <c r="T33" i="2"/>
  <c r="AO33" i="2"/>
  <c r="AT33" i="2"/>
  <c r="AZ33" i="2"/>
  <c r="BE33" i="2"/>
  <c r="CJ33" i="2"/>
  <c r="CO33" i="2"/>
  <c r="CU33" i="2"/>
  <c r="CZ33" i="2"/>
  <c r="EH33" i="2"/>
  <c r="I33" i="2"/>
  <c r="I36" i="3" s="1"/>
  <c r="AC33" i="2"/>
  <c r="BJ33" i="2"/>
  <c r="BP33" i="2"/>
  <c r="BX33" i="2"/>
  <c r="CE33" i="2"/>
  <c r="DI33" i="2"/>
  <c r="DQ33" i="2"/>
  <c r="DX33" i="2"/>
  <c r="EM33" i="2"/>
  <c r="P33" i="2"/>
  <c r="AL33" i="2"/>
  <c r="AS33" i="2"/>
  <c r="BA33" i="2"/>
  <c r="BH33" i="2"/>
  <c r="CN33" i="2"/>
  <c r="CV33" i="2"/>
  <c r="DC33" i="2"/>
  <c r="X33" i="2"/>
  <c r="AE33" i="2"/>
  <c r="BK33" i="2"/>
  <c r="BS33" i="2"/>
  <c r="BZ33" i="2"/>
  <c r="DD33" i="2"/>
  <c r="DL33" i="2"/>
  <c r="DR33" i="2"/>
  <c r="DY33" i="2"/>
  <c r="K33" i="2"/>
  <c r="Q33" i="2"/>
  <c r="AN33" i="2"/>
  <c r="AV33" i="2"/>
  <c r="BB33" i="2"/>
  <c r="CI33" i="2"/>
  <c r="CQ33" i="2"/>
  <c r="CW33" i="2"/>
  <c r="EG33" i="2"/>
  <c r="W39" i="2"/>
  <c r="Z39" i="2"/>
  <c r="BM39" i="2"/>
  <c r="CD39" i="2"/>
  <c r="DQ39" i="2"/>
  <c r="EL39" i="2"/>
  <c r="AR39" i="2"/>
  <c r="BG39" i="2"/>
  <c r="CU39" i="2"/>
  <c r="AF39" i="2"/>
  <c r="BY39" i="2"/>
  <c r="DU39" i="2"/>
  <c r="O39" i="2"/>
  <c r="BE39" i="2"/>
  <c r="DC39" i="2"/>
  <c r="BJ39" i="2"/>
  <c r="DD39" i="2"/>
  <c r="DW39" i="2"/>
  <c r="T39" i="2"/>
  <c r="CI39" i="2"/>
  <c r="EF39" i="2"/>
  <c r="BW26" i="2"/>
  <c r="AB26" i="2"/>
  <c r="AR29" i="2"/>
  <c r="AZ32" i="2"/>
  <c r="AO32" i="2"/>
  <c r="H35" i="3"/>
  <c r="DU32" i="2"/>
  <c r="DI32" i="2"/>
  <c r="BW32" i="2"/>
  <c r="BK32" i="2"/>
  <c r="EK35" i="2"/>
  <c r="I36" i="2"/>
  <c r="I39" i="3" s="1"/>
  <c r="Y36" i="2"/>
  <c r="BJ36" i="2"/>
  <c r="BY36" i="2"/>
  <c r="DK36" i="2"/>
  <c r="DT36" i="2"/>
  <c r="EM36" i="2"/>
  <c r="R36" i="2"/>
  <c r="AO36" i="2"/>
  <c r="AZ36" i="2"/>
  <c r="CK36" i="2"/>
  <c r="CT36" i="2"/>
  <c r="EG36" i="2"/>
  <c r="DI38" i="2"/>
  <c r="BR38" i="2"/>
  <c r="Z42" i="2"/>
  <c r="AF42" i="2"/>
  <c r="BM42" i="2"/>
  <c r="BS42" i="2"/>
  <c r="BZ42" i="2"/>
  <c r="DD42" i="2"/>
  <c r="DK42" i="2"/>
  <c r="DQ42" i="2"/>
  <c r="DY42" i="2"/>
  <c r="EM42" i="2"/>
  <c r="N42" i="2"/>
  <c r="T42" i="2"/>
  <c r="AR42" i="2"/>
  <c r="AZ42" i="2"/>
  <c r="BG42" i="2"/>
  <c r="CJ42" i="2"/>
  <c r="CR42" i="2"/>
  <c r="CY42" i="2"/>
  <c r="EH42" i="2"/>
  <c r="DE45" i="2"/>
  <c r="BS45" i="2"/>
  <c r="O46" i="2"/>
  <c r="DT46" i="2"/>
  <c r="DG46" i="2"/>
  <c r="BO46" i="2"/>
  <c r="I47" i="2"/>
  <c r="I50" i="3" s="1"/>
  <c r="AF47" i="2"/>
  <c r="BQ47" i="2"/>
  <c r="DI47" i="2"/>
  <c r="DW47" i="2"/>
  <c r="H50" i="3"/>
  <c r="V47" i="2"/>
  <c r="AY47" i="2"/>
  <c r="CK47" i="2"/>
  <c r="CX47" i="2"/>
  <c r="CZ48" i="2"/>
  <c r="U48" i="2"/>
  <c r="AD58" i="2"/>
  <c r="BL58" i="2"/>
  <c r="AY58" i="2"/>
  <c r="DN58" i="2"/>
  <c r="CR58" i="2"/>
  <c r="DY58" i="2"/>
  <c r="AO58" i="2"/>
  <c r="B30" i="41"/>
  <c r="B30" i="40"/>
  <c r="B30" i="14"/>
  <c r="B30" i="12"/>
  <c r="A39" i="9"/>
  <c r="AA29" i="2"/>
  <c r="BR29" i="2"/>
  <c r="J29" i="2"/>
  <c r="DC29" i="2"/>
  <c r="DJ30" i="2"/>
  <c r="BF30" i="2"/>
  <c r="I32" i="2"/>
  <c r="I35" i="3" s="1"/>
  <c r="X32" i="2"/>
  <c r="AF32" i="2"/>
  <c r="BP32" i="2"/>
  <c r="BX32" i="2"/>
  <c r="DH32" i="2"/>
  <c r="DP32" i="2"/>
  <c r="DY32" i="2"/>
  <c r="K32" i="2"/>
  <c r="U32" i="2"/>
  <c r="AV32" i="2"/>
  <c r="BE32" i="2"/>
  <c r="CN32" i="2"/>
  <c r="CW32" i="2"/>
  <c r="EI32" i="2"/>
  <c r="AB38" i="2"/>
  <c r="BM38" i="2"/>
  <c r="CA38" i="2"/>
  <c r="DQ38" i="2"/>
  <c r="EK38" i="2"/>
  <c r="P38" i="2"/>
  <c r="AS38" i="2"/>
  <c r="BH38" i="2"/>
  <c r="CR38" i="2"/>
  <c r="EG38" i="2"/>
  <c r="I45" i="2"/>
  <c r="I48" i="3" s="1"/>
  <c r="Z45" i="2"/>
  <c r="BL45" i="2"/>
  <c r="BX45" i="2"/>
  <c r="DJ45" i="2"/>
  <c r="DV45" i="2"/>
  <c r="N45" i="2"/>
  <c r="AP45" i="2"/>
  <c r="BA45" i="2"/>
  <c r="CN45" i="2"/>
  <c r="CZ45" i="2"/>
  <c r="W46" i="2"/>
  <c r="AD46" i="2"/>
  <c r="BR46" i="2"/>
  <c r="CC46" i="2"/>
  <c r="DO46" i="2"/>
  <c r="EC46" i="2"/>
  <c r="R46" i="2"/>
  <c r="AS46" i="2"/>
  <c r="BH46" i="2"/>
  <c r="CR46" i="2"/>
  <c r="EF46" i="2"/>
  <c r="X48" i="2"/>
  <c r="AI48" i="2"/>
  <c r="BS48" i="2"/>
  <c r="CD48" i="2"/>
  <c r="DL48" i="2"/>
  <c r="DV48" i="2"/>
  <c r="L48" i="2"/>
  <c r="AL48" i="2"/>
  <c r="AW48" i="2"/>
  <c r="BH48" i="2"/>
  <c r="CQ48" i="2"/>
  <c r="Y48" i="2"/>
  <c r="BL48" i="2"/>
  <c r="BW48" i="2"/>
  <c r="DE48" i="2"/>
  <c r="DP48" i="2"/>
  <c r="EC48" i="2"/>
  <c r="P48" i="2"/>
  <c r="AP48" i="2"/>
  <c r="BA48" i="2"/>
  <c r="CJ48" i="2"/>
  <c r="CU48" i="2"/>
  <c r="AC48" i="2"/>
  <c r="BN48" i="2"/>
  <c r="BX48" i="2"/>
  <c r="DF48" i="2"/>
  <c r="DQ48" i="2"/>
  <c r="EM48" i="2"/>
  <c r="Q48" i="2"/>
  <c r="AR48" i="2"/>
  <c r="BB48" i="2"/>
  <c r="CK48" i="2"/>
  <c r="CV48" i="2"/>
  <c r="AE48" i="2"/>
  <c r="DU48" i="2"/>
  <c r="BF48" i="2"/>
  <c r="DA48" i="2"/>
  <c r="C38" i="13"/>
  <c r="C39" i="9"/>
  <c r="B60" i="41"/>
  <c r="B60" i="14"/>
  <c r="B61" i="9"/>
  <c r="B61" i="7"/>
  <c r="B60" i="12"/>
  <c r="LZ67" i="2"/>
  <c r="C23" i="40"/>
  <c r="C24" i="9"/>
  <c r="E40" i="2"/>
  <c r="F40" i="2" s="1"/>
  <c r="AQ51" i="2"/>
  <c r="JD18" i="2"/>
  <c r="L22" i="9" s="1"/>
  <c r="B13" i="14"/>
  <c r="D37" i="40"/>
  <c r="C16" i="40"/>
  <c r="C28" i="14"/>
  <c r="B50" i="14"/>
  <c r="A58" i="14"/>
  <c r="O17" i="6"/>
  <c r="I35" i="2"/>
  <c r="I38" i="3" s="1"/>
  <c r="Z35" i="2"/>
  <c r="AD35" i="2"/>
  <c r="AH35" i="2"/>
  <c r="BK35" i="2"/>
  <c r="BO35" i="2"/>
  <c r="BS35" i="2"/>
  <c r="BW35" i="2"/>
  <c r="CA35" i="2"/>
  <c r="CE35" i="2"/>
  <c r="DF35" i="2"/>
  <c r="DJ35" i="2"/>
  <c r="DN35" i="2"/>
  <c r="DR35" i="2"/>
  <c r="DV35" i="2"/>
  <c r="EL35" i="2"/>
  <c r="M35" i="2"/>
  <c r="Q35" i="2"/>
  <c r="U35" i="2"/>
  <c r="AN35" i="2"/>
  <c r="AR35" i="2"/>
  <c r="AV35" i="2"/>
  <c r="AZ35" i="2"/>
  <c r="BD35" i="2"/>
  <c r="BH35" i="2"/>
  <c r="CJ35" i="2"/>
  <c r="CN35" i="2"/>
  <c r="CR35" i="2"/>
  <c r="CV35" i="2"/>
  <c r="CZ35" i="2"/>
  <c r="EI35" i="2"/>
  <c r="W35" i="2"/>
  <c r="AA35" i="2"/>
  <c r="AE35" i="2"/>
  <c r="AI35" i="2"/>
  <c r="BL35" i="2"/>
  <c r="BP35" i="2"/>
  <c r="BT35" i="2"/>
  <c r="BX35" i="2"/>
  <c r="CB35" i="2"/>
  <c r="DG35" i="2"/>
  <c r="DK35" i="2"/>
  <c r="DO35" i="2"/>
  <c r="DS35" i="2"/>
  <c r="DW35" i="2"/>
  <c r="EC35" i="2"/>
  <c r="EM35" i="2"/>
  <c r="J35" i="2"/>
  <c r="N35" i="2"/>
  <c r="R35" i="2"/>
  <c r="V35" i="2"/>
  <c r="AO35" i="2"/>
  <c r="AS35" i="2"/>
  <c r="AW35" i="2"/>
  <c r="BA35" i="2"/>
  <c r="BE35" i="2"/>
  <c r="CK35" i="2"/>
  <c r="CO35" i="2"/>
  <c r="CS35" i="2"/>
  <c r="CW35" i="2"/>
  <c r="DA35" i="2"/>
  <c r="EF35" i="2"/>
  <c r="X35" i="2"/>
  <c r="AF35" i="2"/>
  <c r="BM35" i="2"/>
  <c r="BU35" i="2"/>
  <c r="CC35" i="2"/>
  <c r="DH35" i="2"/>
  <c r="DP35" i="2"/>
  <c r="DX35" i="2"/>
  <c r="O35" i="2"/>
  <c r="AL35" i="2"/>
  <c r="AT35" i="2"/>
  <c r="BB35" i="2"/>
  <c r="CH35" i="2"/>
  <c r="CP35" i="2"/>
  <c r="CX35" i="2"/>
  <c r="EG35" i="2"/>
  <c r="Y35" i="2"/>
  <c r="AG35" i="2"/>
  <c r="BN35" i="2"/>
  <c r="BV35" i="2"/>
  <c r="CD35" i="2"/>
  <c r="DI35" i="2"/>
  <c r="DQ35" i="2"/>
  <c r="DY35" i="2"/>
  <c r="P35" i="2"/>
  <c r="AM35" i="2"/>
  <c r="AU35" i="2"/>
  <c r="BC35" i="2"/>
  <c r="CI35" i="2"/>
  <c r="CQ35" i="2"/>
  <c r="CY35" i="2"/>
  <c r="EH35" i="2"/>
  <c r="AB35" i="2"/>
  <c r="BQ35" i="2"/>
  <c r="DD35" i="2"/>
  <c r="DT35" i="2"/>
  <c r="K35" i="2"/>
  <c r="AP35" i="2"/>
  <c r="BF35" i="2"/>
  <c r="CT35" i="2"/>
  <c r="EB35" i="2"/>
  <c r="AC35" i="2"/>
  <c r="BR35" i="2"/>
  <c r="DE35" i="2"/>
  <c r="DU35" i="2"/>
  <c r="L35" i="2"/>
  <c r="AQ35" i="2"/>
  <c r="BG35" i="2"/>
  <c r="CU35" i="2"/>
  <c r="BI35" i="2"/>
  <c r="BY35" i="2"/>
  <c r="DL35" i="2"/>
  <c r="EJ35" i="2"/>
  <c r="S35" i="2"/>
  <c r="AX35" i="2"/>
  <c r="CL35" i="2"/>
  <c r="DB35" i="2"/>
  <c r="F7" i="4"/>
  <c r="F24" i="4"/>
  <c r="D24" i="4" s="1"/>
  <c r="O53" i="6"/>
  <c r="W31" i="2"/>
  <c r="AA31" i="2"/>
  <c r="AE31" i="2"/>
  <c r="AI31" i="2"/>
  <c r="BL31" i="2"/>
  <c r="BP31" i="2"/>
  <c r="BT31" i="2"/>
  <c r="BX31" i="2"/>
  <c r="CB31" i="2"/>
  <c r="DG31" i="2"/>
  <c r="DK31" i="2"/>
  <c r="DO31" i="2"/>
  <c r="DS31" i="2"/>
  <c r="DW31" i="2"/>
  <c r="EC31" i="2"/>
  <c r="EM31" i="2"/>
  <c r="J31" i="2"/>
  <c r="N31" i="2"/>
  <c r="R31" i="2"/>
  <c r="V31" i="2"/>
  <c r="AO31" i="2"/>
  <c r="AS31" i="2"/>
  <c r="AW31" i="2"/>
  <c r="BA31" i="2"/>
  <c r="BE31" i="2"/>
  <c r="CK31" i="2"/>
  <c r="CO31" i="2"/>
  <c r="CS31" i="2"/>
  <c r="CW31" i="2"/>
  <c r="DA31" i="2"/>
  <c r="EF31" i="2"/>
  <c r="X31" i="2"/>
  <c r="AB31" i="2"/>
  <c r="AF31" i="2"/>
  <c r="BI31" i="2"/>
  <c r="BM31" i="2"/>
  <c r="BQ31" i="2"/>
  <c r="BU31" i="2"/>
  <c r="BY31" i="2"/>
  <c r="CC31" i="2"/>
  <c r="DD31" i="2"/>
  <c r="DH31" i="2"/>
  <c r="DL31" i="2"/>
  <c r="DP31" i="2"/>
  <c r="DT31" i="2"/>
  <c r="DX31" i="2"/>
  <c r="EJ31" i="2"/>
  <c r="K31" i="2"/>
  <c r="O31" i="2"/>
  <c r="S31" i="2"/>
  <c r="AL31" i="2"/>
  <c r="AP31" i="2"/>
  <c r="AT31" i="2"/>
  <c r="AX31" i="2"/>
  <c r="BB31" i="2"/>
  <c r="BF31" i="2"/>
  <c r="CH31" i="2"/>
  <c r="CL31" i="2"/>
  <c r="CP31" i="2"/>
  <c r="CT31" i="2"/>
  <c r="CX31" i="2"/>
  <c r="DB31" i="2"/>
  <c r="EG31" i="2"/>
  <c r="Y31" i="2"/>
  <c r="AG31" i="2"/>
  <c r="BN31" i="2"/>
  <c r="BV31" i="2"/>
  <c r="CD31" i="2"/>
  <c r="DI31" i="2"/>
  <c r="DQ31" i="2"/>
  <c r="DY31" i="2"/>
  <c r="H34" i="3"/>
  <c r="P31" i="2"/>
  <c r="AM31" i="2"/>
  <c r="AU31" i="2"/>
  <c r="BC31" i="2"/>
  <c r="CI31" i="2"/>
  <c r="CQ31" i="2"/>
  <c r="CY31" i="2"/>
  <c r="EH31" i="2"/>
  <c r="Z31" i="2"/>
  <c r="AH31" i="2"/>
  <c r="BO31" i="2"/>
  <c r="BW31" i="2"/>
  <c r="CE31" i="2"/>
  <c r="DJ31" i="2"/>
  <c r="DR31" i="2"/>
  <c r="Q31" i="2"/>
  <c r="AN31" i="2"/>
  <c r="AV31" i="2"/>
  <c r="BD31" i="2"/>
  <c r="CJ31" i="2"/>
  <c r="CR31" i="2"/>
  <c r="CZ31" i="2"/>
  <c r="EI31" i="2"/>
  <c r="I31" i="2"/>
  <c r="I34" i="3" s="1"/>
  <c r="BK31" i="2"/>
  <c r="CA31" i="2"/>
  <c r="DN31" i="2"/>
  <c r="EL31" i="2"/>
  <c r="U31" i="2"/>
  <c r="AZ31" i="2"/>
  <c r="CN31" i="2"/>
  <c r="EB31" i="2"/>
  <c r="AC31" i="2"/>
  <c r="BR31" i="2"/>
  <c r="DE31" i="2"/>
  <c r="DU31" i="2"/>
  <c r="L31" i="2"/>
  <c r="AQ31" i="2"/>
  <c r="BG31" i="2"/>
  <c r="CU31" i="2"/>
  <c r="AD31" i="2"/>
  <c r="BS31" i="2"/>
  <c r="DF31" i="2"/>
  <c r="DV31" i="2"/>
  <c r="M31" i="2"/>
  <c r="AR31" i="2"/>
  <c r="BH31" i="2"/>
  <c r="CV31" i="2"/>
  <c r="C64" i="9"/>
  <c r="C63" i="40"/>
  <c r="C42" i="14"/>
  <c r="C42" i="13"/>
  <c r="C63" i="14"/>
  <c r="C43" i="7"/>
  <c r="F43" i="4"/>
  <c r="D43" i="4" s="1"/>
  <c r="F48" i="4"/>
  <c r="F52" i="4"/>
  <c r="D52" i="4" s="1"/>
  <c r="C53" i="4"/>
  <c r="S7" i="6"/>
  <c r="C37" i="6"/>
  <c r="U39" i="6"/>
  <c r="G44" i="6"/>
  <c r="M45" i="6"/>
  <c r="W53" i="6"/>
  <c r="Z5" i="2"/>
  <c r="AD5" i="2"/>
  <c r="AH5" i="2"/>
  <c r="BK5" i="2"/>
  <c r="BO5" i="2"/>
  <c r="BS5" i="2"/>
  <c r="BW5" i="2"/>
  <c r="CA5" i="2"/>
  <c r="CE5" i="2"/>
  <c r="DF5" i="2"/>
  <c r="DJ5" i="2"/>
  <c r="DN5" i="2"/>
  <c r="DR5" i="2"/>
  <c r="DV5" i="2"/>
  <c r="EC5" i="2"/>
  <c r="Q8" i="3" s="1"/>
  <c r="EM5" i="2"/>
  <c r="J5" i="2"/>
  <c r="N5" i="2"/>
  <c r="R5" i="2"/>
  <c r="V5" i="2"/>
  <c r="AO5" i="2"/>
  <c r="AS5" i="2"/>
  <c r="I5" i="2"/>
  <c r="AA5" i="2"/>
  <c r="AF5" i="2"/>
  <c r="BJ5" i="2"/>
  <c r="BP5" i="2"/>
  <c r="BU5" i="2"/>
  <c r="BZ5" i="2"/>
  <c r="DH5" i="2"/>
  <c r="DM5" i="2"/>
  <c r="DS5" i="2"/>
  <c r="DX5" i="2"/>
  <c r="EL5" i="2"/>
  <c r="K5" i="2"/>
  <c r="P5" i="2"/>
  <c r="U5" i="2"/>
  <c r="AP5" i="2"/>
  <c r="AU5" i="2"/>
  <c r="AY5" i="2"/>
  <c r="BC5" i="2"/>
  <c r="BG5" i="2"/>
  <c r="CJ5" i="2"/>
  <c r="CN5" i="2"/>
  <c r="CR5" i="2"/>
  <c r="CV5" i="2"/>
  <c r="CZ5" i="2"/>
  <c r="EF5" i="2"/>
  <c r="W5" i="2"/>
  <c r="AB5" i="2"/>
  <c r="AG5" i="2"/>
  <c r="BL5" i="2"/>
  <c r="BQ5" i="2"/>
  <c r="BV5" i="2"/>
  <c r="CB5" i="2"/>
  <c r="DD5" i="2"/>
  <c r="DI5" i="2"/>
  <c r="DO5" i="2"/>
  <c r="DT5" i="2"/>
  <c r="DY5" i="2"/>
  <c r="L5" i="2"/>
  <c r="Q5" i="2"/>
  <c r="AL5" i="2"/>
  <c r="AQ5" i="2"/>
  <c r="AV5" i="2"/>
  <c r="AZ5" i="2"/>
  <c r="BD5" i="2"/>
  <c r="BH5" i="2"/>
  <c r="CK5" i="2"/>
  <c r="CO5" i="2"/>
  <c r="CS5" i="2"/>
  <c r="CW5" i="2"/>
  <c r="DA5" i="2"/>
  <c r="EG5" i="2"/>
  <c r="X5" i="2"/>
  <c r="AC5" i="2"/>
  <c r="AI5" i="2"/>
  <c r="BM5" i="2"/>
  <c r="BR5" i="2"/>
  <c r="BX5" i="2"/>
  <c r="CC5" i="2"/>
  <c r="DE5" i="2"/>
  <c r="DK5" i="2"/>
  <c r="DP5" i="2"/>
  <c r="DU5" i="2"/>
  <c r="EJ5" i="2"/>
  <c r="H8" i="3"/>
  <c r="M5" i="2"/>
  <c r="S5" i="2"/>
  <c r="AM5" i="2"/>
  <c r="AR5" i="2"/>
  <c r="AW5" i="2"/>
  <c r="BA5" i="2"/>
  <c r="I17" i="2"/>
  <c r="I20" i="3" s="1"/>
  <c r="Z17" i="2"/>
  <c r="AE17" i="2"/>
  <c r="BI17" i="2"/>
  <c r="BN17" i="2"/>
  <c r="BS17" i="2"/>
  <c r="BY17" i="2"/>
  <c r="CD17" i="2"/>
  <c r="DG17" i="2"/>
  <c r="DL17" i="2"/>
  <c r="DQ17" i="2"/>
  <c r="DW17" i="2"/>
  <c r="EK17" i="2"/>
  <c r="J17" i="2"/>
  <c r="O17" i="2"/>
  <c r="T17" i="2"/>
  <c r="AO17" i="2"/>
  <c r="AU17" i="2"/>
  <c r="AZ17" i="2"/>
  <c r="BE17" i="2"/>
  <c r="CI17" i="2"/>
  <c r="CN17" i="2"/>
  <c r="CT17" i="2"/>
  <c r="CY17" i="2"/>
  <c r="EF17" i="2"/>
  <c r="W17" i="2"/>
  <c r="AD17" i="2"/>
  <c r="BJ17" i="2"/>
  <c r="BQ17" i="2"/>
  <c r="BW17" i="2"/>
  <c r="CE17" i="2"/>
  <c r="DI17" i="2"/>
  <c r="DP17" i="2"/>
  <c r="DX17" i="2"/>
  <c r="EM17" i="2"/>
  <c r="N17" i="2"/>
  <c r="V17" i="2"/>
  <c r="AR17" i="2"/>
  <c r="AY17" i="2"/>
  <c r="BG17" i="2"/>
  <c r="CL17" i="2"/>
  <c r="CR17" i="2"/>
  <c r="CZ17" i="2"/>
  <c r="EH17" i="2"/>
  <c r="X17" i="2"/>
  <c r="AF17" i="2"/>
  <c r="BK17" i="2"/>
  <c r="BR17" i="2"/>
  <c r="BZ17" i="2"/>
  <c r="DD17" i="2"/>
  <c r="DK17" i="2"/>
  <c r="DS17" i="2"/>
  <c r="DY17" i="2"/>
  <c r="H20" i="3"/>
  <c r="P17" i="2"/>
  <c r="AM17" i="2"/>
  <c r="AS17" i="2"/>
  <c r="BA17" i="2"/>
  <c r="BH17" i="2"/>
  <c r="CM17" i="2"/>
  <c r="CU17" i="2"/>
  <c r="DB17" i="2"/>
  <c r="AA17" i="2"/>
  <c r="BM17" i="2"/>
  <c r="CA17" i="2"/>
  <c r="DM17" i="2"/>
  <c r="EC17" i="2"/>
  <c r="R17" i="2"/>
  <c r="AV17" i="2"/>
  <c r="CH17" i="2"/>
  <c r="CV17" i="2"/>
  <c r="AB17" i="2"/>
  <c r="BO17" i="2"/>
  <c r="CC17" i="2"/>
  <c r="DO17" i="2"/>
  <c r="EL17" i="2"/>
  <c r="S17" i="2"/>
  <c r="AW17" i="2"/>
  <c r="CJ17" i="2"/>
  <c r="CX17" i="2"/>
  <c r="AH17" i="2"/>
  <c r="BU17" i="2"/>
  <c r="DE17" i="2"/>
  <c r="DT17" i="2"/>
  <c r="K17" i="2"/>
  <c r="AN17" i="2"/>
  <c r="BC17" i="2"/>
  <c r="CP17" i="2"/>
  <c r="DC17" i="2"/>
  <c r="DM31" i="2"/>
  <c r="CM35" i="2"/>
  <c r="C64" i="7"/>
  <c r="C63" i="12"/>
  <c r="C42" i="10"/>
  <c r="F10" i="4"/>
  <c r="D10" i="4" s="1"/>
  <c r="F13" i="4"/>
  <c r="D13" i="4" s="1"/>
  <c r="F26" i="4"/>
  <c r="D26" i="4" s="1"/>
  <c r="F29" i="4"/>
  <c r="Q7" i="6"/>
  <c r="K45" i="6"/>
  <c r="C42" i="3"/>
  <c r="EI5" i="2"/>
  <c r="CY5" i="2"/>
  <c r="CI5" i="2"/>
  <c r="BB5" i="2"/>
  <c r="DW5" i="2"/>
  <c r="BI5" i="2"/>
  <c r="DH17" i="2"/>
  <c r="AY31" i="2"/>
  <c r="AY35" i="2"/>
  <c r="C8" i="13"/>
  <c r="E5" i="2"/>
  <c r="C9" i="9"/>
  <c r="C8" i="40"/>
  <c r="C8" i="12"/>
  <c r="F19" i="4"/>
  <c r="D19" i="4" s="1"/>
  <c r="F33" i="4"/>
  <c r="D33" i="4" s="1"/>
  <c r="K7" i="6"/>
  <c r="I39" i="6"/>
  <c r="C8" i="3"/>
  <c r="AA28" i="2"/>
  <c r="DR28" i="2"/>
  <c r="Q28" i="2"/>
  <c r="BS28" i="2"/>
  <c r="BF28" i="2"/>
  <c r="CY28" i="2"/>
  <c r="CM31" i="2"/>
  <c r="DM35" i="2"/>
  <c r="C43" i="9"/>
  <c r="F44" i="4"/>
  <c r="D44" i="4" s="1"/>
  <c r="I7" i="6"/>
  <c r="Q35" i="6"/>
  <c r="G38" i="6"/>
  <c r="S45" i="6"/>
  <c r="EB17" i="2"/>
  <c r="CQ5" i="2"/>
  <c r="T5" i="2"/>
  <c r="CD5" i="2"/>
  <c r="BD17" i="2"/>
  <c r="BZ31" i="2"/>
  <c r="BZ35" i="2"/>
  <c r="C63" i="3"/>
  <c r="C36" i="4"/>
  <c r="ED30" i="2"/>
  <c r="F8" i="4"/>
  <c r="F15" i="4"/>
  <c r="D15" i="4" s="1"/>
  <c r="F25" i="4"/>
  <c r="D25" i="4" s="1"/>
  <c r="F31" i="4"/>
  <c r="F34" i="4"/>
  <c r="D34" i="4" s="1"/>
  <c r="F41" i="4"/>
  <c r="F47" i="4"/>
  <c r="F51" i="4"/>
  <c r="D51" i="4" s="1"/>
  <c r="F53" i="4"/>
  <c r="D53" i="4" s="1"/>
  <c r="E7" i="6"/>
  <c r="G7" i="6"/>
  <c r="O7" i="6"/>
  <c r="W7" i="6"/>
  <c r="I17" i="6"/>
  <c r="E31" i="6"/>
  <c r="M35" i="6"/>
  <c r="Q39" i="6"/>
  <c r="E40" i="6"/>
  <c r="EP67" i="2"/>
  <c r="G4" i="10" s="1"/>
  <c r="EH5" i="2"/>
  <c r="CX5" i="2"/>
  <c r="CP5" i="2"/>
  <c r="CH5" i="2"/>
  <c r="AX5" i="2"/>
  <c r="O5" i="2"/>
  <c r="DQ5" i="2"/>
  <c r="BY5" i="2"/>
  <c r="AE5" i="2"/>
  <c r="I13" i="2"/>
  <c r="I16" i="3" s="1"/>
  <c r="X13" i="2"/>
  <c r="AD13" i="2"/>
  <c r="AI13" i="2"/>
  <c r="BM13" i="2"/>
  <c r="BR13" i="2"/>
  <c r="BW13" i="2"/>
  <c r="CC13" i="2"/>
  <c r="DD13" i="2"/>
  <c r="DI13" i="2"/>
  <c r="DO13" i="2"/>
  <c r="DT13" i="2"/>
  <c r="DY13" i="2"/>
  <c r="EM13" i="2"/>
  <c r="L13" i="2"/>
  <c r="R13" i="2"/>
  <c r="AQ13" i="2"/>
  <c r="AV13" i="2"/>
  <c r="BA13" i="2"/>
  <c r="BG13" i="2"/>
  <c r="CJ13" i="2"/>
  <c r="CP13" i="2"/>
  <c r="CU13" i="2"/>
  <c r="CZ13" i="2"/>
  <c r="EG13" i="2"/>
  <c r="W13" i="2"/>
  <c r="AE13" i="2"/>
  <c r="BJ13" i="2"/>
  <c r="BQ13" i="2"/>
  <c r="BY13" i="2"/>
  <c r="CE13" i="2"/>
  <c r="DH13" i="2"/>
  <c r="DP13" i="2"/>
  <c r="DW13" i="2"/>
  <c r="EL13" i="2"/>
  <c r="N13" i="2"/>
  <c r="T13" i="2"/>
  <c r="AO13" i="2"/>
  <c r="AW13" i="2"/>
  <c r="BD13" i="2"/>
  <c r="CI13" i="2"/>
  <c r="CQ13" i="2"/>
  <c r="CX13" i="2"/>
  <c r="EF13" i="2"/>
  <c r="Z13" i="2"/>
  <c r="AF13" i="2"/>
  <c r="BK13" i="2"/>
  <c r="BS13" i="2"/>
  <c r="BZ13" i="2"/>
  <c r="DK13" i="2"/>
  <c r="DQ13" i="2"/>
  <c r="DX13" i="2"/>
  <c r="H16" i="3"/>
  <c r="O13" i="2"/>
  <c r="V13" i="2"/>
  <c r="AR13" i="2"/>
  <c r="AY13" i="2"/>
  <c r="BE13" i="2"/>
  <c r="CL13" i="2"/>
  <c r="CR13" i="2"/>
  <c r="CY13" i="2"/>
  <c r="EH13" i="2"/>
  <c r="AA13" i="2"/>
  <c r="AH13" i="2"/>
  <c r="BN13" i="2"/>
  <c r="BU13" i="2"/>
  <c r="CA13" i="2"/>
  <c r="DE13" i="2"/>
  <c r="DL13" i="2"/>
  <c r="DS13" i="2"/>
  <c r="EC13" i="2"/>
  <c r="J13" i="2"/>
  <c r="P13" i="2"/>
  <c r="AM13" i="2"/>
  <c r="AS13" i="2"/>
  <c r="AZ13" i="2"/>
  <c r="BH13" i="2"/>
  <c r="CM13" i="2"/>
  <c r="CT13" i="2"/>
  <c r="DB13" i="2"/>
  <c r="AQ17" i="2"/>
  <c r="BV17" i="2"/>
  <c r="X24" i="2"/>
  <c r="AB24" i="2"/>
  <c r="BW24" i="2"/>
  <c r="DQ24" i="2"/>
  <c r="H27" i="3"/>
  <c r="AW24" i="2"/>
  <c r="CN24" i="2"/>
  <c r="BO24" i="2"/>
  <c r="DI24" i="2"/>
  <c r="L24" i="2"/>
  <c r="BE24" i="2"/>
  <c r="EH24" i="2"/>
  <c r="BS24" i="2"/>
  <c r="DU24" i="2"/>
  <c r="T24" i="2"/>
  <c r="CJ24" i="2"/>
  <c r="AF24" i="2"/>
  <c r="EM24" i="2"/>
  <c r="CZ24" i="2"/>
  <c r="CE24" i="2"/>
  <c r="AO24" i="2"/>
  <c r="DE24" i="2"/>
  <c r="BA24" i="2"/>
  <c r="T31" i="2"/>
  <c r="BJ31" i="2"/>
  <c r="T35" i="2"/>
  <c r="BJ35" i="2"/>
  <c r="I9" i="2"/>
  <c r="I12" i="3" s="1"/>
  <c r="Y9" i="2"/>
  <c r="BK9" i="2"/>
  <c r="BT9" i="2"/>
  <c r="CE9" i="2"/>
  <c r="DM9" i="2"/>
  <c r="DV9" i="2"/>
  <c r="T9" i="2"/>
  <c r="AT9" i="2"/>
  <c r="BE9" i="2"/>
  <c r="CO9" i="2"/>
  <c r="CX9" i="2"/>
  <c r="EI9" i="2"/>
  <c r="W11" i="2"/>
  <c r="AA11" i="2"/>
  <c r="BK11" i="2"/>
  <c r="BV11" i="2"/>
  <c r="CE11" i="2"/>
  <c r="DM11" i="2"/>
  <c r="DX11" i="2"/>
  <c r="H14" i="3"/>
  <c r="S11" i="2"/>
  <c r="AS11" i="2"/>
  <c r="BD11" i="2"/>
  <c r="CN11" i="2"/>
  <c r="CY11" i="2"/>
  <c r="W18" i="2"/>
  <c r="BW18" i="2"/>
  <c r="DY18" i="2"/>
  <c r="AO18" i="2"/>
  <c r="CR18" i="2"/>
  <c r="AB18" i="2"/>
  <c r="DQ18" i="2"/>
  <c r="AW18" i="2"/>
  <c r="EH18" i="2"/>
  <c r="BO18" i="2"/>
  <c r="EM18" i="2"/>
  <c r="BE18" i="2"/>
  <c r="I22" i="2"/>
  <c r="I25" i="3" s="1"/>
  <c r="Z22" i="2"/>
  <c r="AD22" i="2"/>
  <c r="AH22" i="2"/>
  <c r="BK22" i="2"/>
  <c r="BO22" i="2"/>
  <c r="BS22" i="2"/>
  <c r="BW22" i="2"/>
  <c r="CA22" i="2"/>
  <c r="CE22" i="2"/>
  <c r="DF22" i="2"/>
  <c r="DJ22" i="2"/>
  <c r="DN22" i="2"/>
  <c r="DR22" i="2"/>
  <c r="DV22" i="2"/>
  <c r="EL22" i="2"/>
  <c r="M22" i="2"/>
  <c r="Q22" i="2"/>
  <c r="U22" i="2"/>
  <c r="AN22" i="2"/>
  <c r="AR22" i="2"/>
  <c r="AV22" i="2"/>
  <c r="AZ22" i="2"/>
  <c r="BD22" i="2"/>
  <c r="BH22" i="2"/>
  <c r="CJ22" i="2"/>
  <c r="CN22" i="2"/>
  <c r="CR22" i="2"/>
  <c r="CV22" i="2"/>
  <c r="CZ22" i="2"/>
  <c r="EI22" i="2"/>
  <c r="W22" i="2"/>
  <c r="AB22" i="2"/>
  <c r="AG22" i="2"/>
  <c r="BL22" i="2"/>
  <c r="BQ22" i="2"/>
  <c r="BV22" i="2"/>
  <c r="CB22" i="2"/>
  <c r="DD22" i="2"/>
  <c r="DI22" i="2"/>
  <c r="DO22" i="2"/>
  <c r="DT22" i="2"/>
  <c r="DY22" i="2"/>
  <c r="EM22" i="2"/>
  <c r="K22" i="2"/>
  <c r="P22" i="2"/>
  <c r="V22" i="2"/>
  <c r="AP22" i="2"/>
  <c r="AU22" i="2"/>
  <c r="BA22" i="2"/>
  <c r="BF22" i="2"/>
  <c r="CI22" i="2"/>
  <c r="CO22" i="2"/>
  <c r="CT22" i="2"/>
  <c r="CY22" i="2"/>
  <c r="EF22" i="2"/>
  <c r="X22" i="2"/>
  <c r="AC22" i="2"/>
  <c r="AI22" i="2"/>
  <c r="BM22" i="2"/>
  <c r="BR22" i="2"/>
  <c r="BX22" i="2"/>
  <c r="CC22" i="2"/>
  <c r="DE22" i="2"/>
  <c r="DK22" i="2"/>
  <c r="DP22" i="2"/>
  <c r="DU22" i="2"/>
  <c r="EC22" i="2"/>
  <c r="L22" i="2"/>
  <c r="R22" i="2"/>
  <c r="AL22" i="2"/>
  <c r="AQ22" i="2"/>
  <c r="AW22" i="2"/>
  <c r="BB22" i="2"/>
  <c r="BG22" i="2"/>
  <c r="CK22" i="2"/>
  <c r="CP22" i="2"/>
  <c r="CU22" i="2"/>
  <c r="DA22" i="2"/>
  <c r="EG22" i="2"/>
  <c r="K35" i="6"/>
  <c r="U35" i="6"/>
  <c r="M39" i="6"/>
  <c r="S39" i="6"/>
  <c r="E45" i="6"/>
  <c r="Q45" i="6"/>
  <c r="M53" i="6"/>
  <c r="U53" i="6"/>
  <c r="EQ67" i="2"/>
  <c r="F4" i="10" s="1"/>
  <c r="EB22" i="2"/>
  <c r="I6" i="2"/>
  <c r="I9" i="3" s="1"/>
  <c r="W6" i="2"/>
  <c r="AB6" i="2"/>
  <c r="AH6" i="2"/>
  <c r="BK6" i="2"/>
  <c r="BQ6" i="2"/>
  <c r="BV6" i="2"/>
  <c r="CA6" i="2"/>
  <c r="DD6" i="2"/>
  <c r="DI6" i="2"/>
  <c r="DO6" i="2"/>
  <c r="DT6" i="2"/>
  <c r="DY6" i="2"/>
  <c r="EL6" i="2"/>
  <c r="K6" i="2"/>
  <c r="P6" i="2"/>
  <c r="V6" i="2"/>
  <c r="AQ6" i="2"/>
  <c r="AV6" i="2"/>
  <c r="BA6" i="2"/>
  <c r="BG6" i="2"/>
  <c r="CJ6" i="2"/>
  <c r="CP6" i="2"/>
  <c r="CU6" i="2"/>
  <c r="CZ6" i="2"/>
  <c r="EF6" i="2"/>
  <c r="CO7" i="2"/>
  <c r="AT7" i="2"/>
  <c r="EM7" i="2"/>
  <c r="DN7" i="2"/>
  <c r="BW7" i="2"/>
  <c r="I8" i="2"/>
  <c r="I11" i="3" s="1"/>
  <c r="X8" i="2"/>
  <c r="AD8" i="2"/>
  <c r="AI8" i="2"/>
  <c r="BM8" i="2"/>
  <c r="BR8" i="2"/>
  <c r="BW8" i="2"/>
  <c r="CC8" i="2"/>
  <c r="DD8" i="2"/>
  <c r="DI8" i="2"/>
  <c r="DO8" i="2"/>
  <c r="DT8" i="2"/>
  <c r="DY8" i="2"/>
  <c r="EM8" i="2"/>
  <c r="L8" i="2"/>
  <c r="R8" i="2"/>
  <c r="AQ8" i="2"/>
  <c r="AV8" i="2"/>
  <c r="BA8" i="2"/>
  <c r="BG8" i="2"/>
  <c r="CK8" i="2"/>
  <c r="CQ8" i="2"/>
  <c r="CV8" i="2"/>
  <c r="DA8" i="2"/>
  <c r="EI8" i="2"/>
  <c r="DA9" i="2"/>
  <c r="CK9" i="2"/>
  <c r="BA9" i="2"/>
  <c r="AL9" i="2"/>
  <c r="EM9" i="2"/>
  <c r="DQ9" i="2"/>
  <c r="DE9" i="2"/>
  <c r="BS9" i="2"/>
  <c r="AF9" i="2"/>
  <c r="CZ11" i="2"/>
  <c r="CJ11" i="2"/>
  <c r="AW11" i="2"/>
  <c r="T11" i="2"/>
  <c r="EM11" i="2"/>
  <c r="DQ11" i="2"/>
  <c r="DE11" i="2"/>
  <c r="BS11" i="2"/>
  <c r="AF11" i="2"/>
  <c r="EI14" i="2"/>
  <c r="DB14" i="2"/>
  <c r="CW14" i="2"/>
  <c r="CQ14" i="2"/>
  <c r="CL14" i="2"/>
  <c r="BH14" i="2"/>
  <c r="BB14" i="2"/>
  <c r="AW14" i="2"/>
  <c r="AR14" i="2"/>
  <c r="AL14" i="2"/>
  <c r="R14" i="2"/>
  <c r="M14" i="2"/>
  <c r="EJ14" i="2"/>
  <c r="DW14" i="2"/>
  <c r="DQ14" i="2"/>
  <c r="DL14" i="2"/>
  <c r="DG14" i="2"/>
  <c r="CB14" i="2"/>
  <c r="BT14" i="2"/>
  <c r="BL14" i="2"/>
  <c r="AF14" i="2"/>
  <c r="AB15" i="2"/>
  <c r="BT15" i="2"/>
  <c r="DF15" i="2"/>
  <c r="AG15" i="2"/>
  <c r="CB15" i="2"/>
  <c r="DQ15" i="2"/>
  <c r="EM15" i="2"/>
  <c r="AL15" i="2"/>
  <c r="BB15" i="2"/>
  <c r="CR15" i="2"/>
  <c r="BL15" i="2"/>
  <c r="CE15" i="2"/>
  <c r="DV15" i="2"/>
  <c r="L15" i="2"/>
  <c r="AO15" i="2"/>
  <c r="BE15" i="2"/>
  <c r="CW15" i="2"/>
  <c r="W16" i="2"/>
  <c r="AA16" i="2"/>
  <c r="AE16" i="2"/>
  <c r="AI16" i="2"/>
  <c r="BL16" i="2"/>
  <c r="BP16" i="2"/>
  <c r="BT16" i="2"/>
  <c r="BX16" i="2"/>
  <c r="CB16" i="2"/>
  <c r="DG16" i="2"/>
  <c r="DK16" i="2"/>
  <c r="DO16" i="2"/>
  <c r="DS16" i="2"/>
  <c r="DW16" i="2"/>
  <c r="EC16" i="2"/>
  <c r="EM16" i="2"/>
  <c r="J16" i="2"/>
  <c r="N16" i="2"/>
  <c r="R16" i="2"/>
  <c r="V16" i="2"/>
  <c r="AO16" i="2"/>
  <c r="AS16" i="2"/>
  <c r="AW16" i="2"/>
  <c r="BA16" i="2"/>
  <c r="BE16" i="2"/>
  <c r="CK16" i="2"/>
  <c r="CO16" i="2"/>
  <c r="CS16" i="2"/>
  <c r="CW16" i="2"/>
  <c r="DA16" i="2"/>
  <c r="EF16" i="2"/>
  <c r="I16" i="2"/>
  <c r="I19" i="3" s="1"/>
  <c r="Z16" i="2"/>
  <c r="AF16" i="2"/>
  <c r="BJ16" i="2"/>
  <c r="BO16" i="2"/>
  <c r="BU16" i="2"/>
  <c r="BZ16" i="2"/>
  <c r="CE16" i="2"/>
  <c r="DH16" i="2"/>
  <c r="DM16" i="2"/>
  <c r="DR16" i="2"/>
  <c r="DX16" i="2"/>
  <c r="EK16" i="2"/>
  <c r="O16" i="2"/>
  <c r="T16" i="2"/>
  <c r="AN16" i="2"/>
  <c r="AT16" i="2"/>
  <c r="AY16" i="2"/>
  <c r="BD16" i="2"/>
  <c r="CH16" i="2"/>
  <c r="CM16" i="2"/>
  <c r="CR16" i="2"/>
  <c r="CX16" i="2"/>
  <c r="DC16" i="2"/>
  <c r="EI16" i="2"/>
  <c r="AB16" i="2"/>
  <c r="AG16" i="2"/>
  <c r="BK16" i="2"/>
  <c r="BQ16" i="2"/>
  <c r="BV16" i="2"/>
  <c r="CA16" i="2"/>
  <c r="DD16" i="2"/>
  <c r="DI16" i="2"/>
  <c r="DN16" i="2"/>
  <c r="DT16" i="2"/>
  <c r="DY16" i="2"/>
  <c r="EL16" i="2"/>
  <c r="K16" i="2"/>
  <c r="P16" i="2"/>
  <c r="U16" i="2"/>
  <c r="AP16" i="2"/>
  <c r="AU16" i="2"/>
  <c r="AZ16" i="2"/>
  <c r="BF16" i="2"/>
  <c r="CI16" i="2"/>
  <c r="CN16" i="2"/>
  <c r="CT16" i="2"/>
  <c r="CY16" i="2"/>
  <c r="L18" i="2"/>
  <c r="CO21" i="2"/>
  <c r="DB22" i="2"/>
  <c r="CQ22" i="2"/>
  <c r="AX22" i="2"/>
  <c r="AM22" i="2"/>
  <c r="N22" i="2"/>
  <c r="EJ22" i="2"/>
  <c r="DQ22" i="2"/>
  <c r="DG22" i="2"/>
  <c r="BY22" i="2"/>
  <c r="BN22" i="2"/>
  <c r="AE22" i="2"/>
  <c r="CP29" i="2"/>
  <c r="R29" i="2"/>
  <c r="DG29" i="2"/>
  <c r="I51" i="2"/>
  <c r="I54" i="3" s="1"/>
  <c r="AB51" i="2"/>
  <c r="AG51" i="2"/>
  <c r="BL51" i="2"/>
  <c r="BQ51" i="2"/>
  <c r="BW51" i="2"/>
  <c r="CB51" i="2"/>
  <c r="DF51" i="2"/>
  <c r="DK51" i="2"/>
  <c r="DQ51" i="2"/>
  <c r="DV51" i="2"/>
  <c r="EK51" i="2"/>
  <c r="J51" i="2"/>
  <c r="P51" i="2"/>
  <c r="U51" i="2"/>
  <c r="AM51" i="2"/>
  <c r="AS51" i="2"/>
  <c r="AX51" i="2"/>
  <c r="BC51" i="2"/>
  <c r="CL51" i="2"/>
  <c r="CR51" i="2"/>
  <c r="CW51" i="2"/>
  <c r="DB51" i="2"/>
  <c r="EI51" i="2"/>
  <c r="X51" i="2"/>
  <c r="AD51" i="2"/>
  <c r="BK51" i="2"/>
  <c r="BS51" i="2"/>
  <c r="BY51" i="2"/>
  <c r="DE51" i="2"/>
  <c r="DM51" i="2"/>
  <c r="DS51" i="2"/>
  <c r="EJ51" i="2"/>
  <c r="L51" i="2"/>
  <c r="R51" i="2"/>
  <c r="AL51" i="2"/>
  <c r="AT51" i="2"/>
  <c r="BA51" i="2"/>
  <c r="BG51" i="2"/>
  <c r="CN51" i="2"/>
  <c r="CT51" i="2"/>
  <c r="DA51" i="2"/>
  <c r="Y51" i="2"/>
  <c r="AF51" i="2"/>
  <c r="BM51" i="2"/>
  <c r="BT51" i="2"/>
  <c r="CA51" i="2"/>
  <c r="DG51" i="2"/>
  <c r="DN51" i="2"/>
  <c r="DU51" i="2"/>
  <c r="EM51" i="2"/>
  <c r="M51" i="2"/>
  <c r="T51" i="2"/>
  <c r="AO51" i="2"/>
  <c r="AU51" i="2"/>
  <c r="BB51" i="2"/>
  <c r="CH51" i="2"/>
  <c r="CO51" i="2"/>
  <c r="CV51" i="2"/>
  <c r="AC51" i="2"/>
  <c r="BP51" i="2"/>
  <c r="CE51" i="2"/>
  <c r="DR51" i="2"/>
  <c r="H54" i="3"/>
  <c r="AY51" i="2"/>
  <c r="CK51" i="2"/>
  <c r="CZ51" i="2"/>
  <c r="AH51" i="2"/>
  <c r="BU51" i="2"/>
  <c r="DI51" i="2"/>
  <c r="DW51" i="2"/>
  <c r="N51" i="2"/>
  <c r="AP51" i="2"/>
  <c r="BE51" i="2"/>
  <c r="CP51" i="2"/>
  <c r="EF51" i="2"/>
  <c r="BI51" i="2"/>
  <c r="DJ51" i="2"/>
  <c r="Q51" i="2"/>
  <c r="BF51" i="2"/>
  <c r="EH51" i="2"/>
  <c r="BO51" i="2"/>
  <c r="DO51" i="2"/>
  <c r="V51" i="2"/>
  <c r="CJ51" i="2"/>
  <c r="AB7" i="2"/>
  <c r="BT7" i="2"/>
  <c r="DF7" i="2"/>
  <c r="DV7" i="2"/>
  <c r="L7" i="2"/>
  <c r="AO7" i="2"/>
  <c r="BE7" i="2"/>
  <c r="CW7" i="2"/>
  <c r="CW9" i="2"/>
  <c r="CH9" i="2"/>
  <c r="AW9" i="2"/>
  <c r="Q9" i="2"/>
  <c r="EJ9" i="2"/>
  <c r="DN9" i="2"/>
  <c r="CB9" i="2"/>
  <c r="BO9" i="2"/>
  <c r="AB9" i="2"/>
  <c r="CV11" i="2"/>
  <c r="CI11" i="2"/>
  <c r="AV11" i="2"/>
  <c r="P11" i="2"/>
  <c r="EL11" i="2"/>
  <c r="DP11" i="2"/>
  <c r="CD11" i="2"/>
  <c r="BO11" i="2"/>
  <c r="AB11" i="2"/>
  <c r="I14" i="2"/>
  <c r="I17" i="3" s="1"/>
  <c r="Z14" i="2"/>
  <c r="AD14" i="2"/>
  <c r="AH14" i="2"/>
  <c r="BJ14" i="2"/>
  <c r="BN14" i="2"/>
  <c r="BR14" i="2"/>
  <c r="BV14" i="2"/>
  <c r="BZ14" i="2"/>
  <c r="CD14" i="2"/>
  <c r="DE14" i="2"/>
  <c r="W14" i="2"/>
  <c r="AA14" i="2"/>
  <c r="AE14" i="2"/>
  <c r="AI14" i="2"/>
  <c r="BK14" i="2"/>
  <c r="BO14" i="2"/>
  <c r="BS14" i="2"/>
  <c r="BW14" i="2"/>
  <c r="CA14" i="2"/>
  <c r="CE14" i="2"/>
  <c r="DF14" i="2"/>
  <c r="DJ14" i="2"/>
  <c r="DN14" i="2"/>
  <c r="DR14" i="2"/>
  <c r="DV14" i="2"/>
  <c r="EL14" i="2"/>
  <c r="H17" i="3"/>
  <c r="L14" i="2"/>
  <c r="P14" i="2"/>
  <c r="T14" i="2"/>
  <c r="AM14" i="2"/>
  <c r="AQ14" i="2"/>
  <c r="AU14" i="2"/>
  <c r="AY14" i="2"/>
  <c r="BC14" i="2"/>
  <c r="BG14" i="2"/>
  <c r="CJ14" i="2"/>
  <c r="CN14" i="2"/>
  <c r="CR14" i="2"/>
  <c r="CV14" i="2"/>
  <c r="CZ14" i="2"/>
  <c r="EF14" i="2"/>
  <c r="CZ18" i="2"/>
  <c r="DI18" i="2"/>
  <c r="BW21" i="2"/>
  <c r="DY21" i="2"/>
  <c r="BA21" i="2"/>
  <c r="CV21" i="2"/>
  <c r="AF21" i="2"/>
  <c r="DU21" i="2"/>
  <c r="BE21" i="2"/>
  <c r="BS21" i="2"/>
  <c r="CN21" i="2"/>
  <c r="CX22" i="2"/>
  <c r="CM22" i="2"/>
  <c r="BE22" i="2"/>
  <c r="AT22" i="2"/>
  <c r="T22" i="2"/>
  <c r="J22" i="2"/>
  <c r="DX22" i="2"/>
  <c r="DM22" i="2"/>
  <c r="BU22" i="2"/>
  <c r="BJ22" i="2"/>
  <c r="AA22" i="2"/>
  <c r="AB29" i="2"/>
  <c r="W29" i="2"/>
  <c r="AF29" i="2"/>
  <c r="BM29" i="2"/>
  <c r="BW29" i="2"/>
  <c r="CE29" i="2"/>
  <c r="DK29" i="2"/>
  <c r="DU29" i="2"/>
  <c r="EK29" i="2"/>
  <c r="N29" i="2"/>
  <c r="AV29" i="2"/>
  <c r="BE29" i="2"/>
  <c r="CJ29" i="2"/>
  <c r="CU29" i="2"/>
  <c r="EF29" i="2"/>
  <c r="Z29" i="2"/>
  <c r="AH29" i="2"/>
  <c r="BO29" i="2"/>
  <c r="BY29" i="2"/>
  <c r="DD29" i="2"/>
  <c r="DO29" i="2"/>
  <c r="DW29" i="2"/>
  <c r="EL29" i="2"/>
  <c r="O29" i="2"/>
  <c r="AO29" i="2"/>
  <c r="AW29" i="2"/>
  <c r="BG29" i="2"/>
  <c r="CN29" i="2"/>
  <c r="CX29" i="2"/>
  <c r="AE29" i="2"/>
  <c r="BS29" i="2"/>
  <c r="DI29" i="2"/>
  <c r="EC29" i="2"/>
  <c r="Q32" i="3" s="1"/>
  <c r="T29" i="2"/>
  <c r="BC29" i="2"/>
  <c r="CR29" i="2"/>
  <c r="BI29" i="2"/>
  <c r="BZ29" i="2"/>
  <c r="DP29" i="2"/>
  <c r="H32" i="3"/>
  <c r="AQ29" i="2"/>
  <c r="CH29" i="2"/>
  <c r="CY29" i="2"/>
  <c r="EH19" i="2"/>
  <c r="AW19" i="2"/>
  <c r="DY19" i="2"/>
  <c r="AB34" i="2"/>
  <c r="BM34" i="2"/>
  <c r="CA34" i="2"/>
  <c r="DQ34" i="2"/>
  <c r="EK34" i="2"/>
  <c r="P34" i="2"/>
  <c r="AR34" i="2"/>
  <c r="BE34" i="2"/>
  <c r="CQ34" i="2"/>
  <c r="EF34" i="2"/>
  <c r="AH34" i="2"/>
  <c r="BR34" i="2"/>
  <c r="DD34" i="2"/>
  <c r="DS34" i="2"/>
  <c r="EM34" i="2"/>
  <c r="R34" i="2"/>
  <c r="AS34" i="2"/>
  <c r="BH34" i="2"/>
  <c r="CR34" i="2"/>
  <c r="EG34" i="2"/>
  <c r="EH36" i="2"/>
  <c r="CX36" i="2"/>
  <c r="CP36" i="2"/>
  <c r="CH36" i="2"/>
  <c r="BA36" i="2"/>
  <c r="AS36" i="2"/>
  <c r="O36" i="2"/>
  <c r="DX36" i="2"/>
  <c r="DP36" i="2"/>
  <c r="DH36" i="2"/>
  <c r="BZ36" i="2"/>
  <c r="BO36" i="2"/>
  <c r="AF36" i="2"/>
  <c r="AD41" i="2"/>
  <c r="Q41" i="2"/>
  <c r="CS41" i="2"/>
  <c r="DN41" i="2"/>
  <c r="CL41" i="2"/>
  <c r="DY41" i="2"/>
  <c r="DA41" i="2"/>
  <c r="AB49" i="2"/>
  <c r="CA49" i="2"/>
  <c r="DY49" i="2"/>
  <c r="AM49" i="2"/>
  <c r="CL49" i="2"/>
  <c r="AI49" i="2"/>
  <c r="DD49" i="2"/>
  <c r="EM49" i="2"/>
  <c r="AS49" i="2"/>
  <c r="CR49" i="2"/>
  <c r="BM49" i="2"/>
  <c r="K49" i="2"/>
  <c r="CZ49" i="2"/>
  <c r="BU49" i="2"/>
  <c r="R49" i="2"/>
  <c r="EG49" i="2"/>
  <c r="W19" i="2"/>
  <c r="BO19" i="2"/>
  <c r="DQ19" i="2"/>
  <c r="T19" i="2"/>
  <c r="CJ19" i="2"/>
  <c r="BL30" i="2"/>
  <c r="K30" i="2"/>
  <c r="CY30" i="2"/>
  <c r="BS30" i="2"/>
  <c r="Q30" i="2"/>
  <c r="EG30" i="2"/>
  <c r="W36" i="2"/>
  <c r="AA36" i="2"/>
  <c r="AE36" i="2"/>
  <c r="AI36" i="2"/>
  <c r="BL36" i="2"/>
  <c r="BP36" i="2"/>
  <c r="BT36" i="2"/>
  <c r="BX36" i="2"/>
  <c r="CB36" i="2"/>
  <c r="DG36" i="2"/>
  <c r="AB36" i="2"/>
  <c r="AG36" i="2"/>
  <c r="BK36" i="2"/>
  <c r="BQ36" i="2"/>
  <c r="BV36" i="2"/>
  <c r="CA36" i="2"/>
  <c r="DD36" i="2"/>
  <c r="DI36" i="2"/>
  <c r="DM36" i="2"/>
  <c r="DQ36" i="2"/>
  <c r="DU36" i="2"/>
  <c r="DY36" i="2"/>
  <c r="EK36" i="2"/>
  <c r="H39" i="3"/>
  <c r="L36" i="2"/>
  <c r="P36" i="2"/>
  <c r="T36" i="2"/>
  <c r="AL36" i="2"/>
  <c r="AP36" i="2"/>
  <c r="AT36" i="2"/>
  <c r="AX36" i="2"/>
  <c r="BB36" i="2"/>
  <c r="BF36" i="2"/>
  <c r="CI36" i="2"/>
  <c r="CM36" i="2"/>
  <c r="CQ36" i="2"/>
  <c r="CU36" i="2"/>
  <c r="CY36" i="2"/>
  <c r="DC36" i="2"/>
  <c r="EI36" i="2"/>
  <c r="X36" i="2"/>
  <c r="AC36" i="2"/>
  <c r="AH36" i="2"/>
  <c r="BM36" i="2"/>
  <c r="BR36" i="2"/>
  <c r="BW36" i="2"/>
  <c r="CC36" i="2"/>
  <c r="DE36" i="2"/>
  <c r="DJ36" i="2"/>
  <c r="DN36" i="2"/>
  <c r="DR36" i="2"/>
  <c r="DV36" i="2"/>
  <c r="EL36" i="2"/>
  <c r="M36" i="2"/>
  <c r="Q36" i="2"/>
  <c r="U36" i="2"/>
  <c r="AM36" i="2"/>
  <c r="AQ36" i="2"/>
  <c r="AU36" i="2"/>
  <c r="AY36" i="2"/>
  <c r="BC36" i="2"/>
  <c r="BG36" i="2"/>
  <c r="CJ36" i="2"/>
  <c r="CN36" i="2"/>
  <c r="CR36" i="2"/>
  <c r="CV36" i="2"/>
  <c r="CZ36" i="2"/>
  <c r="EF36" i="2"/>
  <c r="AE43" i="2"/>
  <c r="R43" i="2"/>
  <c r="CR43" i="2"/>
  <c r="CV26" i="2"/>
  <c r="BE26" i="2"/>
  <c r="AO26" i="2"/>
  <c r="H29" i="3"/>
  <c r="DQ26" i="2"/>
  <c r="CE26" i="2"/>
  <c r="BO26" i="2"/>
  <c r="AA37" i="2"/>
  <c r="AH37" i="2"/>
  <c r="BM37" i="2"/>
  <c r="BS37" i="2"/>
  <c r="BZ37" i="2"/>
  <c r="DD37" i="2"/>
  <c r="DK37" i="2"/>
  <c r="DQ37" i="2"/>
  <c r="DY37" i="2"/>
  <c r="EL37" i="2"/>
  <c r="L37" i="2"/>
  <c r="S37" i="2"/>
  <c r="AO37" i="2"/>
  <c r="AV37" i="2"/>
  <c r="BC37" i="2"/>
  <c r="CH37" i="2"/>
  <c r="CN37" i="2"/>
  <c r="CU37" i="2"/>
  <c r="DC37" i="2"/>
  <c r="CX39" i="2"/>
  <c r="CJ39" i="2"/>
  <c r="BC39" i="2"/>
  <c r="AO39" i="2"/>
  <c r="N39" i="2"/>
  <c r="EC39" i="2"/>
  <c r="DO39" i="2"/>
  <c r="CE39" i="2"/>
  <c r="BS39" i="2"/>
  <c r="AH39" i="2"/>
  <c r="EH45" i="2"/>
  <c r="CT45" i="2"/>
  <c r="CL45" i="2"/>
  <c r="BE45" i="2"/>
  <c r="AT45" i="2"/>
  <c r="V45" i="2"/>
  <c r="M45" i="2"/>
  <c r="EJ45" i="2"/>
  <c r="DQ45" i="2"/>
  <c r="DI45" i="2"/>
  <c r="BY45" i="2"/>
  <c r="BQ45" i="2"/>
  <c r="AG45" i="2"/>
  <c r="EG46" i="2"/>
  <c r="CX46" i="2"/>
  <c r="CM46" i="2"/>
  <c r="BE46" i="2"/>
  <c r="AW46" i="2"/>
  <c r="AM46" i="2"/>
  <c r="P46" i="2"/>
  <c r="EM46" i="2"/>
  <c r="DW46" i="2"/>
  <c r="DM46" i="2"/>
  <c r="DD46" i="2"/>
  <c r="BV46" i="2"/>
  <c r="BM46" i="2"/>
  <c r="AH46" i="2"/>
  <c r="I48" i="2"/>
  <c r="I51" i="3" s="1"/>
  <c r="AA48" i="2"/>
  <c r="AF48" i="2"/>
  <c r="BJ48" i="2"/>
  <c r="BO48" i="2"/>
  <c r="BT48" i="2"/>
  <c r="BZ48" i="2"/>
  <c r="CE48" i="2"/>
  <c r="DH48" i="2"/>
  <c r="DM48" i="2"/>
  <c r="DR48" i="2"/>
  <c r="DX48" i="2"/>
  <c r="EJ48" i="2"/>
  <c r="H51" i="3"/>
  <c r="M48" i="2"/>
  <c r="S48" i="2"/>
  <c r="AN48" i="2"/>
  <c r="AS48" i="2"/>
  <c r="AX48" i="2"/>
  <c r="BD48" i="2"/>
  <c r="CM48" i="2"/>
  <c r="CR48" i="2"/>
  <c r="W48" i="2"/>
  <c r="AB48" i="2"/>
  <c r="AG48" i="2"/>
  <c r="BK48" i="2"/>
  <c r="BP48" i="2"/>
  <c r="BV48" i="2"/>
  <c r="CA48" i="2"/>
  <c r="DD48" i="2"/>
  <c r="DI48" i="2"/>
  <c r="DN48" i="2"/>
  <c r="DT48" i="2"/>
  <c r="DY48" i="2"/>
  <c r="EL48" i="2"/>
  <c r="O48" i="2"/>
  <c r="T48" i="2"/>
  <c r="AO48" i="2"/>
  <c r="AT48" i="2"/>
  <c r="AZ48" i="2"/>
  <c r="BE48" i="2"/>
  <c r="CI48" i="2"/>
  <c r="CN48" i="2"/>
  <c r="CS48" i="2"/>
  <c r="CY48" i="2"/>
  <c r="EG48" i="2"/>
  <c r="EH53" i="2"/>
  <c r="AT53" i="2"/>
  <c r="DN53" i="2"/>
  <c r="I60" i="2"/>
  <c r="I63" i="3" s="1"/>
  <c r="AF60" i="2"/>
  <c r="BS60" i="2"/>
  <c r="CD60" i="2"/>
  <c r="DJ60" i="2"/>
  <c r="DU60" i="2"/>
  <c r="EL60" i="2"/>
  <c r="Q60" i="2"/>
  <c r="AT60" i="2"/>
  <c r="BE60" i="2"/>
  <c r="CN60" i="2"/>
  <c r="CY60" i="2"/>
  <c r="EI60" i="2"/>
  <c r="Y60" i="2"/>
  <c r="BL60" i="2"/>
  <c r="BW60" i="2"/>
  <c r="DD60" i="2"/>
  <c r="DN60" i="2"/>
  <c r="DY60" i="2"/>
  <c r="H63" i="3"/>
  <c r="S60" i="2"/>
  <c r="AV60" i="2"/>
  <c r="BF60" i="2"/>
  <c r="CR60" i="2"/>
  <c r="CZ60" i="2"/>
  <c r="AE60" i="2"/>
  <c r="CB60" i="2"/>
  <c r="DT60" i="2"/>
  <c r="M60" i="2"/>
  <c r="BA60" i="2"/>
  <c r="CW60" i="2"/>
  <c r="BN60" i="2"/>
  <c r="DE60" i="2"/>
  <c r="AO60" i="2"/>
  <c r="CI60" i="2"/>
  <c r="DC60" i="2"/>
  <c r="AB39" i="2"/>
  <c r="AA39" i="2"/>
  <c r="BI39" i="2"/>
  <c r="BR39" i="2"/>
  <c r="BZ39" i="2"/>
  <c r="DG39" i="2"/>
  <c r="DP39" i="2"/>
  <c r="DY39" i="2"/>
  <c r="H42" i="3"/>
  <c r="R39" i="2"/>
  <c r="AQ39" i="2"/>
  <c r="AZ39" i="2"/>
  <c r="CH39" i="2"/>
  <c r="CP39" i="2"/>
  <c r="CY39" i="2"/>
  <c r="Y45" i="2"/>
  <c r="AF45" i="2"/>
  <c r="BM45" i="2"/>
  <c r="BT45" i="2"/>
  <c r="CB45" i="2"/>
  <c r="DF45" i="2"/>
  <c r="DN45" i="2"/>
  <c r="DU45" i="2"/>
  <c r="EK45" i="2"/>
  <c r="L45" i="2"/>
  <c r="R45" i="2"/>
  <c r="AO45" i="2"/>
  <c r="AU45" i="2"/>
  <c r="BB45" i="2"/>
  <c r="CH45" i="2"/>
  <c r="CO45" i="2"/>
  <c r="CW45" i="2"/>
  <c r="X46" i="2"/>
  <c r="AE46" i="2"/>
  <c r="BJ46" i="2"/>
  <c r="BQ46" i="2"/>
  <c r="BW46" i="2"/>
  <c r="CE46" i="2"/>
  <c r="DI46" i="2"/>
  <c r="DQ46" i="2"/>
  <c r="DX46" i="2"/>
  <c r="EK46" i="2"/>
  <c r="L46" i="2"/>
  <c r="T46" i="2"/>
  <c r="AN46" i="2"/>
  <c r="AU46" i="2"/>
  <c r="BC46" i="2"/>
  <c r="CH46" i="2"/>
  <c r="CP46" i="2"/>
  <c r="CV46" i="2"/>
  <c r="DC46" i="2"/>
  <c r="AE53" i="2"/>
  <c r="BR53" i="2"/>
  <c r="DD53" i="2"/>
  <c r="DR53" i="2"/>
  <c r="K53" i="2"/>
  <c r="AO53" i="2"/>
  <c r="BD53" i="2"/>
  <c r="CR53" i="2"/>
  <c r="EG53" i="2"/>
  <c r="X53" i="2"/>
  <c r="BP53" i="2"/>
  <c r="DH53" i="2"/>
  <c r="DY53" i="2"/>
  <c r="U53" i="2"/>
  <c r="BE53" i="2"/>
  <c r="CW53" i="2"/>
  <c r="Y53" i="2"/>
  <c r="BW53" i="2"/>
  <c r="DI53" i="2"/>
  <c r="EJ53" i="2"/>
  <c r="AS53" i="2"/>
  <c r="CK53" i="2"/>
  <c r="DC53" i="2"/>
  <c r="C54" i="41"/>
  <c r="C54" i="40"/>
  <c r="C54" i="14"/>
  <c r="C54" i="13"/>
  <c r="C55" i="9"/>
  <c r="E51" i="2"/>
  <c r="F51" i="2" s="1"/>
  <c r="C54" i="12"/>
  <c r="C17" i="41"/>
  <c r="E14" i="2"/>
  <c r="F14" i="2" s="1"/>
  <c r="C17" i="12"/>
  <c r="C55" i="7"/>
  <c r="X54" i="2"/>
  <c r="AB54" i="2"/>
  <c r="AF54" i="2"/>
  <c r="BL54" i="2"/>
  <c r="BP54" i="2"/>
  <c r="BT54" i="2"/>
  <c r="BX54" i="2"/>
  <c r="CB54" i="2"/>
  <c r="DG54" i="2"/>
  <c r="DK54" i="2"/>
  <c r="DO54" i="2"/>
  <c r="DS54" i="2"/>
  <c r="DW54" i="2"/>
  <c r="EC54" i="2"/>
  <c r="EM54" i="2"/>
  <c r="J54" i="2"/>
  <c r="N54" i="2"/>
  <c r="R54" i="2"/>
  <c r="V54" i="2"/>
  <c r="AO54" i="2"/>
  <c r="AS54" i="2"/>
  <c r="AW54" i="2"/>
  <c r="BA54" i="2"/>
  <c r="BE54" i="2"/>
  <c r="CK54" i="2"/>
  <c r="CO54" i="2"/>
  <c r="CS54" i="2"/>
  <c r="CW54" i="2"/>
  <c r="DA54" i="2"/>
  <c r="EF54" i="2"/>
  <c r="AA55" i="2"/>
  <c r="W55" i="2"/>
  <c r="AD55" i="2"/>
  <c r="BJ55" i="2"/>
  <c r="BQ55" i="2"/>
  <c r="BW55" i="2"/>
  <c r="CE55" i="2"/>
  <c r="DI55" i="2"/>
  <c r="DQ55" i="2"/>
  <c r="DX55" i="2"/>
  <c r="EM55" i="2"/>
  <c r="O55" i="2"/>
  <c r="V55" i="2"/>
  <c r="AR55" i="2"/>
  <c r="AY55" i="2"/>
  <c r="BE55" i="2"/>
  <c r="X55" i="2"/>
  <c r="AE55" i="2"/>
  <c r="BK55" i="2"/>
  <c r="BR55" i="2"/>
  <c r="BZ55" i="2"/>
  <c r="DD55" i="2"/>
  <c r="DL55" i="2"/>
  <c r="DS55" i="2"/>
  <c r="DY55" i="2"/>
  <c r="J55" i="2"/>
  <c r="P55" i="2"/>
  <c r="AM55" i="2"/>
  <c r="AS55" i="2"/>
  <c r="AZ55" i="2"/>
  <c r="BH55" i="2"/>
  <c r="CM55" i="2"/>
  <c r="CU55" i="2"/>
  <c r="DB55" i="2"/>
  <c r="EH55" i="2"/>
  <c r="CQ57" i="2"/>
  <c r="DY57" i="2"/>
  <c r="I59" i="2"/>
  <c r="I62" i="3" s="1"/>
  <c r="Y59" i="2"/>
  <c r="AG59" i="2"/>
  <c r="BQ59" i="2"/>
  <c r="BY59" i="2"/>
  <c r="DH59" i="2"/>
  <c r="DN59" i="2"/>
  <c r="DV59" i="2"/>
  <c r="K59" i="2"/>
  <c r="Q59" i="2"/>
  <c r="AN59" i="2"/>
  <c r="AT59" i="2"/>
  <c r="BB59" i="2"/>
  <c r="CO59" i="2"/>
  <c r="CV59" i="2"/>
  <c r="DC59" i="2"/>
  <c r="Z59" i="2"/>
  <c r="BI59" i="2"/>
  <c r="BS59" i="2"/>
  <c r="CC59" i="2"/>
  <c r="DI59" i="2"/>
  <c r="DQ59" i="2"/>
  <c r="DX59" i="2"/>
  <c r="EJ59" i="2"/>
  <c r="L59" i="2"/>
  <c r="T59" i="2"/>
  <c r="AO59" i="2"/>
  <c r="AW59" i="2"/>
  <c r="BD59" i="2"/>
  <c r="CJ59" i="2"/>
  <c r="CQ59" i="2"/>
  <c r="CW59" i="2"/>
  <c r="EG59" i="2"/>
  <c r="EG61" i="2"/>
  <c r="BD61" i="2"/>
  <c r="O61" i="2"/>
  <c r="DM61" i="2"/>
  <c r="B35" i="41"/>
  <c r="B35" i="40"/>
  <c r="B35" i="12"/>
  <c r="B35" i="13"/>
  <c r="B35" i="14"/>
  <c r="C57" i="12"/>
  <c r="C33" i="41"/>
  <c r="E30" i="2"/>
  <c r="F30" i="2" s="1"/>
  <c r="C33" i="12"/>
  <c r="C33" i="13"/>
  <c r="C33" i="40"/>
  <c r="C33" i="14"/>
  <c r="C25" i="41"/>
  <c r="C25" i="14"/>
  <c r="C25" i="13"/>
  <c r="C25" i="12"/>
  <c r="X57" i="2"/>
  <c r="AD57" i="2"/>
  <c r="BV57" i="2"/>
  <c r="DO57" i="2"/>
  <c r="R57" i="2"/>
  <c r="AZ57" i="2"/>
  <c r="DB57" i="2"/>
  <c r="AE57" i="2"/>
  <c r="BW57" i="2"/>
  <c r="DX57" i="2"/>
  <c r="AN57" i="2"/>
  <c r="CH57" i="2"/>
  <c r="DC57" i="2"/>
  <c r="X61" i="2"/>
  <c r="Y61" i="2"/>
  <c r="BL61" i="2"/>
  <c r="CB61" i="2"/>
  <c r="DS61" i="2"/>
  <c r="U61" i="2"/>
  <c r="AW61" i="2"/>
  <c r="CK61" i="2"/>
  <c r="CZ61" i="2"/>
  <c r="AC61" i="2"/>
  <c r="BQ61" i="2"/>
  <c r="DI61" i="2"/>
  <c r="DW61" i="2"/>
  <c r="K61" i="2"/>
  <c r="AL61" i="2"/>
  <c r="AX61" i="2"/>
  <c r="CO61" i="2"/>
  <c r="DA61" i="2"/>
  <c r="B11" i="13"/>
  <c r="B11" i="12"/>
  <c r="B12" i="9"/>
  <c r="A25" i="41"/>
  <c r="A25" i="40"/>
  <c r="A25" i="14"/>
  <c r="A25" i="13"/>
  <c r="A25" i="12"/>
  <c r="A28" i="14"/>
  <c r="A28" i="13"/>
  <c r="A29" i="9"/>
  <c r="B52" i="13"/>
  <c r="B52" i="12"/>
  <c r="C39" i="41"/>
  <c r="C39" i="12"/>
  <c r="E36" i="2"/>
  <c r="C39" i="40"/>
  <c r="C39" i="14"/>
  <c r="C35" i="13"/>
  <c r="C35" i="12"/>
  <c r="C35" i="14"/>
  <c r="C36" i="9"/>
  <c r="C35" i="40"/>
  <c r="A13" i="12"/>
  <c r="B23" i="41"/>
  <c r="B23" i="12"/>
  <c r="B23" i="14"/>
  <c r="B25" i="13"/>
  <c r="B42" i="41"/>
  <c r="B42" i="40"/>
  <c r="B42" i="14"/>
  <c r="B42" i="13"/>
  <c r="B46" i="41"/>
  <c r="B46" i="14"/>
  <c r="B46" i="12"/>
  <c r="A50" i="13"/>
  <c r="A50" i="12"/>
  <c r="A57" i="14"/>
  <c r="B58" i="41"/>
  <c r="B58" i="13"/>
  <c r="B58" i="12"/>
  <c r="B58" i="14"/>
  <c r="C60" i="41"/>
  <c r="E57" i="2"/>
  <c r="F57" i="2" s="1"/>
  <c r="C60" i="14"/>
  <c r="C56" i="13"/>
  <c r="C57" i="9"/>
  <c r="C53" i="41"/>
  <c r="C53" i="14"/>
  <c r="E50" i="2"/>
  <c r="C49" i="12"/>
  <c r="C49" i="13"/>
  <c r="C41" i="14"/>
  <c r="C41" i="13"/>
  <c r="C38" i="41"/>
  <c r="C38" i="12"/>
  <c r="C38" i="40"/>
  <c r="C38" i="14"/>
  <c r="E35" i="2"/>
  <c r="C32" i="41"/>
  <c r="C32" i="40"/>
  <c r="E29" i="2"/>
  <c r="F29" i="2" s="1"/>
  <c r="C32" i="14"/>
  <c r="C19" i="14"/>
  <c r="CR56" i="2"/>
  <c r="DY56" i="2"/>
  <c r="DB58" i="2"/>
  <c r="Q58" i="2"/>
  <c r="B25" i="12"/>
  <c r="C60" i="12"/>
  <c r="B46" i="13"/>
  <c r="A10" i="12"/>
  <c r="B21" i="41"/>
  <c r="B21" i="40"/>
  <c r="B21" i="14"/>
  <c r="B21" i="13"/>
  <c r="B21" i="12"/>
  <c r="B32" i="41"/>
  <c r="B32" i="40"/>
  <c r="B32" i="13"/>
  <c r="B32" i="12"/>
  <c r="B43" i="41"/>
  <c r="B43" i="14"/>
  <c r="B57" i="13"/>
  <c r="B58" i="9"/>
  <c r="D54" i="40"/>
  <c r="D42" i="40"/>
  <c r="D22" i="40"/>
  <c r="D60" i="40"/>
  <c r="D44" i="40"/>
  <c r="D32" i="40"/>
  <c r="C52" i="12"/>
  <c r="C52" i="14"/>
  <c r="C46" i="12"/>
  <c r="C46" i="13"/>
  <c r="C23" i="41"/>
  <c r="E20" i="2"/>
  <c r="F20" i="2" s="1"/>
  <c r="C23" i="14"/>
  <c r="B42" i="12"/>
  <c r="A57" i="12"/>
  <c r="A13" i="13"/>
  <c r="A57" i="13"/>
  <c r="B18" i="12"/>
  <c r="B18" i="13"/>
  <c r="C21" i="41"/>
  <c r="C21" i="12"/>
  <c r="C29" i="41"/>
  <c r="C29" i="40"/>
  <c r="C29" i="13"/>
  <c r="A38" i="13"/>
  <c r="A38" i="12"/>
  <c r="A52" i="40"/>
  <c r="A52" i="13"/>
  <c r="A55" i="12"/>
  <c r="C60" i="40"/>
  <c r="D33" i="40"/>
  <c r="D10" i="40"/>
  <c r="C62" i="41"/>
  <c r="C62" i="14"/>
  <c r="C62" i="12"/>
  <c r="C62" i="13"/>
  <c r="JD49" i="2"/>
  <c r="L53" i="9" s="1"/>
  <c r="B7" i="40"/>
  <c r="B10" i="40"/>
  <c r="B13" i="40"/>
  <c r="A23" i="40"/>
  <c r="B44" i="40"/>
  <c r="B50" i="40"/>
  <c r="B55" i="40"/>
  <c r="A58" i="40"/>
  <c r="B60" i="40"/>
  <c r="D48" i="40"/>
  <c r="D16" i="40"/>
  <c r="D58" i="40"/>
  <c r="C49" i="4"/>
  <c r="E48" i="2"/>
  <c r="E45" i="2"/>
  <c r="F45" i="2" s="1"/>
  <c r="C47" i="40"/>
  <c r="C44" i="13"/>
  <c r="E33" i="2"/>
  <c r="F33" i="2" s="1"/>
  <c r="E19" i="2"/>
  <c r="F19" i="2" s="1"/>
  <c r="DS4" i="2"/>
  <c r="DK4" i="2"/>
  <c r="JD45" i="2"/>
  <c r="L49" i="9" s="1"/>
  <c r="ET67" i="2"/>
  <c r="EU67" i="2"/>
  <c r="I4" i="6" s="1"/>
  <c r="EV67" i="2"/>
  <c r="K4" i="6" s="1"/>
  <c r="EW67" i="2"/>
  <c r="M4" i="6" s="1"/>
  <c r="EX67" i="2"/>
  <c r="O4" i="6" s="1"/>
  <c r="EY67" i="2"/>
  <c r="Q4" i="6" s="1"/>
  <c r="EZ67" i="2"/>
  <c r="S4" i="6" s="1"/>
  <c r="FA67" i="2"/>
  <c r="U4" i="6" s="1"/>
  <c r="FB67" i="2"/>
  <c r="W4" i="6" s="1"/>
  <c r="I15" i="6"/>
  <c r="O19" i="6"/>
  <c r="U19" i="6"/>
  <c r="I22" i="6"/>
  <c r="I28" i="6"/>
  <c r="I31" i="6"/>
  <c r="I34" i="6"/>
  <c r="I40" i="6"/>
  <c r="I45" i="6"/>
  <c r="E50" i="6"/>
  <c r="I51" i="6"/>
  <c r="F7" i="10"/>
  <c r="Z7" i="2"/>
  <c r="AD7" i="2"/>
  <c r="AH7" i="2"/>
  <c r="BI7" i="2"/>
  <c r="BM7" i="2"/>
  <c r="BQ7" i="2"/>
  <c r="BU7" i="2"/>
  <c r="BY7" i="2"/>
  <c r="CC7" i="2"/>
  <c r="DG7" i="2"/>
  <c r="DK7" i="2"/>
  <c r="DO7" i="2"/>
  <c r="DS7" i="2"/>
  <c r="DW7" i="2"/>
  <c r="EK7" i="2"/>
  <c r="J7" i="2"/>
  <c r="N7" i="2"/>
  <c r="R7" i="2"/>
  <c r="V7" i="2"/>
  <c r="AM7" i="2"/>
  <c r="AQ7" i="2"/>
  <c r="AU7" i="2"/>
  <c r="AY7" i="2"/>
  <c r="BC7" i="2"/>
  <c r="BG7" i="2"/>
  <c r="CH7" i="2"/>
  <c r="CL7" i="2"/>
  <c r="CP7" i="2"/>
  <c r="CT7" i="2"/>
  <c r="CX7" i="2"/>
  <c r="DB7" i="2"/>
  <c r="EF7" i="2"/>
  <c r="W7" i="2"/>
  <c r="AA7" i="2"/>
  <c r="AE7" i="2"/>
  <c r="AI7" i="2"/>
  <c r="BJ7" i="2"/>
  <c r="BN7" i="2"/>
  <c r="BR7" i="2"/>
  <c r="BV7" i="2"/>
  <c r="BZ7" i="2"/>
  <c r="CD7" i="2"/>
  <c r="DD7" i="2"/>
  <c r="DH7" i="2"/>
  <c r="DL7" i="2"/>
  <c r="DP7" i="2"/>
  <c r="DT7" i="2"/>
  <c r="DX7" i="2"/>
  <c r="EC7" i="2"/>
  <c r="EL7" i="2"/>
  <c r="K7" i="2"/>
  <c r="O7" i="2"/>
  <c r="S7" i="2"/>
  <c r="AN7" i="2"/>
  <c r="AR7" i="2"/>
  <c r="AV7" i="2"/>
  <c r="AZ7" i="2"/>
  <c r="BD7" i="2"/>
  <c r="BH7" i="2"/>
  <c r="CI7" i="2"/>
  <c r="CM7" i="2"/>
  <c r="CQ7" i="2"/>
  <c r="CU7" i="2"/>
  <c r="CY7" i="2"/>
  <c r="DC7" i="2"/>
  <c r="EG7" i="2"/>
  <c r="I12" i="2"/>
  <c r="I15" i="3" s="1"/>
  <c r="Y12" i="2"/>
  <c r="AC12" i="2"/>
  <c r="AG12" i="2"/>
  <c r="BL12" i="2"/>
  <c r="BP12" i="2"/>
  <c r="BT12" i="2"/>
  <c r="BX12" i="2"/>
  <c r="CB12" i="2"/>
  <c r="DF12" i="2"/>
  <c r="DJ12" i="2"/>
  <c r="DN12" i="2"/>
  <c r="DR12" i="2"/>
  <c r="DV12" i="2"/>
  <c r="EJ12" i="2"/>
  <c r="M12" i="2"/>
  <c r="Q12" i="2"/>
  <c r="U12" i="2"/>
  <c r="AL12" i="2"/>
  <c r="AP12" i="2"/>
  <c r="AT12" i="2"/>
  <c r="AX12" i="2"/>
  <c r="BB12" i="2"/>
  <c r="BF12" i="2"/>
  <c r="CK12" i="2"/>
  <c r="CO12" i="2"/>
  <c r="CS12" i="2"/>
  <c r="CW12" i="2"/>
  <c r="DA12" i="2"/>
  <c r="EI12" i="2"/>
  <c r="Z12" i="2"/>
  <c r="AD12" i="2"/>
  <c r="AH12" i="2"/>
  <c r="BI12" i="2"/>
  <c r="BM12" i="2"/>
  <c r="BQ12" i="2"/>
  <c r="BU12" i="2"/>
  <c r="BY12" i="2"/>
  <c r="CC12" i="2"/>
  <c r="DG12" i="2"/>
  <c r="DK12" i="2"/>
  <c r="DO12" i="2"/>
  <c r="DS12" i="2"/>
  <c r="DW12" i="2"/>
  <c r="EK12" i="2"/>
  <c r="J12" i="2"/>
  <c r="N12" i="2"/>
  <c r="R12" i="2"/>
  <c r="V12" i="2"/>
  <c r="AM12" i="2"/>
  <c r="AQ12" i="2"/>
  <c r="AU12" i="2"/>
  <c r="AY12" i="2"/>
  <c r="BC12" i="2"/>
  <c r="BG12" i="2"/>
  <c r="CH12" i="2"/>
  <c r="CL12" i="2"/>
  <c r="CP12" i="2"/>
  <c r="CT12" i="2"/>
  <c r="CX12" i="2"/>
  <c r="DB12" i="2"/>
  <c r="EF12" i="2"/>
  <c r="Z15" i="2"/>
  <c r="AD15" i="2"/>
  <c r="AH15" i="2"/>
  <c r="BI15" i="2"/>
  <c r="BM15" i="2"/>
  <c r="BQ15" i="2"/>
  <c r="BU15" i="2"/>
  <c r="BY15" i="2"/>
  <c r="CC15" i="2"/>
  <c r="DG15" i="2"/>
  <c r="DK15" i="2"/>
  <c r="DO15" i="2"/>
  <c r="DS15" i="2"/>
  <c r="DW15" i="2"/>
  <c r="EK15" i="2"/>
  <c r="J15" i="2"/>
  <c r="N15" i="2"/>
  <c r="R15" i="2"/>
  <c r="V15" i="2"/>
  <c r="AM15" i="2"/>
  <c r="AQ15" i="2"/>
  <c r="AU15" i="2"/>
  <c r="AY15" i="2"/>
  <c r="BC15" i="2"/>
  <c r="BG15" i="2"/>
  <c r="CH15" i="2"/>
  <c r="CL15" i="2"/>
  <c r="CP15" i="2"/>
  <c r="CT15" i="2"/>
  <c r="CX15" i="2"/>
  <c r="DB15" i="2"/>
  <c r="EF15" i="2"/>
  <c r="W15" i="2"/>
  <c r="AA15" i="2"/>
  <c r="AE15" i="2"/>
  <c r="AI15" i="2"/>
  <c r="BJ15" i="2"/>
  <c r="BN15" i="2"/>
  <c r="BR15" i="2"/>
  <c r="BV15" i="2"/>
  <c r="BZ15" i="2"/>
  <c r="CD15" i="2"/>
  <c r="DD15" i="2"/>
  <c r="DH15" i="2"/>
  <c r="DL15" i="2"/>
  <c r="DP15" i="2"/>
  <c r="DT15" i="2"/>
  <c r="DX15" i="2"/>
  <c r="EC15" i="2"/>
  <c r="EL15" i="2"/>
  <c r="K15" i="2"/>
  <c r="O15" i="2"/>
  <c r="S15" i="2"/>
  <c r="AN15" i="2"/>
  <c r="AR15" i="2"/>
  <c r="AV15" i="2"/>
  <c r="AZ15" i="2"/>
  <c r="BD15" i="2"/>
  <c r="BH15" i="2"/>
  <c r="CI15" i="2"/>
  <c r="CM15" i="2"/>
  <c r="CQ15" i="2"/>
  <c r="CU15" i="2"/>
  <c r="CY15" i="2"/>
  <c r="DC15" i="2"/>
  <c r="EG15" i="2"/>
  <c r="EB15" i="2"/>
  <c r="DC18" i="2"/>
  <c r="CU18" i="2"/>
  <c r="CM18" i="2"/>
  <c r="BH18" i="2"/>
  <c r="AZ18" i="2"/>
  <c r="AR18" i="2"/>
  <c r="O18" i="2"/>
  <c r="EC18" i="2"/>
  <c r="DT18" i="2"/>
  <c r="DL18" i="2"/>
  <c r="DD18" i="2"/>
  <c r="BZ18" i="2"/>
  <c r="BR18" i="2"/>
  <c r="BJ18" i="2"/>
  <c r="AE18" i="2"/>
  <c r="DC19" i="2"/>
  <c r="CU19" i="2"/>
  <c r="CM19" i="2"/>
  <c r="BH19" i="2"/>
  <c r="AZ19" i="2"/>
  <c r="AR19" i="2"/>
  <c r="O19" i="2"/>
  <c r="EC19" i="2"/>
  <c r="DT19" i="2"/>
  <c r="DL19" i="2"/>
  <c r="DD19" i="2"/>
  <c r="BZ19" i="2"/>
  <c r="BR19" i="2"/>
  <c r="BJ19" i="2"/>
  <c r="AE19" i="2"/>
  <c r="DC20" i="2"/>
  <c r="CU20" i="2"/>
  <c r="CM20" i="2"/>
  <c r="BH20" i="2"/>
  <c r="AZ20" i="2"/>
  <c r="AR20" i="2"/>
  <c r="O20" i="2"/>
  <c r="EC20" i="2"/>
  <c r="DT20" i="2"/>
  <c r="DL20" i="2"/>
  <c r="DD20" i="2"/>
  <c r="BZ20" i="2"/>
  <c r="BR20" i="2"/>
  <c r="BJ20" i="2"/>
  <c r="AE20" i="2"/>
  <c r="Z21" i="2"/>
  <c r="AD21" i="2"/>
  <c r="AH21" i="2"/>
  <c r="BI21" i="2"/>
  <c r="BM21" i="2"/>
  <c r="BQ21" i="2"/>
  <c r="BU21" i="2"/>
  <c r="BY21" i="2"/>
  <c r="CC21" i="2"/>
  <c r="DG21" i="2"/>
  <c r="DK21" i="2"/>
  <c r="DO21" i="2"/>
  <c r="DS21" i="2"/>
  <c r="DW21" i="2"/>
  <c r="EK21" i="2"/>
  <c r="J21" i="2"/>
  <c r="N21" i="2"/>
  <c r="R21" i="2"/>
  <c r="V21" i="2"/>
  <c r="AM21" i="2"/>
  <c r="AQ21" i="2"/>
  <c r="AU21" i="2"/>
  <c r="AY21" i="2"/>
  <c r="BC21" i="2"/>
  <c r="BG21" i="2"/>
  <c r="CH21" i="2"/>
  <c r="CL21" i="2"/>
  <c r="CP21" i="2"/>
  <c r="CT21" i="2"/>
  <c r="CX21" i="2"/>
  <c r="DB21" i="2"/>
  <c r="EF21" i="2"/>
  <c r="W21" i="2"/>
  <c r="AA21" i="2"/>
  <c r="AE21" i="2"/>
  <c r="AI21" i="2"/>
  <c r="BJ21" i="2"/>
  <c r="BN21" i="2"/>
  <c r="BR21" i="2"/>
  <c r="BV21" i="2"/>
  <c r="BZ21" i="2"/>
  <c r="CD21" i="2"/>
  <c r="DD21" i="2"/>
  <c r="DH21" i="2"/>
  <c r="DL21" i="2"/>
  <c r="DP21" i="2"/>
  <c r="DT21" i="2"/>
  <c r="DX21" i="2"/>
  <c r="EC21" i="2"/>
  <c r="EL21" i="2"/>
  <c r="K21" i="2"/>
  <c r="O21" i="2"/>
  <c r="S21" i="2"/>
  <c r="AN21" i="2"/>
  <c r="AR21" i="2"/>
  <c r="AV21" i="2"/>
  <c r="AZ21" i="2"/>
  <c r="BD21" i="2"/>
  <c r="BH21" i="2"/>
  <c r="CI21" i="2"/>
  <c r="CM21" i="2"/>
  <c r="CQ21" i="2"/>
  <c r="CU21" i="2"/>
  <c r="CY21" i="2"/>
  <c r="DC21" i="2"/>
  <c r="EG21" i="2"/>
  <c r="I21" i="2"/>
  <c r="I24" i="3" s="1"/>
  <c r="Y21" i="2"/>
  <c r="AC21" i="2"/>
  <c r="AG21" i="2"/>
  <c r="BL21" i="2"/>
  <c r="BP21" i="2"/>
  <c r="BT21" i="2"/>
  <c r="BX21" i="2"/>
  <c r="CB21" i="2"/>
  <c r="DF21" i="2"/>
  <c r="DJ21" i="2"/>
  <c r="DN21" i="2"/>
  <c r="DR21" i="2"/>
  <c r="DV21" i="2"/>
  <c r="EJ21" i="2"/>
  <c r="M21" i="2"/>
  <c r="Q21" i="2"/>
  <c r="U21" i="2"/>
  <c r="AL21" i="2"/>
  <c r="AP21" i="2"/>
  <c r="AT21" i="2"/>
  <c r="AX21" i="2"/>
  <c r="BB21" i="2"/>
  <c r="BF21" i="2"/>
  <c r="CK21" i="2"/>
  <c r="CI28" i="2"/>
  <c r="DY28" i="2"/>
  <c r="CA28" i="2"/>
  <c r="Z30" i="2"/>
  <c r="AD30" i="2"/>
  <c r="AH30" i="2"/>
  <c r="BI30" i="2"/>
  <c r="BM30" i="2"/>
  <c r="BQ30" i="2"/>
  <c r="BU30" i="2"/>
  <c r="BY30" i="2"/>
  <c r="CC30" i="2"/>
  <c r="DG30" i="2"/>
  <c r="DK30" i="2"/>
  <c r="DO30" i="2"/>
  <c r="DS30" i="2"/>
  <c r="DW30" i="2"/>
  <c r="EK30" i="2"/>
  <c r="J30" i="2"/>
  <c r="N30" i="2"/>
  <c r="R30" i="2"/>
  <c r="V30" i="2"/>
  <c r="AM30" i="2"/>
  <c r="AQ30" i="2"/>
  <c r="AU30" i="2"/>
  <c r="AY30" i="2"/>
  <c r="BC30" i="2"/>
  <c r="BG30" i="2"/>
  <c r="CH30" i="2"/>
  <c r="CL30" i="2"/>
  <c r="CP30" i="2"/>
  <c r="CT30" i="2"/>
  <c r="CX30" i="2"/>
  <c r="DB30" i="2"/>
  <c r="EF30" i="2"/>
  <c r="W30" i="2"/>
  <c r="AB30" i="2"/>
  <c r="AG30" i="2"/>
  <c r="BJ30" i="2"/>
  <c r="BO30" i="2"/>
  <c r="BT30" i="2"/>
  <c r="BZ30" i="2"/>
  <c r="CE30" i="2"/>
  <c r="DF30" i="2"/>
  <c r="DL30" i="2"/>
  <c r="DQ30" i="2"/>
  <c r="DV30" i="2"/>
  <c r="EC30" i="2"/>
  <c r="EM30" i="2"/>
  <c r="O30" i="2"/>
  <c r="T30" i="2"/>
  <c r="AL30" i="2"/>
  <c r="AR30" i="2"/>
  <c r="AW30" i="2"/>
  <c r="BB30" i="2"/>
  <c r="BH30" i="2"/>
  <c r="CJ30" i="2"/>
  <c r="CO30" i="2"/>
  <c r="CU30" i="2"/>
  <c r="CZ30" i="2"/>
  <c r="X30" i="2"/>
  <c r="AE30" i="2"/>
  <c r="BP30" i="2"/>
  <c r="BW30" i="2"/>
  <c r="CD30" i="2"/>
  <c r="DH30" i="2"/>
  <c r="DN30" i="2"/>
  <c r="DU30" i="2"/>
  <c r="M30" i="2"/>
  <c r="U30" i="2"/>
  <c r="AO30" i="2"/>
  <c r="AV30" i="2"/>
  <c r="BD30" i="2"/>
  <c r="CN30" i="2"/>
  <c r="CV30" i="2"/>
  <c r="DC30" i="2"/>
  <c r="EI30" i="2"/>
  <c r="Y30" i="2"/>
  <c r="AF30" i="2"/>
  <c r="BK30" i="2"/>
  <c r="BR30" i="2"/>
  <c r="BX30" i="2"/>
  <c r="DI30" i="2"/>
  <c r="DP30" i="2"/>
  <c r="DX30" i="2"/>
  <c r="EJ30" i="2"/>
  <c r="P30" i="2"/>
  <c r="AP30" i="2"/>
  <c r="AX30" i="2"/>
  <c r="BE30" i="2"/>
  <c r="CI30" i="2"/>
  <c r="CQ30" i="2"/>
  <c r="CW30" i="2"/>
  <c r="I30" i="2"/>
  <c r="I33" i="3" s="1"/>
  <c r="AC30" i="2"/>
  <c r="BN30" i="2"/>
  <c r="BV30" i="2"/>
  <c r="CB30" i="2"/>
  <c r="DE30" i="2"/>
  <c r="DM30" i="2"/>
  <c r="DT30" i="2"/>
  <c r="L30" i="2"/>
  <c r="S30" i="2"/>
  <c r="AN30" i="2"/>
  <c r="AT30" i="2"/>
  <c r="BA30" i="2"/>
  <c r="CM30" i="2"/>
  <c r="CS30" i="2"/>
  <c r="DA30" i="2"/>
  <c r="EH30" i="2"/>
  <c r="DC43" i="2"/>
  <c r="AO43" i="2"/>
  <c r="DO43" i="2"/>
  <c r="G39" i="6"/>
  <c r="E39" i="6"/>
  <c r="I18" i="2"/>
  <c r="I21" i="3" s="1"/>
  <c r="Y18" i="2"/>
  <c r="AC18" i="2"/>
  <c r="AG18" i="2"/>
  <c r="BL18" i="2"/>
  <c r="BP18" i="2"/>
  <c r="BT18" i="2"/>
  <c r="BX18" i="2"/>
  <c r="CB18" i="2"/>
  <c r="DF18" i="2"/>
  <c r="DJ18" i="2"/>
  <c r="DN18" i="2"/>
  <c r="DR18" i="2"/>
  <c r="DV18" i="2"/>
  <c r="EJ18" i="2"/>
  <c r="M18" i="2"/>
  <c r="Q18" i="2"/>
  <c r="U18" i="2"/>
  <c r="AL18" i="2"/>
  <c r="AP18" i="2"/>
  <c r="AT18" i="2"/>
  <c r="AX18" i="2"/>
  <c r="BB18" i="2"/>
  <c r="BF18" i="2"/>
  <c r="CK18" i="2"/>
  <c r="CO18" i="2"/>
  <c r="CS18" i="2"/>
  <c r="CW18" i="2"/>
  <c r="DA18" i="2"/>
  <c r="EI18" i="2"/>
  <c r="Z18" i="2"/>
  <c r="AD18" i="2"/>
  <c r="AH18" i="2"/>
  <c r="BI18" i="2"/>
  <c r="BM18" i="2"/>
  <c r="BQ18" i="2"/>
  <c r="BU18" i="2"/>
  <c r="BY18" i="2"/>
  <c r="CC18" i="2"/>
  <c r="DG18" i="2"/>
  <c r="DK18" i="2"/>
  <c r="DO18" i="2"/>
  <c r="DS18" i="2"/>
  <c r="DW18" i="2"/>
  <c r="EK18" i="2"/>
  <c r="J18" i="2"/>
  <c r="N18" i="2"/>
  <c r="R18" i="2"/>
  <c r="V18" i="2"/>
  <c r="AM18" i="2"/>
  <c r="AQ18" i="2"/>
  <c r="AU18" i="2"/>
  <c r="AY18" i="2"/>
  <c r="BC18" i="2"/>
  <c r="BG18" i="2"/>
  <c r="CH18" i="2"/>
  <c r="CL18" i="2"/>
  <c r="CP18" i="2"/>
  <c r="CT18" i="2"/>
  <c r="CX18" i="2"/>
  <c r="DB18" i="2"/>
  <c r="EF18" i="2"/>
  <c r="I19" i="2"/>
  <c r="I22" i="3" s="1"/>
  <c r="Y19" i="2"/>
  <c r="AC19" i="2"/>
  <c r="AG19" i="2"/>
  <c r="BL19" i="2"/>
  <c r="BP19" i="2"/>
  <c r="BT19" i="2"/>
  <c r="BX19" i="2"/>
  <c r="CB19" i="2"/>
  <c r="DF19" i="2"/>
  <c r="DJ19" i="2"/>
  <c r="DN19" i="2"/>
  <c r="DR19" i="2"/>
  <c r="DV19" i="2"/>
  <c r="EJ19" i="2"/>
  <c r="M19" i="2"/>
  <c r="Q19" i="2"/>
  <c r="U19" i="2"/>
  <c r="AL19" i="2"/>
  <c r="AP19" i="2"/>
  <c r="AT19" i="2"/>
  <c r="AX19" i="2"/>
  <c r="BB19" i="2"/>
  <c r="BF19" i="2"/>
  <c r="CK19" i="2"/>
  <c r="CO19" i="2"/>
  <c r="CS19" i="2"/>
  <c r="CW19" i="2"/>
  <c r="DA19" i="2"/>
  <c r="EI19" i="2"/>
  <c r="Z19" i="2"/>
  <c r="AD19" i="2"/>
  <c r="AH19" i="2"/>
  <c r="BI19" i="2"/>
  <c r="BM19" i="2"/>
  <c r="BQ19" i="2"/>
  <c r="BU19" i="2"/>
  <c r="BY19" i="2"/>
  <c r="CC19" i="2"/>
  <c r="DG19" i="2"/>
  <c r="DK19" i="2"/>
  <c r="DO19" i="2"/>
  <c r="DS19" i="2"/>
  <c r="DW19" i="2"/>
  <c r="EK19" i="2"/>
  <c r="J19" i="2"/>
  <c r="N19" i="2"/>
  <c r="R19" i="2"/>
  <c r="V19" i="2"/>
  <c r="AM19" i="2"/>
  <c r="AQ19" i="2"/>
  <c r="AU19" i="2"/>
  <c r="AY19" i="2"/>
  <c r="BC19" i="2"/>
  <c r="BG19" i="2"/>
  <c r="CH19" i="2"/>
  <c r="CL19" i="2"/>
  <c r="CP19" i="2"/>
  <c r="CT19" i="2"/>
  <c r="CX19" i="2"/>
  <c r="DB19" i="2"/>
  <c r="EF19" i="2"/>
  <c r="EB19" i="2"/>
  <c r="I20" i="2"/>
  <c r="I23" i="3" s="1"/>
  <c r="Y20" i="2"/>
  <c r="AC20" i="2"/>
  <c r="AG20" i="2"/>
  <c r="BL20" i="2"/>
  <c r="BP20" i="2"/>
  <c r="BT20" i="2"/>
  <c r="BX20" i="2"/>
  <c r="CB20" i="2"/>
  <c r="DF20" i="2"/>
  <c r="DJ20" i="2"/>
  <c r="DN20" i="2"/>
  <c r="DR20" i="2"/>
  <c r="DV20" i="2"/>
  <c r="EJ20" i="2"/>
  <c r="M20" i="2"/>
  <c r="Q20" i="2"/>
  <c r="U20" i="2"/>
  <c r="AL20" i="2"/>
  <c r="AP20" i="2"/>
  <c r="AT20" i="2"/>
  <c r="AX20" i="2"/>
  <c r="BB20" i="2"/>
  <c r="BF20" i="2"/>
  <c r="CK20" i="2"/>
  <c r="CO20" i="2"/>
  <c r="CS20" i="2"/>
  <c r="CW20" i="2"/>
  <c r="DA20" i="2"/>
  <c r="EI20" i="2"/>
  <c r="Z20" i="2"/>
  <c r="AD20" i="2"/>
  <c r="AH20" i="2"/>
  <c r="BI20" i="2"/>
  <c r="BM20" i="2"/>
  <c r="BQ20" i="2"/>
  <c r="BU20" i="2"/>
  <c r="BY20" i="2"/>
  <c r="CC20" i="2"/>
  <c r="DG20" i="2"/>
  <c r="DK20" i="2"/>
  <c r="DO20" i="2"/>
  <c r="DS20" i="2"/>
  <c r="DW20" i="2"/>
  <c r="EK20" i="2"/>
  <c r="J20" i="2"/>
  <c r="N20" i="2"/>
  <c r="R20" i="2"/>
  <c r="V20" i="2"/>
  <c r="AM20" i="2"/>
  <c r="AQ20" i="2"/>
  <c r="AU20" i="2"/>
  <c r="AY20" i="2"/>
  <c r="BC20" i="2"/>
  <c r="BG20" i="2"/>
  <c r="CH20" i="2"/>
  <c r="CL20" i="2"/>
  <c r="CP20" i="2"/>
  <c r="CT20" i="2"/>
  <c r="CX20" i="2"/>
  <c r="DB20" i="2"/>
  <c r="EF20" i="2"/>
  <c r="Z28" i="2"/>
  <c r="AD28" i="2"/>
  <c r="AH28" i="2"/>
  <c r="BI28" i="2"/>
  <c r="BM28" i="2"/>
  <c r="BQ28" i="2"/>
  <c r="BU28" i="2"/>
  <c r="BY28" i="2"/>
  <c r="CC28" i="2"/>
  <c r="DG28" i="2"/>
  <c r="DK28" i="2"/>
  <c r="DO28" i="2"/>
  <c r="DS28" i="2"/>
  <c r="DW28" i="2"/>
  <c r="EK28" i="2"/>
  <c r="J28" i="2"/>
  <c r="N28" i="2"/>
  <c r="R28" i="2"/>
  <c r="V28" i="2"/>
  <c r="AM28" i="2"/>
  <c r="AQ28" i="2"/>
  <c r="AU28" i="2"/>
  <c r="AY28" i="2"/>
  <c r="BC28" i="2"/>
  <c r="W28" i="2"/>
  <c r="AB28" i="2"/>
  <c r="AG28" i="2"/>
  <c r="BJ28" i="2"/>
  <c r="BO28" i="2"/>
  <c r="BT28" i="2"/>
  <c r="BZ28" i="2"/>
  <c r="CE28" i="2"/>
  <c r="DF28" i="2"/>
  <c r="DL28" i="2"/>
  <c r="DQ28" i="2"/>
  <c r="DV28" i="2"/>
  <c r="EC28" i="2"/>
  <c r="EM28" i="2"/>
  <c r="O28" i="2"/>
  <c r="T28" i="2"/>
  <c r="AL28" i="2"/>
  <c r="AR28" i="2"/>
  <c r="AW28" i="2"/>
  <c r="BB28" i="2"/>
  <c r="BG28" i="2"/>
  <c r="CH28" i="2"/>
  <c r="CL28" i="2"/>
  <c r="CP28" i="2"/>
  <c r="CT28" i="2"/>
  <c r="CX28" i="2"/>
  <c r="DB28" i="2"/>
  <c r="EF28" i="2"/>
  <c r="X28" i="2"/>
  <c r="AE28" i="2"/>
  <c r="BP28" i="2"/>
  <c r="BW28" i="2"/>
  <c r="CD28" i="2"/>
  <c r="DH28" i="2"/>
  <c r="DN28" i="2"/>
  <c r="DU28" i="2"/>
  <c r="M28" i="2"/>
  <c r="U28" i="2"/>
  <c r="AO28" i="2"/>
  <c r="AV28" i="2"/>
  <c r="BD28" i="2"/>
  <c r="CK28" i="2"/>
  <c r="CQ28" i="2"/>
  <c r="CV28" i="2"/>
  <c r="DA28" i="2"/>
  <c r="EG28" i="2"/>
  <c r="Y28" i="2"/>
  <c r="AF28" i="2"/>
  <c r="BK28" i="2"/>
  <c r="BR28" i="2"/>
  <c r="BX28" i="2"/>
  <c r="DI28" i="2"/>
  <c r="DP28" i="2"/>
  <c r="DX28" i="2"/>
  <c r="EJ28" i="2"/>
  <c r="H31" i="3"/>
  <c r="P28" i="2"/>
  <c r="AP28" i="2"/>
  <c r="AX28" i="2"/>
  <c r="BE28" i="2"/>
  <c r="CM28" i="2"/>
  <c r="CR28" i="2"/>
  <c r="CW28" i="2"/>
  <c r="DC28" i="2"/>
  <c r="EH28" i="2"/>
  <c r="I28" i="2"/>
  <c r="I31" i="3" s="1"/>
  <c r="AC28" i="2"/>
  <c r="BN28" i="2"/>
  <c r="BV28" i="2"/>
  <c r="CB28" i="2"/>
  <c r="DE28" i="2"/>
  <c r="DM28" i="2"/>
  <c r="DT28" i="2"/>
  <c r="L28" i="2"/>
  <c r="S28" i="2"/>
  <c r="AN28" i="2"/>
  <c r="AT28" i="2"/>
  <c r="BA28" i="2"/>
  <c r="BH28" i="2"/>
  <c r="CJ28" i="2"/>
  <c r="CO28" i="2"/>
  <c r="CU28" i="2"/>
  <c r="CZ28" i="2"/>
  <c r="I43" i="2"/>
  <c r="I46" i="3" s="1"/>
  <c r="Y43" i="2"/>
  <c r="AC43" i="2"/>
  <c r="AG43" i="2"/>
  <c r="BL43" i="2"/>
  <c r="BP43" i="2"/>
  <c r="BT43" i="2"/>
  <c r="BX43" i="2"/>
  <c r="CB43" i="2"/>
  <c r="DF43" i="2"/>
  <c r="DJ43" i="2"/>
  <c r="DN43" i="2"/>
  <c r="DR43" i="2"/>
  <c r="DV43" i="2"/>
  <c r="EJ43" i="2"/>
  <c r="M43" i="2"/>
  <c r="Q43" i="2"/>
  <c r="U43" i="2"/>
  <c r="AL43" i="2"/>
  <c r="AP43" i="2"/>
  <c r="AT43" i="2"/>
  <c r="AX43" i="2"/>
  <c r="BB43" i="2"/>
  <c r="BF43" i="2"/>
  <c r="CK43" i="2"/>
  <c r="CO43" i="2"/>
  <c r="CS43" i="2"/>
  <c r="CW43" i="2"/>
  <c r="DA43" i="2"/>
  <c r="EI43" i="2"/>
  <c r="AA43" i="2"/>
  <c r="AF43" i="2"/>
  <c r="BI43" i="2"/>
  <c r="BN43" i="2"/>
  <c r="BS43" i="2"/>
  <c r="BY43" i="2"/>
  <c r="CD43" i="2"/>
  <c r="DE43" i="2"/>
  <c r="DK43" i="2"/>
  <c r="DP43" i="2"/>
  <c r="DU43" i="2"/>
  <c r="EL43" i="2"/>
  <c r="H46" i="3"/>
  <c r="N43" i="2"/>
  <c r="S43" i="2"/>
  <c r="AQ43" i="2"/>
  <c r="AV43" i="2"/>
  <c r="BA43" i="2"/>
  <c r="BG43" i="2"/>
  <c r="CI43" i="2"/>
  <c r="CN43" i="2"/>
  <c r="CT43" i="2"/>
  <c r="CY43" i="2"/>
  <c r="W43" i="2"/>
  <c r="AB43" i="2"/>
  <c r="AH43" i="2"/>
  <c r="BJ43" i="2"/>
  <c r="BO43" i="2"/>
  <c r="BU43" i="2"/>
  <c r="BZ43" i="2"/>
  <c r="CE43" i="2"/>
  <c r="DG43" i="2"/>
  <c r="DL43" i="2"/>
  <c r="DQ43" i="2"/>
  <c r="DW43" i="2"/>
  <c r="EC43" i="2"/>
  <c r="EM43" i="2"/>
  <c r="J43" i="2"/>
  <c r="O43" i="2"/>
  <c r="T43" i="2"/>
  <c r="AM43" i="2"/>
  <c r="AR43" i="2"/>
  <c r="AW43" i="2"/>
  <c r="BC43" i="2"/>
  <c r="BH43" i="2"/>
  <c r="CJ43" i="2"/>
  <c r="CP43" i="2"/>
  <c r="CU43" i="2"/>
  <c r="CZ43" i="2"/>
  <c r="EF43" i="2"/>
  <c r="Z43" i="2"/>
  <c r="BR43" i="2"/>
  <c r="CC43" i="2"/>
  <c r="DI43" i="2"/>
  <c r="DT43" i="2"/>
  <c r="EK43" i="2"/>
  <c r="L43" i="2"/>
  <c r="AU43" i="2"/>
  <c r="BE43" i="2"/>
  <c r="CM43" i="2"/>
  <c r="CX43" i="2"/>
  <c r="EH43" i="2"/>
  <c r="AD43" i="2"/>
  <c r="BK43" i="2"/>
  <c r="BV43" i="2"/>
  <c r="DM43" i="2"/>
  <c r="DX43" i="2"/>
  <c r="P43" i="2"/>
  <c r="AN43" i="2"/>
  <c r="AY43" i="2"/>
  <c r="CQ43" i="2"/>
  <c r="DB43" i="2"/>
  <c r="EB43" i="2"/>
  <c r="X43" i="2"/>
  <c r="AI43" i="2"/>
  <c r="BQ43" i="2"/>
  <c r="CA43" i="2"/>
  <c r="DH43" i="2"/>
  <c r="DS43" i="2"/>
  <c r="K43" i="2"/>
  <c r="V43" i="2"/>
  <c r="AS43" i="2"/>
  <c r="BD43" i="2"/>
  <c r="CL43" i="2"/>
  <c r="CV43" i="2"/>
  <c r="EG43" i="2"/>
  <c r="ES67" i="2"/>
  <c r="F9" i="4"/>
  <c r="D9" i="4" s="1"/>
  <c r="F49" i="4"/>
  <c r="D49" i="4" s="1"/>
  <c r="Q18" i="6"/>
  <c r="G35" i="6"/>
  <c r="O39" i="6"/>
  <c r="W54" i="6"/>
  <c r="EB28" i="2"/>
  <c r="EB18" i="2"/>
  <c r="CV7" i="2"/>
  <c r="CN7" i="2"/>
  <c r="BA7" i="2"/>
  <c r="AS7" i="2"/>
  <c r="P7" i="2"/>
  <c r="DU7" i="2"/>
  <c r="DM7" i="2"/>
  <c r="DE7" i="2"/>
  <c r="CA7" i="2"/>
  <c r="BS7" i="2"/>
  <c r="BK7" i="2"/>
  <c r="AF7" i="2"/>
  <c r="X7" i="2"/>
  <c r="DB9" i="2"/>
  <c r="CT9" i="2"/>
  <c r="CL9" i="2"/>
  <c r="BF9" i="2"/>
  <c r="AX9" i="2"/>
  <c r="AP9" i="2"/>
  <c r="U9" i="2"/>
  <c r="M9" i="2"/>
  <c r="DR9" i="2"/>
  <c r="DJ9" i="2"/>
  <c r="BX9" i="2"/>
  <c r="BP9" i="2"/>
  <c r="AC9" i="2"/>
  <c r="DC10" i="2"/>
  <c r="CU10" i="2"/>
  <c r="CM10" i="2"/>
  <c r="BH10" i="2"/>
  <c r="AZ10" i="2"/>
  <c r="AR10" i="2"/>
  <c r="O10" i="2"/>
  <c r="EC10" i="2"/>
  <c r="DT10" i="2"/>
  <c r="DL10" i="2"/>
  <c r="DD10" i="2"/>
  <c r="BZ10" i="2"/>
  <c r="BR10" i="2"/>
  <c r="BJ10" i="2"/>
  <c r="AE10" i="2"/>
  <c r="DC11" i="2"/>
  <c r="CU11" i="2"/>
  <c r="CM11" i="2"/>
  <c r="BH11" i="2"/>
  <c r="AZ11" i="2"/>
  <c r="AR11" i="2"/>
  <c r="O11" i="2"/>
  <c r="EC11" i="2"/>
  <c r="DT11" i="2"/>
  <c r="DL11" i="2"/>
  <c r="DD11" i="2"/>
  <c r="BZ11" i="2"/>
  <c r="BR11" i="2"/>
  <c r="BJ11" i="2"/>
  <c r="AE11" i="2"/>
  <c r="CV12" i="2"/>
  <c r="CN12" i="2"/>
  <c r="BA12" i="2"/>
  <c r="AS12" i="2"/>
  <c r="P12" i="2"/>
  <c r="H15" i="3"/>
  <c r="DU12" i="2"/>
  <c r="DM12" i="2"/>
  <c r="DE12" i="2"/>
  <c r="CA12" i="2"/>
  <c r="BS12" i="2"/>
  <c r="BK12" i="2"/>
  <c r="AF12" i="2"/>
  <c r="X12" i="2"/>
  <c r="CV15" i="2"/>
  <c r="CN15" i="2"/>
  <c r="BA15" i="2"/>
  <c r="AS15" i="2"/>
  <c r="P15" i="2"/>
  <c r="DU15" i="2"/>
  <c r="DM15" i="2"/>
  <c r="DE15" i="2"/>
  <c r="CA15" i="2"/>
  <c r="BS15" i="2"/>
  <c r="BK15" i="2"/>
  <c r="AF15" i="2"/>
  <c r="X15" i="2"/>
  <c r="EG18" i="2"/>
  <c r="CY18" i="2"/>
  <c r="CQ18" i="2"/>
  <c r="CI18" i="2"/>
  <c r="BD18" i="2"/>
  <c r="AV18" i="2"/>
  <c r="AN18" i="2"/>
  <c r="S18" i="2"/>
  <c r="K18" i="2"/>
  <c r="EL18" i="2"/>
  <c r="DX18" i="2"/>
  <c r="DP18" i="2"/>
  <c r="DH18" i="2"/>
  <c r="CD18" i="2"/>
  <c r="BV18" i="2"/>
  <c r="BN18" i="2"/>
  <c r="AI18" i="2"/>
  <c r="AA18" i="2"/>
  <c r="EG19" i="2"/>
  <c r="CY19" i="2"/>
  <c r="CQ19" i="2"/>
  <c r="CI19" i="2"/>
  <c r="BD19" i="2"/>
  <c r="AV19" i="2"/>
  <c r="AN19" i="2"/>
  <c r="S19" i="2"/>
  <c r="K19" i="2"/>
  <c r="EL19" i="2"/>
  <c r="DX19" i="2"/>
  <c r="DP19" i="2"/>
  <c r="DH19" i="2"/>
  <c r="CD19" i="2"/>
  <c r="BV19" i="2"/>
  <c r="BN19" i="2"/>
  <c r="AI19" i="2"/>
  <c r="AA19" i="2"/>
  <c r="EG20" i="2"/>
  <c r="CY20" i="2"/>
  <c r="CQ20" i="2"/>
  <c r="CI20" i="2"/>
  <c r="BD20" i="2"/>
  <c r="AV20" i="2"/>
  <c r="AN20" i="2"/>
  <c r="S20" i="2"/>
  <c r="K20" i="2"/>
  <c r="EL20" i="2"/>
  <c r="DX20" i="2"/>
  <c r="DP20" i="2"/>
  <c r="DH20" i="2"/>
  <c r="CD20" i="2"/>
  <c r="BV20" i="2"/>
  <c r="BN20" i="2"/>
  <c r="AI20" i="2"/>
  <c r="AA20" i="2"/>
  <c r="EI21" i="2"/>
  <c r="DA21" i="2"/>
  <c r="CS21" i="2"/>
  <c r="CJ21" i="2"/>
  <c r="AW21" i="2"/>
  <c r="T21" i="2"/>
  <c r="EM21" i="2"/>
  <c r="DQ21" i="2"/>
  <c r="CE21" i="2"/>
  <c r="BO21" i="2"/>
  <c r="AB21" i="2"/>
  <c r="CV24" i="2"/>
  <c r="AS24" i="2"/>
  <c r="P24" i="2"/>
  <c r="DM24" i="2"/>
  <c r="CA24" i="2"/>
  <c r="BK24" i="2"/>
  <c r="Z26" i="2"/>
  <c r="AD26" i="2"/>
  <c r="AH26" i="2"/>
  <c r="BI26" i="2"/>
  <c r="BM26" i="2"/>
  <c r="BQ26" i="2"/>
  <c r="BU26" i="2"/>
  <c r="BY26" i="2"/>
  <c r="CC26" i="2"/>
  <c r="DG26" i="2"/>
  <c r="DK26" i="2"/>
  <c r="DO26" i="2"/>
  <c r="DS26" i="2"/>
  <c r="DW26" i="2"/>
  <c r="EK26" i="2"/>
  <c r="J26" i="2"/>
  <c r="N26" i="2"/>
  <c r="R26" i="2"/>
  <c r="V26" i="2"/>
  <c r="AM26" i="2"/>
  <c r="AQ26" i="2"/>
  <c r="AU26" i="2"/>
  <c r="AY26" i="2"/>
  <c r="BC26" i="2"/>
  <c r="BG26" i="2"/>
  <c r="CH26" i="2"/>
  <c r="CL26" i="2"/>
  <c r="CP26" i="2"/>
  <c r="CT26" i="2"/>
  <c r="CX26" i="2"/>
  <c r="DB26" i="2"/>
  <c r="EF26" i="2"/>
  <c r="W26" i="2"/>
  <c r="AA26" i="2"/>
  <c r="AE26" i="2"/>
  <c r="AI26" i="2"/>
  <c r="BJ26" i="2"/>
  <c r="BN26" i="2"/>
  <c r="BR26" i="2"/>
  <c r="BV26" i="2"/>
  <c r="BZ26" i="2"/>
  <c r="CD26" i="2"/>
  <c r="DD26" i="2"/>
  <c r="DH26" i="2"/>
  <c r="DL26" i="2"/>
  <c r="DP26" i="2"/>
  <c r="DT26" i="2"/>
  <c r="DX26" i="2"/>
  <c r="EC26" i="2"/>
  <c r="EL26" i="2"/>
  <c r="K26" i="2"/>
  <c r="O26" i="2"/>
  <c r="S26" i="2"/>
  <c r="AN26" i="2"/>
  <c r="AR26" i="2"/>
  <c r="AV26" i="2"/>
  <c r="AZ26" i="2"/>
  <c r="BD26" i="2"/>
  <c r="BH26" i="2"/>
  <c r="CI26" i="2"/>
  <c r="CM26" i="2"/>
  <c r="CQ26" i="2"/>
  <c r="CU26" i="2"/>
  <c r="CY26" i="2"/>
  <c r="DC26" i="2"/>
  <c r="EG26" i="2"/>
  <c r="I26" i="2"/>
  <c r="I29" i="3" s="1"/>
  <c r="Y26" i="2"/>
  <c r="AC26" i="2"/>
  <c r="AG26" i="2"/>
  <c r="BL26" i="2"/>
  <c r="BP26" i="2"/>
  <c r="BT26" i="2"/>
  <c r="BX26" i="2"/>
  <c r="CB26" i="2"/>
  <c r="DF26" i="2"/>
  <c r="DJ26" i="2"/>
  <c r="DN26" i="2"/>
  <c r="DR26" i="2"/>
  <c r="DV26" i="2"/>
  <c r="EJ26" i="2"/>
  <c r="M26" i="2"/>
  <c r="Q26" i="2"/>
  <c r="U26" i="2"/>
  <c r="AL26" i="2"/>
  <c r="AP26" i="2"/>
  <c r="AT26" i="2"/>
  <c r="AX26" i="2"/>
  <c r="BB26" i="2"/>
  <c r="BF26" i="2"/>
  <c r="CK26" i="2"/>
  <c r="CO26" i="2"/>
  <c r="CS26" i="2"/>
  <c r="CW26" i="2"/>
  <c r="DA26" i="2"/>
  <c r="EI26" i="2"/>
  <c r="CS28" i="2"/>
  <c r="AZ28" i="2"/>
  <c r="K28" i="2"/>
  <c r="DJ28" i="2"/>
  <c r="BL28" i="2"/>
  <c r="CR30" i="2"/>
  <c r="AS30" i="2"/>
  <c r="EL30" i="2"/>
  <c r="DD30" i="2"/>
  <c r="AI30" i="2"/>
  <c r="W41" i="2"/>
  <c r="AA41" i="2"/>
  <c r="AE41" i="2"/>
  <c r="AI41" i="2"/>
  <c r="BJ41" i="2"/>
  <c r="BN41" i="2"/>
  <c r="BR41" i="2"/>
  <c r="BV41" i="2"/>
  <c r="BZ41" i="2"/>
  <c r="CD41" i="2"/>
  <c r="DD41" i="2"/>
  <c r="DH41" i="2"/>
  <c r="DL41" i="2"/>
  <c r="DP41" i="2"/>
  <c r="DT41" i="2"/>
  <c r="DX41" i="2"/>
  <c r="EC41" i="2"/>
  <c r="EL41" i="2"/>
  <c r="K41" i="2"/>
  <c r="O41" i="2"/>
  <c r="S41" i="2"/>
  <c r="AN41" i="2"/>
  <c r="AR41" i="2"/>
  <c r="AV41" i="2"/>
  <c r="AZ41" i="2"/>
  <c r="BD41" i="2"/>
  <c r="BH41" i="2"/>
  <c r="CI41" i="2"/>
  <c r="CM41" i="2"/>
  <c r="CQ41" i="2"/>
  <c r="CU41" i="2"/>
  <c r="CY41" i="2"/>
  <c r="DC41" i="2"/>
  <c r="EG41" i="2"/>
  <c r="AB41" i="2"/>
  <c r="AG41" i="2"/>
  <c r="BI41" i="2"/>
  <c r="BO41" i="2"/>
  <c r="BT41" i="2"/>
  <c r="BY41" i="2"/>
  <c r="CE41" i="2"/>
  <c r="DF41" i="2"/>
  <c r="DK41" i="2"/>
  <c r="DQ41" i="2"/>
  <c r="DV41" i="2"/>
  <c r="EM41" i="2"/>
  <c r="N41" i="2"/>
  <c r="T41" i="2"/>
  <c r="AL41" i="2"/>
  <c r="AQ41" i="2"/>
  <c r="AW41" i="2"/>
  <c r="BB41" i="2"/>
  <c r="BG41" i="2"/>
  <c r="CJ41" i="2"/>
  <c r="CO41" i="2"/>
  <c r="CT41" i="2"/>
  <c r="CZ41" i="2"/>
  <c r="X41" i="2"/>
  <c r="AC41" i="2"/>
  <c r="AH41" i="2"/>
  <c r="BK41" i="2"/>
  <c r="BP41" i="2"/>
  <c r="BU41" i="2"/>
  <c r="CA41" i="2"/>
  <c r="DG41" i="2"/>
  <c r="DM41" i="2"/>
  <c r="DR41" i="2"/>
  <c r="DW41" i="2"/>
  <c r="J41" i="2"/>
  <c r="P41" i="2"/>
  <c r="U41" i="2"/>
  <c r="Y41" i="2"/>
  <c r="BQ41" i="2"/>
  <c r="CB41" i="2"/>
  <c r="DI41" i="2"/>
  <c r="DS41" i="2"/>
  <c r="EJ41" i="2"/>
  <c r="L41" i="2"/>
  <c r="V41" i="2"/>
  <c r="AP41" i="2"/>
  <c r="AX41" i="2"/>
  <c r="BE41" i="2"/>
  <c r="CH41" i="2"/>
  <c r="CP41" i="2"/>
  <c r="CW41" i="2"/>
  <c r="Z41" i="2"/>
  <c r="BS41" i="2"/>
  <c r="CC41" i="2"/>
  <c r="DJ41" i="2"/>
  <c r="DU41" i="2"/>
  <c r="EK41" i="2"/>
  <c r="M41" i="2"/>
  <c r="AS41" i="2"/>
  <c r="AY41" i="2"/>
  <c r="BF41" i="2"/>
  <c r="CK41" i="2"/>
  <c r="CR41" i="2"/>
  <c r="CX41" i="2"/>
  <c r="EF41" i="2"/>
  <c r="I41" i="2"/>
  <c r="I44" i="3" s="1"/>
  <c r="AF41" i="2"/>
  <c r="BM41" i="2"/>
  <c r="BX41" i="2"/>
  <c r="DE41" i="2"/>
  <c r="DO41" i="2"/>
  <c r="H44" i="3"/>
  <c r="R41" i="2"/>
  <c r="AO41" i="2"/>
  <c r="AU41" i="2"/>
  <c r="BC41" i="2"/>
  <c r="CN41" i="2"/>
  <c r="CV41" i="2"/>
  <c r="DB41" i="2"/>
  <c r="EI41" i="2"/>
  <c r="CH43" i="2"/>
  <c r="BW43" i="2"/>
  <c r="F38" i="4"/>
  <c r="D38" i="4" s="1"/>
  <c r="I14" i="6"/>
  <c r="G17" i="6"/>
  <c r="I18" i="6"/>
  <c r="E20" i="6"/>
  <c r="I21" i="6"/>
  <c r="E26" i="6"/>
  <c r="I37" i="6"/>
  <c r="I43" i="6"/>
  <c r="EB7" i="2"/>
  <c r="EI7" i="2"/>
  <c r="DA7" i="2"/>
  <c r="CS7" i="2"/>
  <c r="CK7" i="2"/>
  <c r="BF7" i="2"/>
  <c r="AX7" i="2"/>
  <c r="AP7" i="2"/>
  <c r="U7" i="2"/>
  <c r="M7" i="2"/>
  <c r="DR7" i="2"/>
  <c r="DJ7" i="2"/>
  <c r="BX7" i="2"/>
  <c r="BP7" i="2"/>
  <c r="AC7" i="2"/>
  <c r="I7" i="2"/>
  <c r="I10" i="3" s="1"/>
  <c r="Z9" i="2"/>
  <c r="AD9" i="2"/>
  <c r="AH9" i="2"/>
  <c r="BI9" i="2"/>
  <c r="BM9" i="2"/>
  <c r="BQ9" i="2"/>
  <c r="BU9" i="2"/>
  <c r="BY9" i="2"/>
  <c r="CC9" i="2"/>
  <c r="DG9" i="2"/>
  <c r="DK9" i="2"/>
  <c r="DO9" i="2"/>
  <c r="DS9" i="2"/>
  <c r="DW9" i="2"/>
  <c r="EK9" i="2"/>
  <c r="J9" i="2"/>
  <c r="N9" i="2"/>
  <c r="R9" i="2"/>
  <c r="V9" i="2"/>
  <c r="AM9" i="2"/>
  <c r="AQ9" i="2"/>
  <c r="AU9" i="2"/>
  <c r="AY9" i="2"/>
  <c r="BC9" i="2"/>
  <c r="BG9" i="2"/>
  <c r="CI9" i="2"/>
  <c r="CM9" i="2"/>
  <c r="CQ9" i="2"/>
  <c r="CU9" i="2"/>
  <c r="CY9" i="2"/>
  <c r="DC9" i="2"/>
  <c r="EG9" i="2"/>
  <c r="W9" i="2"/>
  <c r="AA9" i="2"/>
  <c r="AE9" i="2"/>
  <c r="AI9" i="2"/>
  <c r="BJ9" i="2"/>
  <c r="BN9" i="2"/>
  <c r="BR9" i="2"/>
  <c r="BV9" i="2"/>
  <c r="BZ9" i="2"/>
  <c r="CD9" i="2"/>
  <c r="DD9" i="2"/>
  <c r="DH9" i="2"/>
  <c r="DL9" i="2"/>
  <c r="DP9" i="2"/>
  <c r="DT9" i="2"/>
  <c r="DX9" i="2"/>
  <c r="EC9" i="2"/>
  <c r="EL9" i="2"/>
  <c r="K9" i="2"/>
  <c r="O9" i="2"/>
  <c r="S9" i="2"/>
  <c r="AN9" i="2"/>
  <c r="AR9" i="2"/>
  <c r="AV9" i="2"/>
  <c r="AZ9" i="2"/>
  <c r="BD9" i="2"/>
  <c r="BH9" i="2"/>
  <c r="CJ9" i="2"/>
  <c r="CN9" i="2"/>
  <c r="CR9" i="2"/>
  <c r="CV9" i="2"/>
  <c r="CZ9" i="2"/>
  <c r="EH9" i="2"/>
  <c r="I10" i="2"/>
  <c r="I13" i="3" s="1"/>
  <c r="Y10" i="2"/>
  <c r="AC10" i="2"/>
  <c r="AG10" i="2"/>
  <c r="BL10" i="2"/>
  <c r="BP10" i="2"/>
  <c r="BT10" i="2"/>
  <c r="BX10" i="2"/>
  <c r="CB10" i="2"/>
  <c r="DF10" i="2"/>
  <c r="DJ10" i="2"/>
  <c r="DN10" i="2"/>
  <c r="DR10" i="2"/>
  <c r="DV10" i="2"/>
  <c r="EJ10" i="2"/>
  <c r="M10" i="2"/>
  <c r="Q10" i="2"/>
  <c r="U10" i="2"/>
  <c r="AL10" i="2"/>
  <c r="AP10" i="2"/>
  <c r="AT10" i="2"/>
  <c r="AX10" i="2"/>
  <c r="BB10" i="2"/>
  <c r="BF10" i="2"/>
  <c r="CK10" i="2"/>
  <c r="CO10" i="2"/>
  <c r="CS10" i="2"/>
  <c r="CW10" i="2"/>
  <c r="DA10" i="2"/>
  <c r="EI10" i="2"/>
  <c r="Z10" i="2"/>
  <c r="AD10" i="2"/>
  <c r="AH10" i="2"/>
  <c r="BI10" i="2"/>
  <c r="BM10" i="2"/>
  <c r="BQ10" i="2"/>
  <c r="BU10" i="2"/>
  <c r="BY10" i="2"/>
  <c r="CC10" i="2"/>
  <c r="DG10" i="2"/>
  <c r="DK10" i="2"/>
  <c r="DO10" i="2"/>
  <c r="DS10" i="2"/>
  <c r="DW10" i="2"/>
  <c r="EK10" i="2"/>
  <c r="J10" i="2"/>
  <c r="N10" i="2"/>
  <c r="R10" i="2"/>
  <c r="V10" i="2"/>
  <c r="AM10" i="2"/>
  <c r="AQ10" i="2"/>
  <c r="AU10" i="2"/>
  <c r="AY10" i="2"/>
  <c r="BC10" i="2"/>
  <c r="BG10" i="2"/>
  <c r="CH10" i="2"/>
  <c r="CL10" i="2"/>
  <c r="CP10" i="2"/>
  <c r="CT10" i="2"/>
  <c r="CX10" i="2"/>
  <c r="DB10" i="2"/>
  <c r="EF10" i="2"/>
  <c r="I11" i="2"/>
  <c r="I14" i="3" s="1"/>
  <c r="Y11" i="2"/>
  <c r="AC11" i="2"/>
  <c r="AG11" i="2"/>
  <c r="BL11" i="2"/>
  <c r="BP11" i="2"/>
  <c r="BT11" i="2"/>
  <c r="BX11" i="2"/>
  <c r="CB11" i="2"/>
  <c r="DF11" i="2"/>
  <c r="DJ11" i="2"/>
  <c r="DN11" i="2"/>
  <c r="DR11" i="2"/>
  <c r="DV11" i="2"/>
  <c r="EJ11" i="2"/>
  <c r="M11" i="2"/>
  <c r="Q11" i="2"/>
  <c r="U11" i="2"/>
  <c r="AL11" i="2"/>
  <c r="AP11" i="2"/>
  <c r="AT11" i="2"/>
  <c r="AX11" i="2"/>
  <c r="BB11" i="2"/>
  <c r="BF11" i="2"/>
  <c r="CK11" i="2"/>
  <c r="CO11" i="2"/>
  <c r="CS11" i="2"/>
  <c r="CW11" i="2"/>
  <c r="DA11" i="2"/>
  <c r="EI11" i="2"/>
  <c r="Z11" i="2"/>
  <c r="AD11" i="2"/>
  <c r="AH11" i="2"/>
  <c r="BI11" i="2"/>
  <c r="BM11" i="2"/>
  <c r="BQ11" i="2"/>
  <c r="BU11" i="2"/>
  <c r="BY11" i="2"/>
  <c r="CC11" i="2"/>
  <c r="DG11" i="2"/>
  <c r="DK11" i="2"/>
  <c r="DO11" i="2"/>
  <c r="DS11" i="2"/>
  <c r="DW11" i="2"/>
  <c r="EK11" i="2"/>
  <c r="J11" i="2"/>
  <c r="N11" i="2"/>
  <c r="R11" i="2"/>
  <c r="V11" i="2"/>
  <c r="AM11" i="2"/>
  <c r="AQ11" i="2"/>
  <c r="AU11" i="2"/>
  <c r="AY11" i="2"/>
  <c r="BC11" i="2"/>
  <c r="BG11" i="2"/>
  <c r="CH11" i="2"/>
  <c r="CL11" i="2"/>
  <c r="CP11" i="2"/>
  <c r="CT11" i="2"/>
  <c r="CX11" i="2"/>
  <c r="DB11" i="2"/>
  <c r="EF11" i="2"/>
  <c r="EB11" i="2"/>
  <c r="DC12" i="2"/>
  <c r="CU12" i="2"/>
  <c r="CM12" i="2"/>
  <c r="BH12" i="2"/>
  <c r="AZ12" i="2"/>
  <c r="AR12" i="2"/>
  <c r="O12" i="2"/>
  <c r="EC12" i="2"/>
  <c r="DT12" i="2"/>
  <c r="DL12" i="2"/>
  <c r="DD12" i="2"/>
  <c r="BZ12" i="2"/>
  <c r="BR12" i="2"/>
  <c r="BJ12" i="2"/>
  <c r="AE12" i="2"/>
  <c r="W12" i="2"/>
  <c r="EI15" i="2"/>
  <c r="DA15" i="2"/>
  <c r="CS15" i="2"/>
  <c r="CK15" i="2"/>
  <c r="BF15" i="2"/>
  <c r="AX15" i="2"/>
  <c r="AP15" i="2"/>
  <c r="U15" i="2"/>
  <c r="M15" i="2"/>
  <c r="DR15" i="2"/>
  <c r="DJ15" i="2"/>
  <c r="BX15" i="2"/>
  <c r="BP15" i="2"/>
  <c r="AC15" i="2"/>
  <c r="I15" i="2"/>
  <c r="I18" i="3" s="1"/>
  <c r="CV18" i="2"/>
  <c r="CN18" i="2"/>
  <c r="BA18" i="2"/>
  <c r="AS18" i="2"/>
  <c r="P18" i="2"/>
  <c r="H21" i="3"/>
  <c r="DU18" i="2"/>
  <c r="DM18" i="2"/>
  <c r="DE18" i="2"/>
  <c r="CA18" i="2"/>
  <c r="BS18" i="2"/>
  <c r="BK18" i="2"/>
  <c r="AF18" i="2"/>
  <c r="X18" i="2"/>
  <c r="CV19" i="2"/>
  <c r="CN19" i="2"/>
  <c r="BA19" i="2"/>
  <c r="AS19" i="2"/>
  <c r="P19" i="2"/>
  <c r="DU19" i="2"/>
  <c r="DM19" i="2"/>
  <c r="DE19" i="2"/>
  <c r="CA19" i="2"/>
  <c r="BS19" i="2"/>
  <c r="BK19" i="2"/>
  <c r="AF19" i="2"/>
  <c r="X19" i="2"/>
  <c r="CV20" i="2"/>
  <c r="CN20" i="2"/>
  <c r="BA20" i="2"/>
  <c r="AS20" i="2"/>
  <c r="P20" i="2"/>
  <c r="H23" i="3"/>
  <c r="DU20" i="2"/>
  <c r="DM20" i="2"/>
  <c r="DE20" i="2"/>
  <c r="CA20" i="2"/>
  <c r="BS20" i="2"/>
  <c r="BK20" i="2"/>
  <c r="AF20" i="2"/>
  <c r="X20" i="2"/>
  <c r="EH21" i="2"/>
  <c r="CZ21" i="2"/>
  <c r="CR21" i="2"/>
  <c r="AS21" i="2"/>
  <c r="P21" i="2"/>
  <c r="DM21" i="2"/>
  <c r="CA21" i="2"/>
  <c r="BK21" i="2"/>
  <c r="X21" i="2"/>
  <c r="Z24" i="2"/>
  <c r="AD24" i="2"/>
  <c r="AH24" i="2"/>
  <c r="BI24" i="2"/>
  <c r="BM24" i="2"/>
  <c r="BQ24" i="2"/>
  <c r="BU24" i="2"/>
  <c r="BY24" i="2"/>
  <c r="CC24" i="2"/>
  <c r="DG24" i="2"/>
  <c r="DK24" i="2"/>
  <c r="DO24" i="2"/>
  <c r="DS24" i="2"/>
  <c r="DW24" i="2"/>
  <c r="EK24" i="2"/>
  <c r="J24" i="2"/>
  <c r="N24" i="2"/>
  <c r="R24" i="2"/>
  <c r="V24" i="2"/>
  <c r="AM24" i="2"/>
  <c r="AQ24" i="2"/>
  <c r="AU24" i="2"/>
  <c r="AY24" i="2"/>
  <c r="BC24" i="2"/>
  <c r="BG24" i="2"/>
  <c r="CH24" i="2"/>
  <c r="CL24" i="2"/>
  <c r="CP24" i="2"/>
  <c r="CT24" i="2"/>
  <c r="CX24" i="2"/>
  <c r="DB24" i="2"/>
  <c r="EF24" i="2"/>
  <c r="W24" i="2"/>
  <c r="AA24" i="2"/>
  <c r="AE24" i="2"/>
  <c r="AI24" i="2"/>
  <c r="BJ24" i="2"/>
  <c r="BN24" i="2"/>
  <c r="BR24" i="2"/>
  <c r="BV24" i="2"/>
  <c r="BZ24" i="2"/>
  <c r="CD24" i="2"/>
  <c r="DD24" i="2"/>
  <c r="DH24" i="2"/>
  <c r="DL24" i="2"/>
  <c r="DP24" i="2"/>
  <c r="DT24" i="2"/>
  <c r="DX24" i="2"/>
  <c r="EC24" i="2"/>
  <c r="EL24" i="2"/>
  <c r="K24" i="2"/>
  <c r="O24" i="2"/>
  <c r="S24" i="2"/>
  <c r="AN24" i="2"/>
  <c r="AR24" i="2"/>
  <c r="AV24" i="2"/>
  <c r="AZ24" i="2"/>
  <c r="BD24" i="2"/>
  <c r="BH24" i="2"/>
  <c r="CI24" i="2"/>
  <c r="CM24" i="2"/>
  <c r="CQ24" i="2"/>
  <c r="CU24" i="2"/>
  <c r="CY24" i="2"/>
  <c r="DC24" i="2"/>
  <c r="EG24" i="2"/>
  <c r="I24" i="2"/>
  <c r="I27" i="3" s="1"/>
  <c r="Y24" i="2"/>
  <c r="AC24" i="2"/>
  <c r="AG24" i="2"/>
  <c r="BL24" i="2"/>
  <c r="BP24" i="2"/>
  <c r="BT24" i="2"/>
  <c r="BX24" i="2"/>
  <c r="CB24" i="2"/>
  <c r="DF24" i="2"/>
  <c r="DJ24" i="2"/>
  <c r="DN24" i="2"/>
  <c r="DR24" i="2"/>
  <c r="DV24" i="2"/>
  <c r="EJ24" i="2"/>
  <c r="M24" i="2"/>
  <c r="Q24" i="2"/>
  <c r="U24" i="2"/>
  <c r="AL24" i="2"/>
  <c r="AP24" i="2"/>
  <c r="AT24" i="2"/>
  <c r="AX24" i="2"/>
  <c r="BB24" i="2"/>
  <c r="BF24" i="2"/>
  <c r="CK24" i="2"/>
  <c r="CO24" i="2"/>
  <c r="CS24" i="2"/>
  <c r="CW24" i="2"/>
  <c r="DA24" i="2"/>
  <c r="EI24" i="2"/>
  <c r="EI28" i="2"/>
  <c r="CN28" i="2"/>
  <c r="AS28" i="2"/>
  <c r="EL28" i="2"/>
  <c r="DD28" i="2"/>
  <c r="AI28" i="2"/>
  <c r="CK30" i="2"/>
  <c r="DY30" i="2"/>
  <c r="CA30" i="2"/>
  <c r="AA30" i="2"/>
  <c r="BA41" i="2"/>
  <c r="BW41" i="2"/>
  <c r="AZ43" i="2"/>
  <c r="DY43" i="2"/>
  <c r="BM43" i="2"/>
  <c r="Z27" i="2"/>
  <c r="AD27" i="2"/>
  <c r="AH27" i="2"/>
  <c r="BI27" i="2"/>
  <c r="I34" i="2"/>
  <c r="I37" i="3" s="1"/>
  <c r="Y34" i="2"/>
  <c r="AC34" i="2"/>
  <c r="AG34" i="2"/>
  <c r="BL34" i="2"/>
  <c r="BP34" i="2"/>
  <c r="BT34" i="2"/>
  <c r="BX34" i="2"/>
  <c r="CB34" i="2"/>
  <c r="DF34" i="2"/>
  <c r="DJ34" i="2"/>
  <c r="DN34" i="2"/>
  <c r="DR34" i="2"/>
  <c r="DV34" i="2"/>
  <c r="EJ34" i="2"/>
  <c r="M34" i="2"/>
  <c r="Q34" i="2"/>
  <c r="U34" i="2"/>
  <c r="AL34" i="2"/>
  <c r="AP34" i="2"/>
  <c r="AT34" i="2"/>
  <c r="AX34" i="2"/>
  <c r="BB34" i="2"/>
  <c r="BF34" i="2"/>
  <c r="CK34" i="2"/>
  <c r="CO34" i="2"/>
  <c r="CS34" i="2"/>
  <c r="CW34" i="2"/>
  <c r="DA34" i="2"/>
  <c r="EI34" i="2"/>
  <c r="AA34" i="2"/>
  <c r="AF34" i="2"/>
  <c r="BI34" i="2"/>
  <c r="BN34" i="2"/>
  <c r="BS34" i="2"/>
  <c r="BY34" i="2"/>
  <c r="CD34" i="2"/>
  <c r="DE34" i="2"/>
  <c r="DK34" i="2"/>
  <c r="DP34" i="2"/>
  <c r="DU34" i="2"/>
  <c r="EL34" i="2"/>
  <c r="N34" i="2"/>
  <c r="S34" i="2"/>
  <c r="AQ34" i="2"/>
  <c r="AV34" i="2"/>
  <c r="BA34" i="2"/>
  <c r="BG34" i="2"/>
  <c r="CI34" i="2"/>
  <c r="CN34" i="2"/>
  <c r="CT34" i="2"/>
  <c r="CY34" i="2"/>
  <c r="I38" i="2"/>
  <c r="I41" i="3" s="1"/>
  <c r="Y38" i="2"/>
  <c r="AC38" i="2"/>
  <c r="AG38" i="2"/>
  <c r="BL38" i="2"/>
  <c r="BP38" i="2"/>
  <c r="BT38" i="2"/>
  <c r="BX38" i="2"/>
  <c r="CB38" i="2"/>
  <c r="DF38" i="2"/>
  <c r="DJ38" i="2"/>
  <c r="DN38" i="2"/>
  <c r="DR38" i="2"/>
  <c r="DV38" i="2"/>
  <c r="EJ38" i="2"/>
  <c r="M38" i="2"/>
  <c r="Q38" i="2"/>
  <c r="U38" i="2"/>
  <c r="AL38" i="2"/>
  <c r="AP38" i="2"/>
  <c r="AT38" i="2"/>
  <c r="AX38" i="2"/>
  <c r="BB38" i="2"/>
  <c r="BF38" i="2"/>
  <c r="CK38" i="2"/>
  <c r="CO38" i="2"/>
  <c r="CS38" i="2"/>
  <c r="CW38" i="2"/>
  <c r="DA38" i="2"/>
  <c r="EI38" i="2"/>
  <c r="AA38" i="2"/>
  <c r="AF38" i="2"/>
  <c r="BI38" i="2"/>
  <c r="BN38" i="2"/>
  <c r="BS38" i="2"/>
  <c r="BY38" i="2"/>
  <c r="CD38" i="2"/>
  <c r="DE38" i="2"/>
  <c r="DK38" i="2"/>
  <c r="DP38" i="2"/>
  <c r="DU38" i="2"/>
  <c r="EL38" i="2"/>
  <c r="N38" i="2"/>
  <c r="S38" i="2"/>
  <c r="AQ38" i="2"/>
  <c r="AV38" i="2"/>
  <c r="BA38" i="2"/>
  <c r="BG38" i="2"/>
  <c r="CI38" i="2"/>
  <c r="CN38" i="2"/>
  <c r="CT38" i="2"/>
  <c r="CY38" i="2"/>
  <c r="H60" i="9"/>
  <c r="EB27" i="2"/>
  <c r="EB8" i="2"/>
  <c r="EI6" i="2"/>
  <c r="DA6" i="2"/>
  <c r="CW6" i="2"/>
  <c r="CS6" i="2"/>
  <c r="CO6" i="2"/>
  <c r="CK6" i="2"/>
  <c r="BF6" i="2"/>
  <c r="BB6" i="2"/>
  <c r="AX6" i="2"/>
  <c r="AT6" i="2"/>
  <c r="AP6" i="2"/>
  <c r="AL6" i="2"/>
  <c r="U6" i="2"/>
  <c r="Q6" i="2"/>
  <c r="M6" i="2"/>
  <c r="EJ6" i="2"/>
  <c r="DV6" i="2"/>
  <c r="DR6" i="2"/>
  <c r="DN6" i="2"/>
  <c r="DJ6" i="2"/>
  <c r="DF6" i="2"/>
  <c r="CB6" i="2"/>
  <c r="BX6" i="2"/>
  <c r="BT6" i="2"/>
  <c r="BP6" i="2"/>
  <c r="BL6" i="2"/>
  <c r="AG6" i="2"/>
  <c r="AC6" i="2"/>
  <c r="Y6" i="2"/>
  <c r="EF8" i="2"/>
  <c r="DB8" i="2"/>
  <c r="CX8" i="2"/>
  <c r="CT8" i="2"/>
  <c r="CP8" i="2"/>
  <c r="CL8" i="2"/>
  <c r="CH8" i="2"/>
  <c r="BF8" i="2"/>
  <c r="BB8" i="2"/>
  <c r="AX8" i="2"/>
  <c r="AT8" i="2"/>
  <c r="AP8" i="2"/>
  <c r="AL8" i="2"/>
  <c r="U8" i="2"/>
  <c r="Q8" i="2"/>
  <c r="M8" i="2"/>
  <c r="EJ8" i="2"/>
  <c r="DV8" i="2"/>
  <c r="DR8" i="2"/>
  <c r="DN8" i="2"/>
  <c r="DJ8" i="2"/>
  <c r="DF8" i="2"/>
  <c r="CB8" i="2"/>
  <c r="BX8" i="2"/>
  <c r="BT8" i="2"/>
  <c r="BP8" i="2"/>
  <c r="BL8" i="2"/>
  <c r="AG8" i="2"/>
  <c r="AC8" i="2"/>
  <c r="Y8" i="2"/>
  <c r="EI13" i="2"/>
  <c r="DA13" i="2"/>
  <c r="CW13" i="2"/>
  <c r="CS13" i="2"/>
  <c r="CO13" i="2"/>
  <c r="CK13" i="2"/>
  <c r="BF13" i="2"/>
  <c r="BB13" i="2"/>
  <c r="AX13" i="2"/>
  <c r="AT13" i="2"/>
  <c r="AP13" i="2"/>
  <c r="AL13" i="2"/>
  <c r="U13" i="2"/>
  <c r="Q13" i="2"/>
  <c r="M13" i="2"/>
  <c r="EJ13" i="2"/>
  <c r="DV13" i="2"/>
  <c r="DR13" i="2"/>
  <c r="DN13" i="2"/>
  <c r="DJ13" i="2"/>
  <c r="DF13" i="2"/>
  <c r="CB13" i="2"/>
  <c r="BX13" i="2"/>
  <c r="BT13" i="2"/>
  <c r="BP13" i="2"/>
  <c r="BL13" i="2"/>
  <c r="AG13" i="2"/>
  <c r="AC13" i="2"/>
  <c r="Y13" i="2"/>
  <c r="EI17" i="2"/>
  <c r="DA17" i="2"/>
  <c r="CW17" i="2"/>
  <c r="CS17" i="2"/>
  <c r="CO17" i="2"/>
  <c r="CK17" i="2"/>
  <c r="BF17" i="2"/>
  <c r="BB17" i="2"/>
  <c r="AX17" i="2"/>
  <c r="AT17" i="2"/>
  <c r="AP17" i="2"/>
  <c r="AL17" i="2"/>
  <c r="U17" i="2"/>
  <c r="Q17" i="2"/>
  <c r="M17" i="2"/>
  <c r="EJ17" i="2"/>
  <c r="DV17" i="2"/>
  <c r="DR17" i="2"/>
  <c r="DN17" i="2"/>
  <c r="DJ17" i="2"/>
  <c r="DF17" i="2"/>
  <c r="CB17" i="2"/>
  <c r="BX17" i="2"/>
  <c r="BT17" i="2"/>
  <c r="BP17" i="2"/>
  <c r="BL17" i="2"/>
  <c r="AG17" i="2"/>
  <c r="AC17" i="2"/>
  <c r="Y17" i="2"/>
  <c r="EG27" i="2"/>
  <c r="DC27" i="2"/>
  <c r="CY27" i="2"/>
  <c r="CU27" i="2"/>
  <c r="CQ27" i="2"/>
  <c r="CM27" i="2"/>
  <c r="CI27" i="2"/>
  <c r="BH27" i="2"/>
  <c r="BD27" i="2"/>
  <c r="AZ27" i="2"/>
  <c r="AV27" i="2"/>
  <c r="AR27" i="2"/>
  <c r="AN27" i="2"/>
  <c r="S27" i="2"/>
  <c r="O27" i="2"/>
  <c r="K27" i="2"/>
  <c r="EL27" i="2"/>
  <c r="EC27" i="2"/>
  <c r="DX27" i="2"/>
  <c r="DT27" i="2"/>
  <c r="DP27" i="2"/>
  <c r="DL27" i="2"/>
  <c r="DH27" i="2"/>
  <c r="DD27" i="2"/>
  <c r="CD27" i="2"/>
  <c r="BZ27" i="2"/>
  <c r="BV27" i="2"/>
  <c r="BR27" i="2"/>
  <c r="BN27" i="2"/>
  <c r="BJ27" i="2"/>
  <c r="AG27" i="2"/>
  <c r="AB27" i="2"/>
  <c r="W27" i="2"/>
  <c r="EH29" i="2"/>
  <c r="CZ29" i="2"/>
  <c r="CT29" i="2"/>
  <c r="CM29" i="2"/>
  <c r="BH29" i="2"/>
  <c r="BA29" i="2"/>
  <c r="AU29" i="2"/>
  <c r="AM29" i="2"/>
  <c r="S29" i="2"/>
  <c r="L29" i="2"/>
  <c r="EM29" i="2"/>
  <c r="DT29" i="2"/>
  <c r="DL29" i="2"/>
  <c r="DE29" i="2"/>
  <c r="CC29" i="2"/>
  <c r="BU29" i="2"/>
  <c r="BN29" i="2"/>
  <c r="EH32" i="2"/>
  <c r="DA32" i="2"/>
  <c r="CS32" i="2"/>
  <c r="CM32" i="2"/>
  <c r="BA32" i="2"/>
  <c r="AT32" i="2"/>
  <c r="AN32" i="2"/>
  <c r="S32" i="2"/>
  <c r="L32" i="2"/>
  <c r="DT32" i="2"/>
  <c r="DM32" i="2"/>
  <c r="DE32" i="2"/>
  <c r="CB32" i="2"/>
  <c r="BV32" i="2"/>
  <c r="BN32" i="2"/>
  <c r="AC32" i="2"/>
  <c r="DC34" i="2"/>
  <c r="CV34" i="2"/>
  <c r="CP34" i="2"/>
  <c r="CH34" i="2"/>
  <c r="BD34" i="2"/>
  <c r="AW34" i="2"/>
  <c r="AO34" i="2"/>
  <c r="V34" i="2"/>
  <c r="O34" i="2"/>
  <c r="DW34" i="2"/>
  <c r="DO34" i="2"/>
  <c r="DH34" i="2"/>
  <c r="CE34" i="2"/>
  <c r="BW34" i="2"/>
  <c r="BQ34" i="2"/>
  <c r="BJ34" i="2"/>
  <c r="AE34" i="2"/>
  <c r="X34" i="2"/>
  <c r="I37" i="2"/>
  <c r="I40" i="3" s="1"/>
  <c r="Y37" i="2"/>
  <c r="AC37" i="2"/>
  <c r="AG37" i="2"/>
  <c r="BL37" i="2"/>
  <c r="BP37" i="2"/>
  <c r="BT37" i="2"/>
  <c r="BX37" i="2"/>
  <c r="CB37" i="2"/>
  <c r="DF37" i="2"/>
  <c r="DJ37" i="2"/>
  <c r="DN37" i="2"/>
  <c r="DR37" i="2"/>
  <c r="DV37" i="2"/>
  <c r="EJ37" i="2"/>
  <c r="M37" i="2"/>
  <c r="Q37" i="2"/>
  <c r="U37" i="2"/>
  <c r="AL37" i="2"/>
  <c r="AP37" i="2"/>
  <c r="AT37" i="2"/>
  <c r="AX37" i="2"/>
  <c r="BB37" i="2"/>
  <c r="BF37" i="2"/>
  <c r="CK37" i="2"/>
  <c r="CO37" i="2"/>
  <c r="CS37" i="2"/>
  <c r="CW37" i="2"/>
  <c r="DA37" i="2"/>
  <c r="EI37" i="2"/>
  <c r="X37" i="2"/>
  <c r="AD37" i="2"/>
  <c r="AI37" i="2"/>
  <c r="BK37" i="2"/>
  <c r="BQ37" i="2"/>
  <c r="BV37" i="2"/>
  <c r="CA37" i="2"/>
  <c r="DH37" i="2"/>
  <c r="DM37" i="2"/>
  <c r="DS37" i="2"/>
  <c r="DX37" i="2"/>
  <c r="K37" i="2"/>
  <c r="P37" i="2"/>
  <c r="V37" i="2"/>
  <c r="AN37" i="2"/>
  <c r="AS37" i="2"/>
  <c r="AY37" i="2"/>
  <c r="BD37" i="2"/>
  <c r="CL37" i="2"/>
  <c r="CQ37" i="2"/>
  <c r="CV37" i="2"/>
  <c r="DB37" i="2"/>
  <c r="EG37" i="2"/>
  <c r="DC38" i="2"/>
  <c r="CV38" i="2"/>
  <c r="CP38" i="2"/>
  <c r="CH38" i="2"/>
  <c r="BD38" i="2"/>
  <c r="AW38" i="2"/>
  <c r="AO38" i="2"/>
  <c r="V38" i="2"/>
  <c r="O38" i="2"/>
  <c r="DW38" i="2"/>
  <c r="DO38" i="2"/>
  <c r="DH38" i="2"/>
  <c r="CE38" i="2"/>
  <c r="BW38" i="2"/>
  <c r="BQ38" i="2"/>
  <c r="BJ38" i="2"/>
  <c r="AE38" i="2"/>
  <c r="X38" i="2"/>
  <c r="EH39" i="2"/>
  <c r="CZ39" i="2"/>
  <c r="CT39" i="2"/>
  <c r="CM39" i="2"/>
  <c r="BH39" i="2"/>
  <c r="BA39" i="2"/>
  <c r="AU39" i="2"/>
  <c r="AM39" i="2"/>
  <c r="S39" i="2"/>
  <c r="L39" i="2"/>
  <c r="EM39" i="2"/>
  <c r="DT39" i="2"/>
  <c r="DL39" i="2"/>
  <c r="DE39" i="2"/>
  <c r="CC39" i="2"/>
  <c r="BU39" i="2"/>
  <c r="BN39" i="2"/>
  <c r="EH40" i="2"/>
  <c r="CZ40" i="2"/>
  <c r="CS40" i="2"/>
  <c r="CL40" i="2"/>
  <c r="BG40" i="2"/>
  <c r="BA40" i="2"/>
  <c r="AT40" i="2"/>
  <c r="AL40" i="2"/>
  <c r="R40" i="2"/>
  <c r="L40" i="2"/>
  <c r="EM40" i="2"/>
  <c r="DS40" i="2"/>
  <c r="DK40" i="2"/>
  <c r="DE40" i="2"/>
  <c r="CB40" i="2"/>
  <c r="BT40" i="2"/>
  <c r="BM40" i="2"/>
  <c r="AB40" i="2"/>
  <c r="I49" i="2"/>
  <c r="I52" i="3" s="1"/>
  <c r="Y49" i="2"/>
  <c r="AC49" i="2"/>
  <c r="AG49" i="2"/>
  <c r="BL49" i="2"/>
  <c r="BP49" i="2"/>
  <c r="BT49" i="2"/>
  <c r="BX49" i="2"/>
  <c r="CB49" i="2"/>
  <c r="DF49" i="2"/>
  <c r="DJ49" i="2"/>
  <c r="DN49" i="2"/>
  <c r="DR49" i="2"/>
  <c r="DV49" i="2"/>
  <c r="EJ49" i="2"/>
  <c r="M49" i="2"/>
  <c r="Q49" i="2"/>
  <c r="U49" i="2"/>
  <c r="AL49" i="2"/>
  <c r="AP49" i="2"/>
  <c r="AT49" i="2"/>
  <c r="AX49" i="2"/>
  <c r="BB49" i="2"/>
  <c r="BF49" i="2"/>
  <c r="CK49" i="2"/>
  <c r="CO49" i="2"/>
  <c r="CS49" i="2"/>
  <c r="CW49" i="2"/>
  <c r="DA49" i="2"/>
  <c r="EI49" i="2"/>
  <c r="AA49" i="2"/>
  <c r="AF49" i="2"/>
  <c r="BI49" i="2"/>
  <c r="BN49" i="2"/>
  <c r="BS49" i="2"/>
  <c r="BY49" i="2"/>
  <c r="CD49" i="2"/>
  <c r="DE49" i="2"/>
  <c r="DK49" i="2"/>
  <c r="DP49" i="2"/>
  <c r="DU49" i="2"/>
  <c r="EL49" i="2"/>
  <c r="N49" i="2"/>
  <c r="S49" i="2"/>
  <c r="AQ49" i="2"/>
  <c r="AV49" i="2"/>
  <c r="BA49" i="2"/>
  <c r="BG49" i="2"/>
  <c r="CI49" i="2"/>
  <c r="CN49" i="2"/>
  <c r="CT49" i="2"/>
  <c r="CY49" i="2"/>
  <c r="W49" i="2"/>
  <c r="AD49" i="2"/>
  <c r="BO49" i="2"/>
  <c r="BV49" i="2"/>
  <c r="CC49" i="2"/>
  <c r="DG49" i="2"/>
  <c r="DM49" i="2"/>
  <c r="DT49" i="2"/>
  <c r="EC49" i="2"/>
  <c r="L49" i="2"/>
  <c r="T49" i="2"/>
  <c r="AN49" i="2"/>
  <c r="AU49" i="2"/>
  <c r="BC49" i="2"/>
  <c r="CM49" i="2"/>
  <c r="CU49" i="2"/>
  <c r="DB49" i="2"/>
  <c r="EH49" i="2"/>
  <c r="X49" i="2"/>
  <c r="AE49" i="2"/>
  <c r="BJ49" i="2"/>
  <c r="BQ49" i="2"/>
  <c r="BW49" i="2"/>
  <c r="CE49" i="2"/>
  <c r="DH49" i="2"/>
  <c r="DO49" i="2"/>
  <c r="DW49" i="2"/>
  <c r="O49" i="2"/>
  <c r="V49" i="2"/>
  <c r="AO49" i="2"/>
  <c r="AW49" i="2"/>
  <c r="BD49" i="2"/>
  <c r="CH49" i="2"/>
  <c r="CP49" i="2"/>
  <c r="CV49" i="2"/>
  <c r="DC49" i="2"/>
  <c r="Z49" i="2"/>
  <c r="AH49" i="2"/>
  <c r="BK49" i="2"/>
  <c r="BR49" i="2"/>
  <c r="BZ49" i="2"/>
  <c r="DI49" i="2"/>
  <c r="DQ49" i="2"/>
  <c r="DX49" i="2"/>
  <c r="EK49" i="2"/>
  <c r="J49" i="2"/>
  <c r="P49" i="2"/>
  <c r="AR49" i="2"/>
  <c r="AY49" i="2"/>
  <c r="BE49" i="2"/>
  <c r="CJ49" i="2"/>
  <c r="CQ49" i="2"/>
  <c r="CX49" i="2"/>
  <c r="EF49" i="2"/>
  <c r="W56" i="2"/>
  <c r="AA56" i="2"/>
  <c r="AE56" i="2"/>
  <c r="AI56" i="2"/>
  <c r="BJ56" i="2"/>
  <c r="BN56" i="2"/>
  <c r="BR56" i="2"/>
  <c r="BV56" i="2"/>
  <c r="BZ56" i="2"/>
  <c r="CD56" i="2"/>
  <c r="DD56" i="2"/>
  <c r="DH56" i="2"/>
  <c r="DL56" i="2"/>
  <c r="DP56" i="2"/>
  <c r="DT56" i="2"/>
  <c r="DX56" i="2"/>
  <c r="EC56" i="2"/>
  <c r="EL56" i="2"/>
  <c r="K56" i="2"/>
  <c r="O56" i="2"/>
  <c r="S56" i="2"/>
  <c r="AN56" i="2"/>
  <c r="AR56" i="2"/>
  <c r="AV56" i="2"/>
  <c r="AZ56" i="2"/>
  <c r="BD56" i="2"/>
  <c r="BH56" i="2"/>
  <c r="CI56" i="2"/>
  <c r="CM56" i="2"/>
  <c r="CQ56" i="2"/>
  <c r="CU56" i="2"/>
  <c r="CY56" i="2"/>
  <c r="DC56" i="2"/>
  <c r="EG56" i="2"/>
  <c r="I56" i="2"/>
  <c r="I59" i="3" s="1"/>
  <c r="Z56" i="2"/>
  <c r="AF56" i="2"/>
  <c r="BM56" i="2"/>
  <c r="BS56" i="2"/>
  <c r="BX56" i="2"/>
  <c r="CC56" i="2"/>
  <c r="DE56" i="2"/>
  <c r="DJ56" i="2"/>
  <c r="DO56" i="2"/>
  <c r="DU56" i="2"/>
  <c r="EK56" i="2"/>
  <c r="M56" i="2"/>
  <c r="R56" i="2"/>
  <c r="AP56" i="2"/>
  <c r="AU56" i="2"/>
  <c r="BA56" i="2"/>
  <c r="BF56" i="2"/>
  <c r="CH56" i="2"/>
  <c r="CN56" i="2"/>
  <c r="CS56" i="2"/>
  <c r="CX56" i="2"/>
  <c r="EI56" i="2"/>
  <c r="AB56" i="2"/>
  <c r="AG56" i="2"/>
  <c r="BI56" i="2"/>
  <c r="BO56" i="2"/>
  <c r="BT56" i="2"/>
  <c r="BY56" i="2"/>
  <c r="CE56" i="2"/>
  <c r="DF56" i="2"/>
  <c r="DK56" i="2"/>
  <c r="DQ56" i="2"/>
  <c r="DV56" i="2"/>
  <c r="EM56" i="2"/>
  <c r="N56" i="2"/>
  <c r="T56" i="2"/>
  <c r="AL56" i="2"/>
  <c r="AQ56" i="2"/>
  <c r="AW56" i="2"/>
  <c r="BB56" i="2"/>
  <c r="BG56" i="2"/>
  <c r="CJ56" i="2"/>
  <c r="CO56" i="2"/>
  <c r="CT56" i="2"/>
  <c r="CZ56" i="2"/>
  <c r="X56" i="2"/>
  <c r="AH56" i="2"/>
  <c r="BP56" i="2"/>
  <c r="CA56" i="2"/>
  <c r="DG56" i="2"/>
  <c r="DR56" i="2"/>
  <c r="J56" i="2"/>
  <c r="U56" i="2"/>
  <c r="AS56" i="2"/>
  <c r="BC56" i="2"/>
  <c r="CK56" i="2"/>
  <c r="CV56" i="2"/>
  <c r="EF56" i="2"/>
  <c r="Y56" i="2"/>
  <c r="BQ56" i="2"/>
  <c r="CB56" i="2"/>
  <c r="DI56" i="2"/>
  <c r="DS56" i="2"/>
  <c r="EJ56" i="2"/>
  <c r="L56" i="2"/>
  <c r="V56" i="2"/>
  <c r="AT56" i="2"/>
  <c r="BE56" i="2"/>
  <c r="CL56" i="2"/>
  <c r="CW56" i="2"/>
  <c r="EH56" i="2"/>
  <c r="AC56" i="2"/>
  <c r="BK56" i="2"/>
  <c r="BU56" i="2"/>
  <c r="DM56" i="2"/>
  <c r="DW56" i="2"/>
  <c r="P56" i="2"/>
  <c r="AM56" i="2"/>
  <c r="AX56" i="2"/>
  <c r="CP56" i="2"/>
  <c r="DA56" i="2"/>
  <c r="W58" i="2"/>
  <c r="AA58" i="2"/>
  <c r="AE58" i="2"/>
  <c r="AI58" i="2"/>
  <c r="BJ58" i="2"/>
  <c r="BN58" i="2"/>
  <c r="BR58" i="2"/>
  <c r="BV58" i="2"/>
  <c r="BZ58" i="2"/>
  <c r="CD58" i="2"/>
  <c r="DD58" i="2"/>
  <c r="DH58" i="2"/>
  <c r="DL58" i="2"/>
  <c r="DP58" i="2"/>
  <c r="DT58" i="2"/>
  <c r="DX58" i="2"/>
  <c r="EC58" i="2"/>
  <c r="EL58" i="2"/>
  <c r="K58" i="2"/>
  <c r="O58" i="2"/>
  <c r="S58" i="2"/>
  <c r="AN58" i="2"/>
  <c r="AR58" i="2"/>
  <c r="AV58" i="2"/>
  <c r="AZ58" i="2"/>
  <c r="BD58" i="2"/>
  <c r="BH58" i="2"/>
  <c r="CI58" i="2"/>
  <c r="CM58" i="2"/>
  <c r="CQ58" i="2"/>
  <c r="CU58" i="2"/>
  <c r="CY58" i="2"/>
  <c r="DC58" i="2"/>
  <c r="EG58" i="2"/>
  <c r="AB58" i="2"/>
  <c r="AG58" i="2"/>
  <c r="BI58" i="2"/>
  <c r="BO58" i="2"/>
  <c r="BT58" i="2"/>
  <c r="BY58" i="2"/>
  <c r="CE58" i="2"/>
  <c r="DF58" i="2"/>
  <c r="DK58" i="2"/>
  <c r="DQ58" i="2"/>
  <c r="DV58" i="2"/>
  <c r="EM58" i="2"/>
  <c r="N58" i="2"/>
  <c r="T58" i="2"/>
  <c r="AL58" i="2"/>
  <c r="AQ58" i="2"/>
  <c r="AW58" i="2"/>
  <c r="BB58" i="2"/>
  <c r="BG58" i="2"/>
  <c r="CJ58" i="2"/>
  <c r="CO58" i="2"/>
  <c r="CT58" i="2"/>
  <c r="CZ58" i="2"/>
  <c r="X58" i="2"/>
  <c r="AC58" i="2"/>
  <c r="AH58" i="2"/>
  <c r="BK58" i="2"/>
  <c r="BP58" i="2"/>
  <c r="BU58" i="2"/>
  <c r="CA58" i="2"/>
  <c r="DG58" i="2"/>
  <c r="DM58" i="2"/>
  <c r="DR58" i="2"/>
  <c r="DW58" i="2"/>
  <c r="J58" i="2"/>
  <c r="P58" i="2"/>
  <c r="U58" i="2"/>
  <c r="AM58" i="2"/>
  <c r="AS58" i="2"/>
  <c r="AX58" i="2"/>
  <c r="BC58" i="2"/>
  <c r="CK58" i="2"/>
  <c r="CP58" i="2"/>
  <c r="CV58" i="2"/>
  <c r="DA58" i="2"/>
  <c r="EF58" i="2"/>
  <c r="I58" i="2"/>
  <c r="I61" i="3" s="1"/>
  <c r="AF58" i="2"/>
  <c r="BM58" i="2"/>
  <c r="BX58" i="2"/>
  <c r="DE58" i="2"/>
  <c r="DO58" i="2"/>
  <c r="H61" i="3"/>
  <c r="R58" i="2"/>
  <c r="AP58" i="2"/>
  <c r="BA58" i="2"/>
  <c r="CH58" i="2"/>
  <c r="CS58" i="2"/>
  <c r="Y58" i="2"/>
  <c r="BQ58" i="2"/>
  <c r="CB58" i="2"/>
  <c r="DI58" i="2"/>
  <c r="DS58" i="2"/>
  <c r="EJ58" i="2"/>
  <c r="L58" i="2"/>
  <c r="V58" i="2"/>
  <c r="AT58" i="2"/>
  <c r="BE58" i="2"/>
  <c r="CL58" i="2"/>
  <c r="CW58" i="2"/>
  <c r="EH58" i="2"/>
  <c r="Z58" i="2"/>
  <c r="BS58" i="2"/>
  <c r="CC58" i="2"/>
  <c r="DJ58" i="2"/>
  <c r="DU58" i="2"/>
  <c r="EK58" i="2"/>
  <c r="M58" i="2"/>
  <c r="AU58" i="2"/>
  <c r="BF58" i="2"/>
  <c r="CN58" i="2"/>
  <c r="CX58" i="2"/>
  <c r="EI58" i="2"/>
  <c r="KX5" i="2"/>
  <c r="FG67" i="2"/>
  <c r="EF27" i="2"/>
  <c r="DB27" i="2"/>
  <c r="CX27" i="2"/>
  <c r="CT27" i="2"/>
  <c r="CP27" i="2"/>
  <c r="CL27" i="2"/>
  <c r="CH27" i="2"/>
  <c r="BG27" i="2"/>
  <c r="BC27" i="2"/>
  <c r="AY27" i="2"/>
  <c r="AU27" i="2"/>
  <c r="AQ27" i="2"/>
  <c r="AM27" i="2"/>
  <c r="V27" i="2"/>
  <c r="R27" i="2"/>
  <c r="N27" i="2"/>
  <c r="J27" i="2"/>
  <c r="EK27" i="2"/>
  <c r="DW27" i="2"/>
  <c r="DS27" i="2"/>
  <c r="DO27" i="2"/>
  <c r="DK27" i="2"/>
  <c r="DG27" i="2"/>
  <c r="CC27" i="2"/>
  <c r="BY27" i="2"/>
  <c r="BU27" i="2"/>
  <c r="BQ27" i="2"/>
  <c r="BM27" i="2"/>
  <c r="AF27" i="2"/>
  <c r="AA27" i="2"/>
  <c r="I27" i="2"/>
  <c r="I30" i="3" s="1"/>
  <c r="I29" i="2"/>
  <c r="I32" i="3" s="1"/>
  <c r="Y29" i="2"/>
  <c r="AC29" i="2"/>
  <c r="AG29" i="2"/>
  <c r="BL29" i="2"/>
  <c r="BP29" i="2"/>
  <c r="BT29" i="2"/>
  <c r="BX29" i="2"/>
  <c r="CB29" i="2"/>
  <c r="DF29" i="2"/>
  <c r="DJ29" i="2"/>
  <c r="DN29" i="2"/>
  <c r="DR29" i="2"/>
  <c r="DV29" i="2"/>
  <c r="EJ29" i="2"/>
  <c r="M29" i="2"/>
  <c r="Q29" i="2"/>
  <c r="U29" i="2"/>
  <c r="AL29" i="2"/>
  <c r="AP29" i="2"/>
  <c r="AT29" i="2"/>
  <c r="AX29" i="2"/>
  <c r="BB29" i="2"/>
  <c r="BF29" i="2"/>
  <c r="CK29" i="2"/>
  <c r="CO29" i="2"/>
  <c r="CS29" i="2"/>
  <c r="CW29" i="2"/>
  <c r="DA29" i="2"/>
  <c r="EI29" i="2"/>
  <c r="X29" i="2"/>
  <c r="AD29" i="2"/>
  <c r="AI29" i="2"/>
  <c r="BK29" i="2"/>
  <c r="BQ29" i="2"/>
  <c r="BV29" i="2"/>
  <c r="CA29" i="2"/>
  <c r="DH29" i="2"/>
  <c r="DM29" i="2"/>
  <c r="DS29" i="2"/>
  <c r="DX29" i="2"/>
  <c r="K29" i="2"/>
  <c r="P29" i="2"/>
  <c r="V29" i="2"/>
  <c r="AN29" i="2"/>
  <c r="AS29" i="2"/>
  <c r="AY29" i="2"/>
  <c r="BD29" i="2"/>
  <c r="CL29" i="2"/>
  <c r="CQ29" i="2"/>
  <c r="CV29" i="2"/>
  <c r="DB29" i="2"/>
  <c r="EG29" i="2"/>
  <c r="Z32" i="2"/>
  <c r="AD32" i="2"/>
  <c r="AH32" i="2"/>
  <c r="BI32" i="2"/>
  <c r="BM32" i="2"/>
  <c r="BQ32" i="2"/>
  <c r="BU32" i="2"/>
  <c r="BY32" i="2"/>
  <c r="CC32" i="2"/>
  <c r="DG32" i="2"/>
  <c r="DK32" i="2"/>
  <c r="DO32" i="2"/>
  <c r="DS32" i="2"/>
  <c r="DW32" i="2"/>
  <c r="EK32" i="2"/>
  <c r="J32" i="2"/>
  <c r="N32" i="2"/>
  <c r="R32" i="2"/>
  <c r="V32" i="2"/>
  <c r="AM32" i="2"/>
  <c r="AQ32" i="2"/>
  <c r="AU32" i="2"/>
  <c r="AY32" i="2"/>
  <c r="BC32" i="2"/>
  <c r="BG32" i="2"/>
  <c r="CH32" i="2"/>
  <c r="CL32" i="2"/>
  <c r="CP32" i="2"/>
  <c r="CT32" i="2"/>
  <c r="CX32" i="2"/>
  <c r="DB32" i="2"/>
  <c r="EF32" i="2"/>
  <c r="W32" i="2"/>
  <c r="AB32" i="2"/>
  <c r="AG32" i="2"/>
  <c r="BJ32" i="2"/>
  <c r="BO32" i="2"/>
  <c r="BT32" i="2"/>
  <c r="BZ32" i="2"/>
  <c r="CE32" i="2"/>
  <c r="DF32" i="2"/>
  <c r="DL32" i="2"/>
  <c r="DQ32" i="2"/>
  <c r="DV32" i="2"/>
  <c r="EC32" i="2"/>
  <c r="EM32" i="2"/>
  <c r="O32" i="2"/>
  <c r="T32" i="2"/>
  <c r="AL32" i="2"/>
  <c r="AR32" i="2"/>
  <c r="AW32" i="2"/>
  <c r="BB32" i="2"/>
  <c r="BH32" i="2"/>
  <c r="CJ32" i="2"/>
  <c r="CO32" i="2"/>
  <c r="CU32" i="2"/>
  <c r="CZ32" i="2"/>
  <c r="EH34" i="2"/>
  <c r="DB34" i="2"/>
  <c r="CU34" i="2"/>
  <c r="CM34" i="2"/>
  <c r="BC34" i="2"/>
  <c r="AU34" i="2"/>
  <c r="AN34" i="2"/>
  <c r="T34" i="2"/>
  <c r="L34" i="2"/>
  <c r="EC34" i="2"/>
  <c r="DT34" i="2"/>
  <c r="DM34" i="2"/>
  <c r="DG34" i="2"/>
  <c r="CC34" i="2"/>
  <c r="BV34" i="2"/>
  <c r="BO34" i="2"/>
  <c r="AD34" i="2"/>
  <c r="W34" i="2"/>
  <c r="EH38" i="2"/>
  <c r="DB38" i="2"/>
  <c r="CU38" i="2"/>
  <c r="CM38" i="2"/>
  <c r="BC38" i="2"/>
  <c r="AU38" i="2"/>
  <c r="AN38" i="2"/>
  <c r="T38" i="2"/>
  <c r="L38" i="2"/>
  <c r="EC38" i="2"/>
  <c r="DT38" i="2"/>
  <c r="DM38" i="2"/>
  <c r="DG38" i="2"/>
  <c r="CC38" i="2"/>
  <c r="BV38" i="2"/>
  <c r="BO38" i="2"/>
  <c r="AD38" i="2"/>
  <c r="W38" i="2"/>
  <c r="I39" i="2"/>
  <c r="I42" i="3" s="1"/>
  <c r="Y39" i="2"/>
  <c r="AC39" i="2"/>
  <c r="AG39" i="2"/>
  <c r="BL39" i="2"/>
  <c r="BP39" i="2"/>
  <c r="BT39" i="2"/>
  <c r="BX39" i="2"/>
  <c r="CB39" i="2"/>
  <c r="DF39" i="2"/>
  <c r="DJ39" i="2"/>
  <c r="DN39" i="2"/>
  <c r="DR39" i="2"/>
  <c r="DV39" i="2"/>
  <c r="EJ39" i="2"/>
  <c r="M39" i="2"/>
  <c r="Q39" i="2"/>
  <c r="U39" i="2"/>
  <c r="AL39" i="2"/>
  <c r="AP39" i="2"/>
  <c r="AT39" i="2"/>
  <c r="AX39" i="2"/>
  <c r="BB39" i="2"/>
  <c r="BF39" i="2"/>
  <c r="CK39" i="2"/>
  <c r="CO39" i="2"/>
  <c r="CS39" i="2"/>
  <c r="CW39" i="2"/>
  <c r="DA39" i="2"/>
  <c r="EI39" i="2"/>
  <c r="X39" i="2"/>
  <c r="AD39" i="2"/>
  <c r="AI39" i="2"/>
  <c r="BK39" i="2"/>
  <c r="BQ39" i="2"/>
  <c r="BV39" i="2"/>
  <c r="CA39" i="2"/>
  <c r="DH39" i="2"/>
  <c r="DM39" i="2"/>
  <c r="DS39" i="2"/>
  <c r="DX39" i="2"/>
  <c r="K39" i="2"/>
  <c r="P39" i="2"/>
  <c r="V39" i="2"/>
  <c r="AN39" i="2"/>
  <c r="AS39" i="2"/>
  <c r="AY39" i="2"/>
  <c r="BD39" i="2"/>
  <c r="CL39" i="2"/>
  <c r="CQ39" i="2"/>
  <c r="CV39" i="2"/>
  <c r="DB39" i="2"/>
  <c r="EG39" i="2"/>
  <c r="W40" i="2"/>
  <c r="AA40" i="2"/>
  <c r="AE40" i="2"/>
  <c r="AI40" i="2"/>
  <c r="BJ40" i="2"/>
  <c r="BN40" i="2"/>
  <c r="BR40" i="2"/>
  <c r="BV40" i="2"/>
  <c r="BZ40" i="2"/>
  <c r="CD40" i="2"/>
  <c r="DD40" i="2"/>
  <c r="DH40" i="2"/>
  <c r="DL40" i="2"/>
  <c r="DP40" i="2"/>
  <c r="DT40" i="2"/>
  <c r="DX40" i="2"/>
  <c r="EC40" i="2"/>
  <c r="EL40" i="2"/>
  <c r="K40" i="2"/>
  <c r="O40" i="2"/>
  <c r="S40" i="2"/>
  <c r="AN40" i="2"/>
  <c r="AR40" i="2"/>
  <c r="AV40" i="2"/>
  <c r="AZ40" i="2"/>
  <c r="BD40" i="2"/>
  <c r="BH40" i="2"/>
  <c r="CI40" i="2"/>
  <c r="CM40" i="2"/>
  <c r="CQ40" i="2"/>
  <c r="CU40" i="2"/>
  <c r="CY40" i="2"/>
  <c r="DC40" i="2"/>
  <c r="EG40" i="2"/>
  <c r="X40" i="2"/>
  <c r="AC40" i="2"/>
  <c r="AH40" i="2"/>
  <c r="BK40" i="2"/>
  <c r="BP40" i="2"/>
  <c r="BU40" i="2"/>
  <c r="CA40" i="2"/>
  <c r="DG40" i="2"/>
  <c r="DM40" i="2"/>
  <c r="DR40" i="2"/>
  <c r="DW40" i="2"/>
  <c r="J40" i="2"/>
  <c r="P40" i="2"/>
  <c r="U40" i="2"/>
  <c r="AM40" i="2"/>
  <c r="AS40" i="2"/>
  <c r="AX40" i="2"/>
  <c r="BC40" i="2"/>
  <c r="CK40" i="2"/>
  <c r="CP40" i="2"/>
  <c r="CV40" i="2"/>
  <c r="DA40" i="2"/>
  <c r="EF40" i="2"/>
  <c r="BW58" i="2"/>
  <c r="I42" i="2"/>
  <c r="I45" i="3" s="1"/>
  <c r="Y42" i="2"/>
  <c r="AC42" i="2"/>
  <c r="AG42" i="2"/>
  <c r="BL42" i="2"/>
  <c r="BP42" i="2"/>
  <c r="BT42" i="2"/>
  <c r="BX42" i="2"/>
  <c r="CB42" i="2"/>
  <c r="DF42" i="2"/>
  <c r="DJ42" i="2"/>
  <c r="DN42" i="2"/>
  <c r="DR42" i="2"/>
  <c r="DV42" i="2"/>
  <c r="EJ42" i="2"/>
  <c r="M42" i="2"/>
  <c r="Q42" i="2"/>
  <c r="U42" i="2"/>
  <c r="AL42" i="2"/>
  <c r="AP42" i="2"/>
  <c r="AT42" i="2"/>
  <c r="AX42" i="2"/>
  <c r="BB42" i="2"/>
  <c r="BF42" i="2"/>
  <c r="CK42" i="2"/>
  <c r="CO42" i="2"/>
  <c r="CS42" i="2"/>
  <c r="CW42" i="2"/>
  <c r="DA42" i="2"/>
  <c r="EI42" i="2"/>
  <c r="I44" i="2"/>
  <c r="I47" i="3" s="1"/>
  <c r="Y44" i="2"/>
  <c r="AC44" i="2"/>
  <c r="AG44" i="2"/>
  <c r="BL44" i="2"/>
  <c r="BP44" i="2"/>
  <c r="BT44" i="2"/>
  <c r="BX44" i="2"/>
  <c r="CB44" i="2"/>
  <c r="DF44" i="2"/>
  <c r="DJ44" i="2"/>
  <c r="DN44" i="2"/>
  <c r="DR44" i="2"/>
  <c r="DV44" i="2"/>
  <c r="EJ44" i="2"/>
  <c r="M44" i="2"/>
  <c r="Q44" i="2"/>
  <c r="U44" i="2"/>
  <c r="AL44" i="2"/>
  <c r="AP44" i="2"/>
  <c r="AT44" i="2"/>
  <c r="AX44" i="2"/>
  <c r="BB44" i="2"/>
  <c r="BF44" i="2"/>
  <c r="CK44" i="2"/>
  <c r="CO44" i="2"/>
  <c r="CS44" i="2"/>
  <c r="CW44" i="2"/>
  <c r="DA44" i="2"/>
  <c r="EI44" i="2"/>
  <c r="W45" i="2"/>
  <c r="AA45" i="2"/>
  <c r="AE45" i="2"/>
  <c r="AI45" i="2"/>
  <c r="BJ45" i="2"/>
  <c r="BN45" i="2"/>
  <c r="BR45" i="2"/>
  <c r="BV45" i="2"/>
  <c r="BZ45" i="2"/>
  <c r="CD45" i="2"/>
  <c r="DD45" i="2"/>
  <c r="DH45" i="2"/>
  <c r="DL45" i="2"/>
  <c r="DP45" i="2"/>
  <c r="DT45" i="2"/>
  <c r="DX45" i="2"/>
  <c r="EC45" i="2"/>
  <c r="EL45" i="2"/>
  <c r="K45" i="2"/>
  <c r="O45" i="2"/>
  <c r="S45" i="2"/>
  <c r="AN45" i="2"/>
  <c r="AR45" i="2"/>
  <c r="AV45" i="2"/>
  <c r="AZ45" i="2"/>
  <c r="BD45" i="2"/>
  <c r="BH45" i="2"/>
  <c r="CI45" i="2"/>
  <c r="CM45" i="2"/>
  <c r="CQ45" i="2"/>
  <c r="CU45" i="2"/>
  <c r="CY45" i="2"/>
  <c r="DC45" i="2"/>
  <c r="EG45" i="2"/>
  <c r="EI47" i="2"/>
  <c r="DB47" i="2"/>
  <c r="CV47" i="2"/>
  <c r="CN47" i="2"/>
  <c r="BC47" i="2"/>
  <c r="AU47" i="2"/>
  <c r="AO47" i="2"/>
  <c r="U47" i="2"/>
  <c r="M47" i="2"/>
  <c r="DU47" i="2"/>
  <c r="DN47" i="2"/>
  <c r="DG47" i="2"/>
  <c r="CC47" i="2"/>
  <c r="BW47" i="2"/>
  <c r="BP47" i="2"/>
  <c r="AD47" i="2"/>
  <c r="X47" i="2"/>
  <c r="Z53" i="2"/>
  <c r="AD53" i="2"/>
  <c r="AH53" i="2"/>
  <c r="BI53" i="2"/>
  <c r="BM53" i="2"/>
  <c r="BQ53" i="2"/>
  <c r="BU53" i="2"/>
  <c r="BY53" i="2"/>
  <c r="CC53" i="2"/>
  <c r="DG53" i="2"/>
  <c r="DK53" i="2"/>
  <c r="DO53" i="2"/>
  <c r="DS53" i="2"/>
  <c r="DW53" i="2"/>
  <c r="EK53" i="2"/>
  <c r="J53" i="2"/>
  <c r="N53" i="2"/>
  <c r="R53" i="2"/>
  <c r="V53" i="2"/>
  <c r="AM53" i="2"/>
  <c r="AQ53" i="2"/>
  <c r="AU53" i="2"/>
  <c r="AY53" i="2"/>
  <c r="BC53" i="2"/>
  <c r="BG53" i="2"/>
  <c r="CH53" i="2"/>
  <c r="CL53" i="2"/>
  <c r="CP53" i="2"/>
  <c r="CT53" i="2"/>
  <c r="CX53" i="2"/>
  <c r="DB53" i="2"/>
  <c r="EF53" i="2"/>
  <c r="I53" i="2"/>
  <c r="I56" i="3" s="1"/>
  <c r="AA53" i="2"/>
  <c r="AF53" i="2"/>
  <c r="BN53" i="2"/>
  <c r="BS53" i="2"/>
  <c r="BX53" i="2"/>
  <c r="CD53" i="2"/>
  <c r="DE53" i="2"/>
  <c r="DJ53" i="2"/>
  <c r="DP53" i="2"/>
  <c r="DU53" i="2"/>
  <c r="EL53" i="2"/>
  <c r="H56" i="3"/>
  <c r="M53" i="2"/>
  <c r="S53" i="2"/>
  <c r="AP53" i="2"/>
  <c r="AV53" i="2"/>
  <c r="BA53" i="2"/>
  <c r="BF53" i="2"/>
  <c r="CI53" i="2"/>
  <c r="CN53" i="2"/>
  <c r="CS53" i="2"/>
  <c r="CY53" i="2"/>
  <c r="EI53" i="2"/>
  <c r="W53" i="2"/>
  <c r="AB53" i="2"/>
  <c r="AG53" i="2"/>
  <c r="BJ53" i="2"/>
  <c r="BO53" i="2"/>
  <c r="BT53" i="2"/>
  <c r="BZ53" i="2"/>
  <c r="CE53" i="2"/>
  <c r="DF53" i="2"/>
  <c r="DL53" i="2"/>
  <c r="DQ53" i="2"/>
  <c r="DV53" i="2"/>
  <c r="EC53" i="2"/>
  <c r="EM53" i="2"/>
  <c r="O53" i="2"/>
  <c r="T53" i="2"/>
  <c r="AL53" i="2"/>
  <c r="AR53" i="2"/>
  <c r="AW53" i="2"/>
  <c r="BB53" i="2"/>
  <c r="BH53" i="2"/>
  <c r="CJ53" i="2"/>
  <c r="CO53" i="2"/>
  <c r="CU53" i="2"/>
  <c r="CZ53" i="2"/>
  <c r="EH57" i="2"/>
  <c r="CX57" i="2"/>
  <c r="CM57" i="2"/>
  <c r="BE57" i="2"/>
  <c r="AU57" i="2"/>
  <c r="L57" i="2"/>
  <c r="EK57" i="2"/>
  <c r="DT57" i="2"/>
  <c r="DI57" i="2"/>
  <c r="CC57" i="2"/>
  <c r="BR57" i="2"/>
  <c r="Z57" i="2"/>
  <c r="KX4" i="2"/>
  <c r="HH48" i="2"/>
  <c r="Z33" i="2"/>
  <c r="AD33" i="2"/>
  <c r="AH33" i="2"/>
  <c r="BI33" i="2"/>
  <c r="BM33" i="2"/>
  <c r="BQ33" i="2"/>
  <c r="BU33" i="2"/>
  <c r="BY33" i="2"/>
  <c r="CC33" i="2"/>
  <c r="DG33" i="2"/>
  <c r="DK33" i="2"/>
  <c r="DO33" i="2"/>
  <c r="DS33" i="2"/>
  <c r="DW33" i="2"/>
  <c r="EK33" i="2"/>
  <c r="J33" i="2"/>
  <c r="N33" i="2"/>
  <c r="R33" i="2"/>
  <c r="V33" i="2"/>
  <c r="AM33" i="2"/>
  <c r="AQ33" i="2"/>
  <c r="AU33" i="2"/>
  <c r="AY33" i="2"/>
  <c r="BC33" i="2"/>
  <c r="BG33" i="2"/>
  <c r="CH33" i="2"/>
  <c r="CL33" i="2"/>
  <c r="CP33" i="2"/>
  <c r="CT33" i="2"/>
  <c r="CX33" i="2"/>
  <c r="DB33" i="2"/>
  <c r="EF33" i="2"/>
  <c r="EG42" i="2"/>
  <c r="DB42" i="2"/>
  <c r="CV42" i="2"/>
  <c r="CQ42" i="2"/>
  <c r="CL42" i="2"/>
  <c r="BD42" i="2"/>
  <c r="AY42" i="2"/>
  <c r="AS42" i="2"/>
  <c r="AN42" i="2"/>
  <c r="V42" i="2"/>
  <c r="P42" i="2"/>
  <c r="K42" i="2"/>
  <c r="DX42" i="2"/>
  <c r="DS42" i="2"/>
  <c r="DM42" i="2"/>
  <c r="DH42" i="2"/>
  <c r="CA42" i="2"/>
  <c r="BV42" i="2"/>
  <c r="BQ42" i="2"/>
  <c r="BK42" i="2"/>
  <c r="AI42" i="2"/>
  <c r="AD42" i="2"/>
  <c r="X42" i="2"/>
  <c r="EG44" i="2"/>
  <c r="DB44" i="2"/>
  <c r="CV44" i="2"/>
  <c r="CQ44" i="2"/>
  <c r="CL44" i="2"/>
  <c r="BD44" i="2"/>
  <c r="AY44" i="2"/>
  <c r="AS44" i="2"/>
  <c r="AN44" i="2"/>
  <c r="V44" i="2"/>
  <c r="P44" i="2"/>
  <c r="K44" i="2"/>
  <c r="DX44" i="2"/>
  <c r="DS44" i="2"/>
  <c r="DM44" i="2"/>
  <c r="DH44" i="2"/>
  <c r="CA44" i="2"/>
  <c r="BV44" i="2"/>
  <c r="BQ44" i="2"/>
  <c r="BK44" i="2"/>
  <c r="AI44" i="2"/>
  <c r="AD44" i="2"/>
  <c r="X44" i="2"/>
  <c r="EF45" i="2"/>
  <c r="DA45" i="2"/>
  <c r="CV45" i="2"/>
  <c r="CP45" i="2"/>
  <c r="CK45" i="2"/>
  <c r="BC45" i="2"/>
  <c r="AX45" i="2"/>
  <c r="AS45" i="2"/>
  <c r="AM45" i="2"/>
  <c r="U45" i="2"/>
  <c r="P45" i="2"/>
  <c r="J45" i="2"/>
  <c r="DW45" i="2"/>
  <c r="DR45" i="2"/>
  <c r="DM45" i="2"/>
  <c r="DG45" i="2"/>
  <c r="CA45" i="2"/>
  <c r="BU45" i="2"/>
  <c r="BP45" i="2"/>
  <c r="BK45" i="2"/>
  <c r="AH45" i="2"/>
  <c r="AC45" i="2"/>
  <c r="X45" i="2"/>
  <c r="I46" i="2"/>
  <c r="I49" i="3" s="1"/>
  <c r="Y46" i="2"/>
  <c r="AC46" i="2"/>
  <c r="AG46" i="2"/>
  <c r="BL46" i="2"/>
  <c r="BP46" i="2"/>
  <c r="BT46" i="2"/>
  <c r="BX46" i="2"/>
  <c r="CB46" i="2"/>
  <c r="DF46" i="2"/>
  <c r="DJ46" i="2"/>
  <c r="DN46" i="2"/>
  <c r="DR46" i="2"/>
  <c r="DV46" i="2"/>
  <c r="EJ46" i="2"/>
  <c r="M46" i="2"/>
  <c r="Q46" i="2"/>
  <c r="U46" i="2"/>
  <c r="AL46" i="2"/>
  <c r="AP46" i="2"/>
  <c r="AT46" i="2"/>
  <c r="AX46" i="2"/>
  <c r="BB46" i="2"/>
  <c r="BF46" i="2"/>
  <c r="CK46" i="2"/>
  <c r="CO46" i="2"/>
  <c r="CS46" i="2"/>
  <c r="CW46" i="2"/>
  <c r="DA46" i="2"/>
  <c r="AA46" i="2"/>
  <c r="AF46" i="2"/>
  <c r="BI46" i="2"/>
  <c r="BN46" i="2"/>
  <c r="BS46" i="2"/>
  <c r="BY46" i="2"/>
  <c r="CD46" i="2"/>
  <c r="DE46" i="2"/>
  <c r="DK46" i="2"/>
  <c r="DP46" i="2"/>
  <c r="DU46" i="2"/>
  <c r="EL46" i="2"/>
  <c r="N46" i="2"/>
  <c r="S46" i="2"/>
  <c r="AQ46" i="2"/>
  <c r="AV46" i="2"/>
  <c r="BA46" i="2"/>
  <c r="BG46" i="2"/>
  <c r="CI46" i="2"/>
  <c r="CN46" i="2"/>
  <c r="CT46" i="2"/>
  <c r="CY46" i="2"/>
  <c r="EH46" i="2"/>
  <c r="EH47" i="2"/>
  <c r="DA47" i="2"/>
  <c r="CS47" i="2"/>
  <c r="CL47" i="2"/>
  <c r="BA47" i="2"/>
  <c r="AT47" i="2"/>
  <c r="AM47" i="2"/>
  <c r="R47" i="2"/>
  <c r="L47" i="2"/>
  <c r="DS47" i="2"/>
  <c r="DM47" i="2"/>
  <c r="DE47" i="2"/>
  <c r="CB47" i="2"/>
  <c r="BU47" i="2"/>
  <c r="BM47" i="2"/>
  <c r="AC47" i="2"/>
  <c r="DA53" i="2"/>
  <c r="CQ53" i="2"/>
  <c r="AX53" i="2"/>
  <c r="AN53" i="2"/>
  <c r="P53" i="2"/>
  <c r="DX53" i="2"/>
  <c r="DM53" i="2"/>
  <c r="BV53" i="2"/>
  <c r="BK53" i="2"/>
  <c r="AC53" i="2"/>
  <c r="EG57" i="2"/>
  <c r="CV57" i="2"/>
  <c r="CL57" i="2"/>
  <c r="BD57" i="2"/>
  <c r="AS57" i="2"/>
  <c r="V57" i="2"/>
  <c r="K57" i="2"/>
  <c r="DS57" i="2"/>
  <c r="DH57" i="2"/>
  <c r="CA57" i="2"/>
  <c r="BQ57" i="2"/>
  <c r="AI57" i="2"/>
  <c r="JD8" i="2"/>
  <c r="FE67" i="2"/>
  <c r="JD17" i="2"/>
  <c r="L21" i="9" s="1"/>
  <c r="W47" i="2"/>
  <c r="AA47" i="2"/>
  <c r="AE47" i="2"/>
  <c r="AI47" i="2"/>
  <c r="BJ47" i="2"/>
  <c r="BN47" i="2"/>
  <c r="BR47" i="2"/>
  <c r="BV47" i="2"/>
  <c r="BZ47" i="2"/>
  <c r="CD47" i="2"/>
  <c r="DD47" i="2"/>
  <c r="DH47" i="2"/>
  <c r="DL47" i="2"/>
  <c r="DP47" i="2"/>
  <c r="DT47" i="2"/>
  <c r="DX47" i="2"/>
  <c r="EC47" i="2"/>
  <c r="EL47" i="2"/>
  <c r="K47" i="2"/>
  <c r="O47" i="2"/>
  <c r="S47" i="2"/>
  <c r="AN47" i="2"/>
  <c r="AR47" i="2"/>
  <c r="AV47" i="2"/>
  <c r="AZ47" i="2"/>
  <c r="BD47" i="2"/>
  <c r="BH47" i="2"/>
  <c r="CI47" i="2"/>
  <c r="CM47" i="2"/>
  <c r="CQ47" i="2"/>
  <c r="CU47" i="2"/>
  <c r="CY47" i="2"/>
  <c r="DC47" i="2"/>
  <c r="EG47" i="2"/>
  <c r="AB47" i="2"/>
  <c r="AG47" i="2"/>
  <c r="BI47" i="2"/>
  <c r="BO47" i="2"/>
  <c r="BT47" i="2"/>
  <c r="BY47" i="2"/>
  <c r="CE47" i="2"/>
  <c r="DF47" i="2"/>
  <c r="DK47" i="2"/>
  <c r="DQ47" i="2"/>
  <c r="DV47" i="2"/>
  <c r="EM47" i="2"/>
  <c r="N47" i="2"/>
  <c r="T47" i="2"/>
  <c r="AL47" i="2"/>
  <c r="AQ47" i="2"/>
  <c r="AW47" i="2"/>
  <c r="BB47" i="2"/>
  <c r="BG47" i="2"/>
  <c r="CJ47" i="2"/>
  <c r="CO47" i="2"/>
  <c r="CT47" i="2"/>
  <c r="CZ47" i="2"/>
  <c r="I57" i="2"/>
  <c r="I60" i="3" s="1"/>
  <c r="Y57" i="2"/>
  <c r="AC57" i="2"/>
  <c r="AG57" i="2"/>
  <c r="BL57" i="2"/>
  <c r="BP57" i="2"/>
  <c r="BT57" i="2"/>
  <c r="BX57" i="2"/>
  <c r="CB57" i="2"/>
  <c r="DF57" i="2"/>
  <c r="DJ57" i="2"/>
  <c r="DN57" i="2"/>
  <c r="DR57" i="2"/>
  <c r="DV57" i="2"/>
  <c r="EJ57" i="2"/>
  <c r="M57" i="2"/>
  <c r="Q57" i="2"/>
  <c r="U57" i="2"/>
  <c r="AL57" i="2"/>
  <c r="AP57" i="2"/>
  <c r="AT57" i="2"/>
  <c r="AX57" i="2"/>
  <c r="BB57" i="2"/>
  <c r="BF57" i="2"/>
  <c r="CK57" i="2"/>
  <c r="CO57" i="2"/>
  <c r="CS57" i="2"/>
  <c r="CW57" i="2"/>
  <c r="DA57" i="2"/>
  <c r="EI57" i="2"/>
  <c r="AA57" i="2"/>
  <c r="AF57" i="2"/>
  <c r="BI57" i="2"/>
  <c r="BN57" i="2"/>
  <c r="BS57" i="2"/>
  <c r="BY57" i="2"/>
  <c r="CD57" i="2"/>
  <c r="DE57" i="2"/>
  <c r="DK57" i="2"/>
  <c r="DP57" i="2"/>
  <c r="DU57" i="2"/>
  <c r="EL57" i="2"/>
  <c r="N57" i="2"/>
  <c r="S57" i="2"/>
  <c r="AQ57" i="2"/>
  <c r="AV57" i="2"/>
  <c r="BA57" i="2"/>
  <c r="BG57" i="2"/>
  <c r="CI57" i="2"/>
  <c r="CN57" i="2"/>
  <c r="CT57" i="2"/>
  <c r="CY57" i="2"/>
  <c r="W57" i="2"/>
  <c r="AB57" i="2"/>
  <c r="AH57" i="2"/>
  <c r="BJ57" i="2"/>
  <c r="BO57" i="2"/>
  <c r="BU57" i="2"/>
  <c r="BZ57" i="2"/>
  <c r="CE57" i="2"/>
  <c r="DG57" i="2"/>
  <c r="DL57" i="2"/>
  <c r="DQ57" i="2"/>
  <c r="DW57" i="2"/>
  <c r="EC57" i="2"/>
  <c r="EM57" i="2"/>
  <c r="J57" i="2"/>
  <c r="O57" i="2"/>
  <c r="T57" i="2"/>
  <c r="AM57" i="2"/>
  <c r="AR57" i="2"/>
  <c r="AW57" i="2"/>
  <c r="BC57" i="2"/>
  <c r="BH57" i="2"/>
  <c r="CJ57" i="2"/>
  <c r="CP57" i="2"/>
  <c r="CU57" i="2"/>
  <c r="CZ57" i="2"/>
  <c r="EF57" i="2"/>
  <c r="KX6" i="2"/>
  <c r="HH12" i="2"/>
  <c r="HH13" i="2"/>
  <c r="FH67" i="2"/>
  <c r="KX7" i="2"/>
  <c r="N11" i="9" s="1"/>
  <c r="JD9" i="2"/>
  <c r="JD10" i="2"/>
  <c r="L14" i="9" s="1"/>
  <c r="HH16" i="2"/>
  <c r="KX16" i="2"/>
  <c r="N20" i="9" s="1"/>
  <c r="KX17" i="2"/>
  <c r="N21" i="9" s="1"/>
  <c r="HH20" i="2"/>
  <c r="FF67" i="2"/>
  <c r="JD22" i="2"/>
  <c r="L26" i="9" s="1"/>
  <c r="JD23" i="2"/>
  <c r="L27" i="9" s="1"/>
  <c r="HH28" i="2"/>
  <c r="HH47" i="2"/>
  <c r="HH53" i="2"/>
  <c r="E14" i="13"/>
  <c r="LD67" i="2"/>
  <c r="E4" i="13" s="1"/>
  <c r="C59" i="41"/>
  <c r="C60" i="7"/>
  <c r="C59" i="12"/>
  <c r="C24" i="41"/>
  <c r="E21" i="2"/>
  <c r="F21" i="2" s="1"/>
  <c r="C24" i="14"/>
  <c r="C24" i="40"/>
  <c r="C24" i="13"/>
  <c r="C24" i="12"/>
  <c r="C13" i="41"/>
  <c r="C13" i="40"/>
  <c r="E10" i="2"/>
  <c r="F10" i="2" s="1"/>
  <c r="C13" i="14"/>
  <c r="C13" i="13"/>
  <c r="C14" i="9"/>
  <c r="HG59" i="2"/>
  <c r="HG51" i="2"/>
  <c r="HG43" i="2"/>
  <c r="HG35" i="2"/>
  <c r="GE67" i="2"/>
  <c r="G8" i="9"/>
  <c r="Z48" i="2"/>
  <c r="AD48" i="2"/>
  <c r="AH48" i="2"/>
  <c r="BI48" i="2"/>
  <c r="BM48" i="2"/>
  <c r="BQ48" i="2"/>
  <c r="BU48" i="2"/>
  <c r="BY48" i="2"/>
  <c r="CC48" i="2"/>
  <c r="DG48" i="2"/>
  <c r="DK48" i="2"/>
  <c r="DO48" i="2"/>
  <c r="DS48" i="2"/>
  <c r="DW48" i="2"/>
  <c r="EK48" i="2"/>
  <c r="J48" i="2"/>
  <c r="N48" i="2"/>
  <c r="R48" i="2"/>
  <c r="V48" i="2"/>
  <c r="AM48" i="2"/>
  <c r="AQ48" i="2"/>
  <c r="AU48" i="2"/>
  <c r="AY48" i="2"/>
  <c r="BC48" i="2"/>
  <c r="BG48" i="2"/>
  <c r="CH48" i="2"/>
  <c r="CL48" i="2"/>
  <c r="CP48" i="2"/>
  <c r="CT48" i="2"/>
  <c r="CX48" i="2"/>
  <c r="DB48" i="2"/>
  <c r="EF48" i="2"/>
  <c r="Z50" i="2"/>
  <c r="AD50" i="2"/>
  <c r="AH50" i="2"/>
  <c r="BI50" i="2"/>
  <c r="BM50" i="2"/>
  <c r="BQ50" i="2"/>
  <c r="BU50" i="2"/>
  <c r="BY50" i="2"/>
  <c r="CC50" i="2"/>
  <c r="DG50" i="2"/>
  <c r="DK50" i="2"/>
  <c r="DO50" i="2"/>
  <c r="DS50" i="2"/>
  <c r="DW50" i="2"/>
  <c r="EK50" i="2"/>
  <c r="J50" i="2"/>
  <c r="N50" i="2"/>
  <c r="R50" i="2"/>
  <c r="V50" i="2"/>
  <c r="AM50" i="2"/>
  <c r="AQ50" i="2"/>
  <c r="AU50" i="2"/>
  <c r="AY50" i="2"/>
  <c r="BC50" i="2"/>
  <c r="BG50" i="2"/>
  <c r="CH50" i="2"/>
  <c r="CL50" i="2"/>
  <c r="CP50" i="2"/>
  <c r="CT50" i="2"/>
  <c r="CX50" i="2"/>
  <c r="DB50" i="2"/>
  <c r="EF50" i="2"/>
  <c r="W51" i="2"/>
  <c r="AA51" i="2"/>
  <c r="AE51" i="2"/>
  <c r="AI51" i="2"/>
  <c r="BJ51" i="2"/>
  <c r="BN51" i="2"/>
  <c r="BR51" i="2"/>
  <c r="BV51" i="2"/>
  <c r="BZ51" i="2"/>
  <c r="CD51" i="2"/>
  <c r="DD51" i="2"/>
  <c r="DH51" i="2"/>
  <c r="DL51" i="2"/>
  <c r="DP51" i="2"/>
  <c r="DT51" i="2"/>
  <c r="DX51" i="2"/>
  <c r="EC51" i="2"/>
  <c r="EL51" i="2"/>
  <c r="K51" i="2"/>
  <c r="O51" i="2"/>
  <c r="S51" i="2"/>
  <c r="AN51" i="2"/>
  <c r="AR51" i="2"/>
  <c r="AV51" i="2"/>
  <c r="AZ51" i="2"/>
  <c r="BD51" i="2"/>
  <c r="BH51" i="2"/>
  <c r="CI51" i="2"/>
  <c r="CM51" i="2"/>
  <c r="CQ51" i="2"/>
  <c r="CU51" i="2"/>
  <c r="CY51" i="2"/>
  <c r="DC51" i="2"/>
  <c r="EG51" i="2"/>
  <c r="CY55" i="2"/>
  <c r="CT55" i="2"/>
  <c r="CN55" i="2"/>
  <c r="CI55" i="2"/>
  <c r="BG55" i="2"/>
  <c r="BA55" i="2"/>
  <c r="AV55" i="2"/>
  <c r="AQ55" i="2"/>
  <c r="S55" i="2"/>
  <c r="N55" i="2"/>
  <c r="EL55" i="2"/>
  <c r="DU55" i="2"/>
  <c r="DP55" i="2"/>
  <c r="DK55" i="2"/>
  <c r="DE55" i="2"/>
  <c r="CD55" i="2"/>
  <c r="BY55" i="2"/>
  <c r="BS55" i="2"/>
  <c r="BN55" i="2"/>
  <c r="BI55" i="2"/>
  <c r="AF55" i="2"/>
  <c r="EI59" i="2"/>
  <c r="CY59" i="2"/>
  <c r="CS59" i="2"/>
  <c r="CN59" i="2"/>
  <c r="CI59" i="2"/>
  <c r="BF59" i="2"/>
  <c r="BA59" i="2"/>
  <c r="AV59" i="2"/>
  <c r="AP59" i="2"/>
  <c r="S59" i="2"/>
  <c r="M59" i="2"/>
  <c r="EL59" i="2"/>
  <c r="DU59" i="2"/>
  <c r="DP59" i="2"/>
  <c r="DJ59" i="2"/>
  <c r="DE59" i="2"/>
  <c r="CB59" i="2"/>
  <c r="BT59" i="2"/>
  <c r="BM59" i="2"/>
  <c r="AB59" i="2"/>
  <c r="Z60" i="2"/>
  <c r="AD60" i="2"/>
  <c r="AH60" i="2"/>
  <c r="BI60" i="2"/>
  <c r="BM60" i="2"/>
  <c r="BQ60" i="2"/>
  <c r="BU60" i="2"/>
  <c r="BY60" i="2"/>
  <c r="CC60" i="2"/>
  <c r="DG60" i="2"/>
  <c r="DK60" i="2"/>
  <c r="DO60" i="2"/>
  <c r="DS60" i="2"/>
  <c r="DW60" i="2"/>
  <c r="EK60" i="2"/>
  <c r="J60" i="2"/>
  <c r="N60" i="2"/>
  <c r="R60" i="2"/>
  <c r="V60" i="2"/>
  <c r="AM60" i="2"/>
  <c r="AQ60" i="2"/>
  <c r="AU60" i="2"/>
  <c r="AY60" i="2"/>
  <c r="BC60" i="2"/>
  <c r="BG60" i="2"/>
  <c r="CH60" i="2"/>
  <c r="CL60" i="2"/>
  <c r="CP60" i="2"/>
  <c r="CT60" i="2"/>
  <c r="CX60" i="2"/>
  <c r="DB60" i="2"/>
  <c r="EF60" i="2"/>
  <c r="W60" i="2"/>
  <c r="AB60" i="2"/>
  <c r="AG60" i="2"/>
  <c r="BJ60" i="2"/>
  <c r="BO60" i="2"/>
  <c r="BT60" i="2"/>
  <c r="BZ60" i="2"/>
  <c r="CE60" i="2"/>
  <c r="DF60" i="2"/>
  <c r="DL60" i="2"/>
  <c r="DQ60" i="2"/>
  <c r="DV60" i="2"/>
  <c r="EC60" i="2"/>
  <c r="EM60" i="2"/>
  <c r="O60" i="2"/>
  <c r="T60" i="2"/>
  <c r="AL60" i="2"/>
  <c r="AR60" i="2"/>
  <c r="AW60" i="2"/>
  <c r="BB60" i="2"/>
  <c r="BH60" i="2"/>
  <c r="CJ60" i="2"/>
  <c r="CO60" i="2"/>
  <c r="CU60" i="2"/>
  <c r="X60" i="2"/>
  <c r="AC60" i="2"/>
  <c r="AI60" i="2"/>
  <c r="BK60" i="2"/>
  <c r="BP60" i="2"/>
  <c r="BV60" i="2"/>
  <c r="CA60" i="2"/>
  <c r="DH60" i="2"/>
  <c r="DM60" i="2"/>
  <c r="DR60" i="2"/>
  <c r="DX60" i="2"/>
  <c r="K60" i="2"/>
  <c r="P60" i="2"/>
  <c r="U60" i="2"/>
  <c r="AN60" i="2"/>
  <c r="AS60" i="2"/>
  <c r="AX60" i="2"/>
  <c r="BD60" i="2"/>
  <c r="CK60" i="2"/>
  <c r="CQ60" i="2"/>
  <c r="CV60" i="2"/>
  <c r="DA60" i="2"/>
  <c r="EG60" i="2"/>
  <c r="CU61" i="2"/>
  <c r="CJ61" i="2"/>
  <c r="BB61" i="2"/>
  <c r="AR61" i="2"/>
  <c r="T61" i="2"/>
  <c r="DR61" i="2"/>
  <c r="DG61" i="2"/>
  <c r="CA61" i="2"/>
  <c r="BP61" i="2"/>
  <c r="AH61" i="2"/>
  <c r="KX8" i="2"/>
  <c r="N12" i="9" s="1"/>
  <c r="KX10" i="2"/>
  <c r="N14" i="9" s="1"/>
  <c r="JD12" i="2"/>
  <c r="L16" i="9" s="1"/>
  <c r="HH14" i="2"/>
  <c r="HH17" i="2"/>
  <c r="HH21" i="2"/>
  <c r="HH25" i="2"/>
  <c r="HH26" i="2"/>
  <c r="HH52" i="2"/>
  <c r="I55" i="2"/>
  <c r="I58" i="3" s="1"/>
  <c r="Y55" i="2"/>
  <c r="AC55" i="2"/>
  <c r="AG55" i="2"/>
  <c r="BL55" i="2"/>
  <c r="BP55" i="2"/>
  <c r="BT55" i="2"/>
  <c r="BX55" i="2"/>
  <c r="CB55" i="2"/>
  <c r="DF55" i="2"/>
  <c r="DJ55" i="2"/>
  <c r="DN55" i="2"/>
  <c r="DR55" i="2"/>
  <c r="DV55" i="2"/>
  <c r="EJ55" i="2"/>
  <c r="M55" i="2"/>
  <c r="Q55" i="2"/>
  <c r="U55" i="2"/>
  <c r="AL55" i="2"/>
  <c r="AP55" i="2"/>
  <c r="AT55" i="2"/>
  <c r="AX55" i="2"/>
  <c r="BB55" i="2"/>
  <c r="BF55" i="2"/>
  <c r="CK55" i="2"/>
  <c r="CO55" i="2"/>
  <c r="CS55" i="2"/>
  <c r="CW55" i="2"/>
  <c r="DA55" i="2"/>
  <c r="EI55" i="2"/>
  <c r="W59" i="2"/>
  <c r="AA59" i="2"/>
  <c r="AE59" i="2"/>
  <c r="AI59" i="2"/>
  <c r="BJ59" i="2"/>
  <c r="BN59" i="2"/>
  <c r="BR59" i="2"/>
  <c r="BV59" i="2"/>
  <c r="BZ59" i="2"/>
  <c r="CD59" i="2"/>
  <c r="DD59" i="2"/>
  <c r="X59" i="2"/>
  <c r="AC59" i="2"/>
  <c r="AH59" i="2"/>
  <c r="BK59" i="2"/>
  <c r="BP59" i="2"/>
  <c r="BU59" i="2"/>
  <c r="CA59" i="2"/>
  <c r="DG59" i="2"/>
  <c r="DK59" i="2"/>
  <c r="DO59" i="2"/>
  <c r="DS59" i="2"/>
  <c r="DW59" i="2"/>
  <c r="EK59" i="2"/>
  <c r="J59" i="2"/>
  <c r="N59" i="2"/>
  <c r="R59" i="2"/>
  <c r="V59" i="2"/>
  <c r="AM59" i="2"/>
  <c r="AQ59" i="2"/>
  <c r="AU59" i="2"/>
  <c r="AY59" i="2"/>
  <c r="BC59" i="2"/>
  <c r="BG59" i="2"/>
  <c r="CH59" i="2"/>
  <c r="CL59" i="2"/>
  <c r="CP59" i="2"/>
  <c r="CT59" i="2"/>
  <c r="CX59" i="2"/>
  <c r="DB59" i="2"/>
  <c r="EF59" i="2"/>
  <c r="W61" i="2"/>
  <c r="AA61" i="2"/>
  <c r="AE61" i="2"/>
  <c r="AI61" i="2"/>
  <c r="BJ61" i="2"/>
  <c r="BN61" i="2"/>
  <c r="BR61" i="2"/>
  <c r="BV61" i="2"/>
  <c r="BZ61" i="2"/>
  <c r="CD61" i="2"/>
  <c r="DD61" i="2"/>
  <c r="DH61" i="2"/>
  <c r="DL61" i="2"/>
  <c r="DP61" i="2"/>
  <c r="DT61" i="2"/>
  <c r="DX61" i="2"/>
  <c r="EC61" i="2"/>
  <c r="EL61" i="2"/>
  <c r="J61" i="2"/>
  <c r="N61" i="2"/>
  <c r="R61" i="2"/>
  <c r="V61" i="2"/>
  <c r="AM61" i="2"/>
  <c r="AQ61" i="2"/>
  <c r="AU61" i="2"/>
  <c r="AY61" i="2"/>
  <c r="BC61" i="2"/>
  <c r="BG61" i="2"/>
  <c r="CH61" i="2"/>
  <c r="CL61" i="2"/>
  <c r="CP61" i="2"/>
  <c r="CT61" i="2"/>
  <c r="CX61" i="2"/>
  <c r="DB61" i="2"/>
  <c r="EF61" i="2"/>
  <c r="I61" i="2"/>
  <c r="I64" i="3" s="1"/>
  <c r="Z61" i="2"/>
  <c r="AF61" i="2"/>
  <c r="BM61" i="2"/>
  <c r="BS61" i="2"/>
  <c r="BX61" i="2"/>
  <c r="CC61" i="2"/>
  <c r="DE61" i="2"/>
  <c r="DJ61" i="2"/>
  <c r="DO61" i="2"/>
  <c r="DU61" i="2"/>
  <c r="EK61" i="2"/>
  <c r="L61" i="2"/>
  <c r="Q61" i="2"/>
  <c r="AO61" i="2"/>
  <c r="AT61" i="2"/>
  <c r="AZ61" i="2"/>
  <c r="BE61" i="2"/>
  <c r="CM61" i="2"/>
  <c r="CR61" i="2"/>
  <c r="CW61" i="2"/>
  <c r="DC61" i="2"/>
  <c r="EH61" i="2"/>
  <c r="AB61" i="2"/>
  <c r="AG61" i="2"/>
  <c r="BI61" i="2"/>
  <c r="BO61" i="2"/>
  <c r="BT61" i="2"/>
  <c r="BY61" i="2"/>
  <c r="CE61" i="2"/>
  <c r="DF61" i="2"/>
  <c r="DK61" i="2"/>
  <c r="DQ61" i="2"/>
  <c r="DV61" i="2"/>
  <c r="EM61" i="2"/>
  <c r="H64" i="3"/>
  <c r="M61" i="2"/>
  <c r="S61" i="2"/>
  <c r="AP61" i="2"/>
  <c r="AV61" i="2"/>
  <c r="BA61" i="2"/>
  <c r="BF61" i="2"/>
  <c r="CI61" i="2"/>
  <c r="CN61" i="2"/>
  <c r="CS61" i="2"/>
  <c r="CY61" i="2"/>
  <c r="EI61" i="2"/>
  <c r="JD7" i="2"/>
  <c r="KX9" i="2"/>
  <c r="N13" i="9" s="1"/>
  <c r="HH10" i="2"/>
  <c r="HH11" i="2"/>
  <c r="KX12" i="2"/>
  <c r="N16" i="9" s="1"/>
  <c r="FD67" i="2"/>
  <c r="KX18" i="2"/>
  <c r="N22" i="9" s="1"/>
  <c r="HH19" i="2"/>
  <c r="KX19" i="2"/>
  <c r="N23" i="9" s="1"/>
  <c r="JD21" i="2"/>
  <c r="L25" i="9" s="1"/>
  <c r="JD25" i="2"/>
  <c r="L29" i="9" s="1"/>
  <c r="KX11" i="2"/>
  <c r="N15" i="9" s="1"/>
  <c r="KX13" i="2"/>
  <c r="N17" i="9" s="1"/>
  <c r="KX14" i="2"/>
  <c r="N18" i="9" s="1"/>
  <c r="KX20" i="2"/>
  <c r="N24" i="9" s="1"/>
  <c r="HH23" i="2"/>
  <c r="KX26" i="2"/>
  <c r="N30" i="9" s="1"/>
  <c r="HH27" i="2"/>
  <c r="HH29" i="2"/>
  <c r="JD32" i="2"/>
  <c r="JD33" i="2"/>
  <c r="L37" i="9" s="1"/>
  <c r="JD34" i="2"/>
  <c r="HH36" i="2"/>
  <c r="HH38" i="2"/>
  <c r="JD39" i="2"/>
  <c r="L43" i="9" s="1"/>
  <c r="JD41" i="2"/>
  <c r="L45" i="9" s="1"/>
  <c r="HH42" i="2"/>
  <c r="E39" i="12"/>
  <c r="GF67" i="2"/>
  <c r="HH22" i="2"/>
  <c r="JD30" i="2"/>
  <c r="L34" i="9" s="1"/>
  <c r="HH31" i="2"/>
  <c r="HH35" i="2"/>
  <c r="HH37" i="2"/>
  <c r="JD40" i="2"/>
  <c r="HH43" i="2"/>
  <c r="HH44" i="2"/>
  <c r="KX44" i="2"/>
  <c r="N48" i="9" s="1"/>
  <c r="JD50" i="2"/>
  <c r="KX58" i="2"/>
  <c r="N62" i="9" s="1"/>
  <c r="H64" i="9"/>
  <c r="E14" i="12"/>
  <c r="FC67" i="2"/>
  <c r="JD11" i="2"/>
  <c r="L15" i="9" s="1"/>
  <c r="JD13" i="2"/>
  <c r="L17" i="9" s="1"/>
  <c r="JD14" i="2"/>
  <c r="L18" i="9" s="1"/>
  <c r="HH15" i="2"/>
  <c r="HH18" i="2"/>
  <c r="JD20" i="2"/>
  <c r="L24" i="9" s="1"/>
  <c r="JD26" i="2"/>
  <c r="L30" i="9" s="1"/>
  <c r="JD27" i="2"/>
  <c r="L31" i="9" s="1"/>
  <c r="JD28" i="2"/>
  <c r="L32" i="9" s="1"/>
  <c r="KX30" i="2"/>
  <c r="N34" i="9" s="1"/>
  <c r="HH33" i="2"/>
  <c r="HH39" i="2"/>
  <c r="HH41" i="2"/>
  <c r="JD43" i="2"/>
  <c r="L47" i="9" s="1"/>
  <c r="KX59" i="2"/>
  <c r="N63" i="9" s="1"/>
  <c r="E24" i="12"/>
  <c r="E26" i="12"/>
  <c r="E40" i="12"/>
  <c r="KX47" i="2"/>
  <c r="N51" i="9" s="1"/>
  <c r="KX48" i="2"/>
  <c r="N52" i="9" s="1"/>
  <c r="HH49" i="2"/>
  <c r="KX52" i="2"/>
  <c r="N56" i="9" s="1"/>
  <c r="KX53" i="2"/>
  <c r="N57" i="9" s="1"/>
  <c r="HH54" i="2"/>
  <c r="HH55" i="2"/>
  <c r="HH57" i="2"/>
  <c r="JD58" i="2"/>
  <c r="JD59" i="2"/>
  <c r="JD61" i="2"/>
  <c r="L65" i="9" s="1"/>
  <c r="KX61" i="2"/>
  <c r="N65" i="9" s="1"/>
  <c r="G7" i="12"/>
  <c r="LW67" i="2"/>
  <c r="G4" i="12" s="1"/>
  <c r="E16" i="12"/>
  <c r="E43" i="12"/>
  <c r="E44" i="12"/>
  <c r="E61" i="12"/>
  <c r="G22" i="13"/>
  <c r="LF67" i="2"/>
  <c r="G4" i="13" s="1"/>
  <c r="KX33" i="2"/>
  <c r="N37" i="9" s="1"/>
  <c r="KX39" i="2"/>
  <c r="N43" i="9" s="1"/>
  <c r="KX40" i="2"/>
  <c r="N44" i="9" s="1"/>
  <c r="KX41" i="2"/>
  <c r="N45" i="9" s="1"/>
  <c r="KX43" i="2"/>
  <c r="N47" i="9" s="1"/>
  <c r="HH46" i="2"/>
  <c r="KX50" i="2"/>
  <c r="N54" i="9" s="1"/>
  <c r="HH51" i="2"/>
  <c r="JD54" i="2"/>
  <c r="L58" i="9" s="1"/>
  <c r="KX54" i="2"/>
  <c r="N58" i="9" s="1"/>
  <c r="JD56" i="2"/>
  <c r="L60" i="9" s="1"/>
  <c r="KX56" i="2"/>
  <c r="N60" i="9" s="1"/>
  <c r="JD60" i="2"/>
  <c r="L64" i="9" s="1"/>
  <c r="KX60" i="2"/>
  <c r="N64" i="9" s="1"/>
  <c r="HH61" i="2"/>
  <c r="I7" i="12"/>
  <c r="LY67" i="2"/>
  <c r="I4" i="12" s="1"/>
  <c r="E11" i="12"/>
  <c r="E12" i="12"/>
  <c r="E21" i="12"/>
  <c r="E27" i="12"/>
  <c r="E34" i="12"/>
  <c r="E35" i="12"/>
  <c r="E37" i="12"/>
  <c r="E41" i="12"/>
  <c r="E58" i="12"/>
  <c r="E62" i="12"/>
  <c r="O22" i="13"/>
  <c r="LO67" i="2"/>
  <c r="O4" i="13" s="1"/>
  <c r="HH30" i="2"/>
  <c r="HH45" i="2"/>
  <c r="JD47" i="2"/>
  <c r="L51" i="9" s="1"/>
  <c r="JD48" i="2"/>
  <c r="L52" i="9" s="1"/>
  <c r="JD52" i="2"/>
  <c r="L56" i="9" s="1"/>
  <c r="JD53" i="2"/>
  <c r="L57" i="9" s="1"/>
  <c r="E17" i="12"/>
  <c r="E18" i="12"/>
  <c r="E19" i="12"/>
  <c r="E25" i="12"/>
  <c r="E29" i="12"/>
  <c r="E30" i="12"/>
  <c r="E32" i="12"/>
  <c r="E33" i="12"/>
  <c r="E38" i="12"/>
  <c r="E42" i="12"/>
  <c r="E51" i="12"/>
  <c r="E54" i="12"/>
  <c r="E64" i="12"/>
  <c r="LE67" i="2"/>
  <c r="F4" i="13" s="1"/>
  <c r="LH67" i="2"/>
  <c r="H4" i="13" s="1"/>
  <c r="LJ67" i="2"/>
  <c r="J4" i="13" s="1"/>
  <c r="LP67" i="2"/>
  <c r="L4" i="13" s="1"/>
  <c r="LN67" i="2"/>
  <c r="N4" i="13" s="1"/>
  <c r="LV67" i="2"/>
  <c r="F4" i="12" s="1"/>
  <c r="LX67" i="2"/>
  <c r="H4" i="12" s="1"/>
  <c r="LK67" i="2"/>
  <c r="K4" i="13" s="1"/>
  <c r="O8" i="9"/>
  <c r="KY67" i="2"/>
  <c r="O5" i="9" s="1"/>
  <c r="B54" i="41"/>
  <c r="B54" i="14"/>
  <c r="B54" i="40"/>
  <c r="B54" i="13"/>
  <c r="LI67" i="2"/>
  <c r="I4" i="13" s="1"/>
  <c r="F7" i="13"/>
  <c r="H7" i="13"/>
  <c r="J7" i="13"/>
  <c r="L7" i="13"/>
  <c r="N7" i="13"/>
  <c r="B47" i="41"/>
  <c r="B47" i="40"/>
  <c r="B47" i="14"/>
  <c r="B47" i="13"/>
  <c r="KW9" i="2"/>
  <c r="LS67" i="2"/>
  <c r="F4" i="14" s="1"/>
  <c r="F7" i="14"/>
  <c r="H15" i="14"/>
  <c r="LT67" i="2"/>
  <c r="H4" i="14" s="1"/>
  <c r="KZ67" i="2"/>
  <c r="P27" i="9"/>
  <c r="A38" i="41"/>
  <c r="A38" i="14"/>
  <c r="A38" i="40"/>
  <c r="C9" i="41"/>
  <c r="E6" i="2"/>
  <c r="F6" i="2" s="1"/>
  <c r="C9" i="14"/>
  <c r="C9" i="40"/>
  <c r="E57" i="41"/>
  <c r="E57" i="40"/>
  <c r="E53" i="41"/>
  <c r="E53" i="40"/>
  <c r="E49" i="41"/>
  <c r="E49" i="40"/>
  <c r="E41" i="41"/>
  <c r="E41" i="40"/>
  <c r="E37" i="41"/>
  <c r="E37" i="40"/>
  <c r="E33" i="41"/>
  <c r="E33" i="40"/>
  <c r="E25" i="41"/>
  <c r="E25" i="40"/>
  <c r="E21" i="41"/>
  <c r="E21" i="40"/>
  <c r="E17" i="41"/>
  <c r="E17" i="40"/>
  <c r="E9" i="41"/>
  <c r="E9" i="40"/>
  <c r="KW38" i="2"/>
  <c r="KW33" i="2"/>
  <c r="M37" i="9" s="1"/>
  <c r="KW31" i="2"/>
  <c r="A13" i="41"/>
  <c r="A13" i="14"/>
  <c r="A13" i="40"/>
  <c r="B25" i="41"/>
  <c r="B25" i="40"/>
  <c r="B25" i="14"/>
  <c r="C57" i="41"/>
  <c r="C57" i="13"/>
  <c r="C57" i="40"/>
  <c r="C57" i="14"/>
  <c r="E54" i="2"/>
  <c r="F54" i="2" s="1"/>
  <c r="C50" i="41"/>
  <c r="E47" i="2"/>
  <c r="C50" i="40"/>
  <c r="C50" i="14"/>
  <c r="C11" i="41"/>
  <c r="E8" i="2"/>
  <c r="C11" i="40"/>
  <c r="KW41" i="2"/>
  <c r="M45" i="9" s="1"/>
  <c r="KW6" i="2"/>
  <c r="A10" i="41"/>
  <c r="A10" i="40"/>
  <c r="A10" i="14"/>
  <c r="B11" i="41"/>
  <c r="B11" i="14"/>
  <c r="B15" i="41"/>
  <c r="B15" i="14"/>
  <c r="B15" i="40"/>
  <c r="B18" i="41"/>
  <c r="B18" i="40"/>
  <c r="A28" i="41"/>
  <c r="A28" i="40"/>
  <c r="A47" i="41"/>
  <c r="A47" i="40"/>
  <c r="B57" i="41"/>
  <c r="B57" i="40"/>
  <c r="C31" i="41"/>
  <c r="C31" i="14"/>
  <c r="C14" i="41"/>
  <c r="C15" i="9"/>
  <c r="C14" i="14"/>
  <c r="C7" i="41"/>
  <c r="E4" i="2"/>
  <c r="C7" i="40"/>
  <c r="E62" i="41"/>
  <c r="E62" i="40"/>
  <c r="E58" i="41"/>
  <c r="E58" i="40"/>
  <c r="E46" i="41"/>
  <c r="E46" i="40"/>
  <c r="E42" i="41"/>
  <c r="E42" i="40"/>
  <c r="E30" i="41"/>
  <c r="E30" i="40"/>
  <c r="E26" i="41"/>
  <c r="E26" i="40"/>
  <c r="E14" i="41"/>
  <c r="E14" i="40"/>
  <c r="E10" i="41"/>
  <c r="E10" i="40"/>
  <c r="KW60" i="2"/>
  <c r="KW50" i="2"/>
  <c r="KW43" i="2"/>
  <c r="M47" i="9" s="1"/>
  <c r="KW40" i="2"/>
  <c r="KW37" i="2"/>
  <c r="M41" i="9" s="1"/>
  <c r="KW30" i="2"/>
  <c r="KW28" i="2"/>
  <c r="KW18" i="2"/>
  <c r="KW11" i="2"/>
  <c r="M15" i="9" s="1"/>
  <c r="KW8" i="2"/>
  <c r="KW5" i="2"/>
  <c r="M9" i="9" s="1"/>
  <c r="HG57" i="2"/>
  <c r="HG49" i="2"/>
  <c r="HG41" i="2"/>
  <c r="HG33" i="2"/>
  <c r="C21" i="40"/>
  <c r="B23" i="40"/>
  <c r="B43" i="40"/>
  <c r="B61" i="41"/>
  <c r="B61" i="40"/>
  <c r="B63" i="40"/>
  <c r="MB67" i="2"/>
  <c r="D61" i="40"/>
  <c r="D57" i="40"/>
  <c r="D45" i="40"/>
  <c r="D41" i="40"/>
  <c r="D29" i="40"/>
  <c r="D25" i="40"/>
  <c r="D13" i="40"/>
  <c r="D63" i="41"/>
  <c r="D63" i="40"/>
  <c r="D59" i="41"/>
  <c r="D59" i="40"/>
  <c r="D55" i="41"/>
  <c r="D55" i="40"/>
  <c r="D51" i="41"/>
  <c r="D51" i="40"/>
  <c r="D47" i="41"/>
  <c r="D47" i="40"/>
  <c r="D43" i="41"/>
  <c r="D43" i="40"/>
  <c r="D39" i="41"/>
  <c r="D39" i="40"/>
  <c r="D35" i="41"/>
  <c r="D35" i="40"/>
  <c r="D31" i="41"/>
  <c r="D31" i="40"/>
  <c r="D27" i="41"/>
  <c r="D27" i="40"/>
  <c r="D23" i="41"/>
  <c r="D23" i="40"/>
  <c r="D19" i="41"/>
  <c r="D19" i="40"/>
  <c r="D15" i="41"/>
  <c r="D15" i="40"/>
  <c r="D8" i="41"/>
  <c r="D8" i="40"/>
  <c r="D7" i="41"/>
  <c r="D7" i="40"/>
  <c r="E22" i="40"/>
  <c r="E38" i="40"/>
  <c r="E54" i="40"/>
  <c r="C61" i="41"/>
  <c r="E58" i="2"/>
  <c r="C61" i="13"/>
  <c r="C56" i="41"/>
  <c r="C56" i="40"/>
  <c r="C56" i="14"/>
  <c r="E53" i="2"/>
  <c r="F53" i="2" s="1"/>
  <c r="C52" i="41"/>
  <c r="E49" i="2"/>
  <c r="C52" i="13"/>
  <c r="C46" i="41"/>
  <c r="E43" i="2"/>
  <c r="F43" i="2" s="1"/>
  <c r="C46" i="40"/>
  <c r="C42" i="41"/>
  <c r="E39" i="2"/>
  <c r="F39" i="2" s="1"/>
  <c r="C42" i="40"/>
  <c r="C35" i="41"/>
  <c r="E32" i="2"/>
  <c r="F32" i="2" s="1"/>
  <c r="C18" i="41"/>
  <c r="C18" i="14"/>
  <c r="C18" i="40"/>
  <c r="KW59" i="2"/>
  <c r="M63" i="9" s="1"/>
  <c r="KW56" i="2"/>
  <c r="KW53" i="2"/>
  <c r="M57" i="9" s="1"/>
  <c r="KW46" i="2"/>
  <c r="KW44" i="2"/>
  <c r="KW34" i="2"/>
  <c r="KW27" i="2"/>
  <c r="M31" i="9" s="1"/>
  <c r="KW24" i="2"/>
  <c r="KW21" i="2"/>
  <c r="M25" i="9" s="1"/>
  <c r="KW14" i="2"/>
  <c r="KW12" i="2"/>
  <c r="HG61" i="2"/>
  <c r="HG53" i="2"/>
  <c r="HG45" i="2"/>
  <c r="HG37" i="2"/>
  <c r="HG27" i="2"/>
  <c r="HG19" i="2"/>
  <c r="HG11" i="2"/>
  <c r="B11" i="40"/>
  <c r="A18" i="41"/>
  <c r="A18" i="40"/>
  <c r="A18" i="14"/>
  <c r="C20" i="41"/>
  <c r="C20" i="40"/>
  <c r="C20" i="14"/>
  <c r="A42" i="41"/>
  <c r="A42" i="40"/>
  <c r="A42" i="14"/>
  <c r="A50" i="41"/>
  <c r="A50" i="40"/>
  <c r="A52" i="41"/>
  <c r="A52" i="14"/>
  <c r="A57" i="41"/>
  <c r="A57" i="40"/>
  <c r="C64" i="41"/>
  <c r="C64" i="14"/>
  <c r="MC67" i="2"/>
  <c r="D56" i="40"/>
  <c r="D52" i="40"/>
  <c r="D40" i="40"/>
  <c r="D36" i="40"/>
  <c r="D24" i="40"/>
  <c r="D20" i="40"/>
  <c r="MA67" i="2"/>
  <c r="D9" i="40"/>
  <c r="D62" i="41"/>
  <c r="D62" i="40"/>
  <c r="D58" i="41"/>
  <c r="D54" i="41"/>
  <c r="D50" i="41"/>
  <c r="D50" i="40"/>
  <c r="D46" i="41"/>
  <c r="D46" i="40"/>
  <c r="D42" i="41"/>
  <c r="D38" i="41"/>
  <c r="D34" i="41"/>
  <c r="D34" i="40"/>
  <c r="D30" i="41"/>
  <c r="D30" i="40"/>
  <c r="D26" i="41"/>
  <c r="D22" i="41"/>
  <c r="D18" i="41"/>
  <c r="D18" i="40"/>
  <c r="D14" i="41"/>
  <c r="D14" i="40"/>
  <c r="D11" i="41"/>
  <c r="D11" i="40"/>
  <c r="C55" i="41"/>
  <c r="E52" i="2"/>
  <c r="F52" i="2" s="1"/>
  <c r="C55" i="14"/>
  <c r="C55" i="40"/>
  <c r="C45" i="41"/>
  <c r="C45" i="40"/>
  <c r="C41" i="41"/>
  <c r="C41" i="40"/>
  <c r="C41" i="12"/>
  <c r="E38" i="2"/>
  <c r="F38" i="2" s="1"/>
  <c r="C37" i="41"/>
  <c r="E34" i="2"/>
  <c r="C37" i="40"/>
  <c r="C37" i="14"/>
  <c r="E28" i="2"/>
  <c r="F28" i="2" s="1"/>
  <c r="C27" i="41"/>
  <c r="C27" i="14"/>
  <c r="C15" i="41"/>
  <c r="E12" i="2"/>
  <c r="F12" i="2" s="1"/>
  <c r="KW49" i="2"/>
  <c r="M53" i="9" s="1"/>
  <c r="KW47" i="2"/>
  <c r="M51" i="9" s="1"/>
  <c r="KW17" i="2"/>
  <c r="KW15" i="2"/>
  <c r="HG55" i="2"/>
  <c r="HG47" i="2"/>
  <c r="HG39" i="2"/>
  <c r="HG21" i="2"/>
  <c r="HG13" i="2"/>
  <c r="HG5" i="2"/>
  <c r="B17" i="41"/>
  <c r="B17" i="40"/>
  <c r="B17" i="14"/>
  <c r="B27" i="41"/>
  <c r="B27" i="40"/>
  <c r="B41" i="41"/>
  <c r="B41" i="14"/>
  <c r="B52" i="41"/>
  <c r="B52" i="40"/>
  <c r="B52" i="14"/>
  <c r="C49" i="41"/>
  <c r="E46" i="2"/>
  <c r="F46" i="2" s="1"/>
  <c r="C49" i="14"/>
  <c r="C43" i="41"/>
  <c r="C43" i="40"/>
  <c r="C40" i="41"/>
  <c r="E37" i="2"/>
  <c r="C30" i="41"/>
  <c r="C30" i="14"/>
  <c r="C12" i="41"/>
  <c r="C12" i="40"/>
  <c r="E64" i="41"/>
  <c r="E64" i="40"/>
  <c r="E60" i="41"/>
  <c r="E60" i="40"/>
  <c r="E56" i="41"/>
  <c r="E56" i="40"/>
  <c r="E52" i="41"/>
  <c r="E52" i="40"/>
  <c r="E48" i="41"/>
  <c r="E48" i="40"/>
  <c r="E44" i="41"/>
  <c r="E44" i="40"/>
  <c r="E40" i="41"/>
  <c r="E40" i="40"/>
  <c r="E36" i="41"/>
  <c r="E36" i="40"/>
  <c r="E32" i="41"/>
  <c r="E32" i="40"/>
  <c r="E28" i="41"/>
  <c r="E28" i="40"/>
  <c r="E24" i="41"/>
  <c r="E24" i="40"/>
  <c r="E20" i="41"/>
  <c r="E20" i="40"/>
  <c r="E16" i="41"/>
  <c r="E16" i="40"/>
  <c r="E12" i="41"/>
  <c r="E12" i="40"/>
  <c r="E8" i="41"/>
  <c r="E8" i="40"/>
  <c r="DD4" i="2"/>
  <c r="DH4" i="2"/>
  <c r="DL4" i="2"/>
  <c r="DP4" i="2"/>
  <c r="DT4" i="2"/>
  <c r="DX4" i="2"/>
  <c r="KW48" i="2"/>
  <c r="KW32" i="2"/>
  <c r="KW16" i="2"/>
  <c r="A7" i="41"/>
  <c r="A7" i="14"/>
  <c r="B24" i="41"/>
  <c r="B24" i="40"/>
  <c r="B34" i="41"/>
  <c r="B28" i="41"/>
  <c r="B28" i="40"/>
  <c r="B34" i="14"/>
  <c r="B37" i="41"/>
  <c r="B37" i="14"/>
  <c r="C49" i="40"/>
  <c r="C51" i="40"/>
  <c r="A55" i="41"/>
  <c r="A55" i="13"/>
  <c r="A61" i="41"/>
  <c r="A61" i="14"/>
  <c r="C63" i="41"/>
  <c r="C63" i="13"/>
  <c r="D64" i="41"/>
  <c r="D60" i="41"/>
  <c r="D56" i="41"/>
  <c r="D52" i="41"/>
  <c r="D48" i="41"/>
  <c r="D44" i="41"/>
  <c r="D40" i="41"/>
  <c r="D36" i="41"/>
  <c r="D32" i="41"/>
  <c r="D28" i="41"/>
  <c r="D24" i="41"/>
  <c r="D20" i="41"/>
  <c r="D16" i="41"/>
  <c r="D12" i="41"/>
  <c r="D9" i="41"/>
  <c r="C19" i="41"/>
  <c r="E16" i="2"/>
  <c r="C10" i="41"/>
  <c r="C10" i="40"/>
  <c r="C8" i="41"/>
  <c r="C8" i="14"/>
  <c r="DW4" i="2"/>
  <c r="DR4" i="2"/>
  <c r="DM4" i="2"/>
  <c r="DG4" i="2"/>
  <c r="KW52" i="2"/>
  <c r="KW36" i="2"/>
  <c r="KW20" i="2"/>
  <c r="KW4" i="2"/>
  <c r="D61" i="41"/>
  <c r="D57" i="41"/>
  <c r="D53" i="41"/>
  <c r="D49" i="41"/>
  <c r="D45" i="41"/>
  <c r="D41" i="41"/>
  <c r="D37" i="41"/>
  <c r="D33" i="41"/>
  <c r="D29" i="41"/>
  <c r="D25" i="41"/>
  <c r="D21" i="41"/>
  <c r="D17" i="41"/>
  <c r="D13" i="41"/>
  <c r="D10" i="41"/>
  <c r="A34" i="8"/>
  <c r="B5" i="24"/>
  <c r="B5" i="28"/>
  <c r="B5" i="29"/>
  <c r="B6" i="22"/>
  <c r="A13" i="24"/>
  <c r="A13" i="20"/>
  <c r="A14" i="21"/>
  <c r="A13" i="29"/>
  <c r="A13" i="23"/>
  <c r="A14" i="22"/>
  <c r="E5" i="4"/>
  <c r="E6" i="4"/>
  <c r="D31" i="4" l="1"/>
  <c r="D27" i="4"/>
  <c r="J8" i="6"/>
  <c r="P17" i="6"/>
  <c r="D41" i="6"/>
  <c r="E41" i="6" s="1"/>
  <c r="T41" i="6"/>
  <c r="H41" i="6"/>
  <c r="L41" i="6"/>
  <c r="R41" i="6"/>
  <c r="F41" i="6"/>
  <c r="P41" i="6"/>
  <c r="N41" i="6"/>
  <c r="V41" i="6"/>
  <c r="J41" i="6"/>
  <c r="D36" i="6"/>
  <c r="E36" i="6" s="1"/>
  <c r="V36" i="6"/>
  <c r="J36" i="6"/>
  <c r="T36" i="6"/>
  <c r="H36" i="6"/>
  <c r="R36" i="6"/>
  <c r="F36" i="6"/>
  <c r="P36" i="6"/>
  <c r="T33" i="31"/>
  <c r="N36" i="6"/>
  <c r="L36" i="6"/>
  <c r="R42" i="6"/>
  <c r="T39" i="31"/>
  <c r="L17" i="6"/>
  <c r="ED33" i="2"/>
  <c r="N8" i="6"/>
  <c r="T17" i="6"/>
  <c r="D20" i="4"/>
  <c r="R8" i="6"/>
  <c r="F17" i="6"/>
  <c r="V49" i="6"/>
  <c r="F49" i="6"/>
  <c r="N49" i="6"/>
  <c r="J49" i="6"/>
  <c r="V8" i="6"/>
  <c r="J17" i="6"/>
  <c r="H49" i="6"/>
  <c r="N17" i="6"/>
  <c r="L49" i="6"/>
  <c r="R17" i="6"/>
  <c r="P49" i="6"/>
  <c r="T23" i="31"/>
  <c r="T49" i="6"/>
  <c r="H8" i="6"/>
  <c r="D49" i="6"/>
  <c r="E49" i="6" s="1"/>
  <c r="L8" i="6"/>
  <c r="T38" i="31"/>
  <c r="T37" i="31"/>
  <c r="D48" i="4"/>
  <c r="P8" i="6"/>
  <c r="T46" i="31"/>
  <c r="V47" i="6"/>
  <c r="R47" i="6"/>
  <c r="N47" i="6"/>
  <c r="J47" i="6"/>
  <c r="F47" i="6"/>
  <c r="D47" i="6"/>
  <c r="E47" i="6" s="1"/>
  <c r="L47" i="6"/>
  <c r="T47" i="6"/>
  <c r="P47" i="6"/>
  <c r="T44" i="31"/>
  <c r="H47" i="6"/>
  <c r="T25" i="6"/>
  <c r="P25" i="6"/>
  <c r="L25" i="6"/>
  <c r="H25" i="6"/>
  <c r="T22" i="31"/>
  <c r="V25" i="6"/>
  <c r="R25" i="6"/>
  <c r="N25" i="6"/>
  <c r="J25" i="6"/>
  <c r="F25" i="6"/>
  <c r="D25" i="6"/>
  <c r="E25" i="6" s="1"/>
  <c r="V51" i="6"/>
  <c r="R51" i="6"/>
  <c r="N51" i="6"/>
  <c r="J51" i="6"/>
  <c r="F51" i="6"/>
  <c r="D51" i="6"/>
  <c r="E51" i="6" s="1"/>
  <c r="H51" i="6"/>
  <c r="P51" i="6"/>
  <c r="T51" i="6"/>
  <c r="L51" i="6"/>
  <c r="T48" i="31"/>
  <c r="D27" i="6"/>
  <c r="E27" i="6" s="1"/>
  <c r="T26" i="31"/>
  <c r="V27" i="6"/>
  <c r="R27" i="6"/>
  <c r="N27" i="6"/>
  <c r="J27" i="6"/>
  <c r="F27" i="6"/>
  <c r="T27" i="6"/>
  <c r="P27" i="6"/>
  <c r="L27" i="6"/>
  <c r="H27" i="6"/>
  <c r="T12" i="31"/>
  <c r="D14" i="6"/>
  <c r="E14" i="6" s="1"/>
  <c r="T14" i="6"/>
  <c r="P14" i="6"/>
  <c r="L14" i="6"/>
  <c r="H14" i="6"/>
  <c r="V14" i="6"/>
  <c r="R14" i="6"/>
  <c r="N14" i="6"/>
  <c r="J14" i="6"/>
  <c r="F14" i="6"/>
  <c r="E7" i="4"/>
  <c r="E8" i="4"/>
  <c r="S57" i="31"/>
  <c r="T5" i="31"/>
  <c r="S55" i="31"/>
  <c r="D23" i="6"/>
  <c r="E23" i="6" s="1"/>
  <c r="T20" i="31"/>
  <c r="V23" i="6"/>
  <c r="R23" i="6"/>
  <c r="N23" i="6"/>
  <c r="J23" i="6"/>
  <c r="F23" i="6"/>
  <c r="T23" i="6"/>
  <c r="P23" i="6"/>
  <c r="L23" i="6"/>
  <c r="H23" i="6"/>
  <c r="T9" i="31"/>
  <c r="T14" i="31"/>
  <c r="D7" i="4"/>
  <c r="CG6" i="2"/>
  <c r="M9" i="3" s="1"/>
  <c r="D43" i="6"/>
  <c r="E43" i="6" s="1"/>
  <c r="V43" i="6"/>
  <c r="R43" i="6"/>
  <c r="N43" i="6"/>
  <c r="J43" i="6"/>
  <c r="F43" i="6"/>
  <c r="T40" i="31"/>
  <c r="T43" i="6"/>
  <c r="P43" i="6"/>
  <c r="L43" i="6"/>
  <c r="H43" i="6"/>
  <c r="D34" i="6"/>
  <c r="E34" i="6" s="1"/>
  <c r="V34" i="6"/>
  <c r="R34" i="6"/>
  <c r="N34" i="6"/>
  <c r="J34" i="6"/>
  <c r="F34" i="6"/>
  <c r="T34" i="6"/>
  <c r="P34" i="6"/>
  <c r="L34" i="6"/>
  <c r="H34" i="6"/>
  <c r="T31" i="31"/>
  <c r="V24" i="6"/>
  <c r="R24" i="6"/>
  <c r="N24" i="6"/>
  <c r="J24" i="6"/>
  <c r="F24" i="6"/>
  <c r="L24" i="6"/>
  <c r="T24" i="6"/>
  <c r="P24" i="6"/>
  <c r="T21" i="31"/>
  <c r="H24" i="6"/>
  <c r="D24" i="6"/>
  <c r="E24" i="6" s="1"/>
  <c r="T22" i="6"/>
  <c r="P22" i="6"/>
  <c r="L22" i="6"/>
  <c r="H22" i="6"/>
  <c r="R22" i="6"/>
  <c r="J22" i="6"/>
  <c r="D22" i="6"/>
  <c r="E22" i="6" s="1"/>
  <c r="V22" i="6"/>
  <c r="N22" i="6"/>
  <c r="F22" i="6"/>
  <c r="T19" i="31"/>
  <c r="D11" i="6"/>
  <c r="E11" i="6" s="1"/>
  <c r="V11" i="6"/>
  <c r="N11" i="6"/>
  <c r="J11" i="6"/>
  <c r="F11" i="6"/>
  <c r="O56" i="31"/>
  <c r="T8" i="31"/>
  <c r="T11" i="6"/>
  <c r="P11" i="6"/>
  <c r="L11" i="6"/>
  <c r="H11" i="6"/>
  <c r="V37" i="6"/>
  <c r="R37" i="6"/>
  <c r="N37" i="6"/>
  <c r="J37" i="6"/>
  <c r="F37" i="6"/>
  <c r="T37" i="6"/>
  <c r="P37" i="6"/>
  <c r="L37" i="6"/>
  <c r="H37" i="6"/>
  <c r="T34" i="31"/>
  <c r="D37" i="6"/>
  <c r="E37" i="6" s="1"/>
  <c r="P18" i="6"/>
  <c r="N18" i="6"/>
  <c r="F18" i="6"/>
  <c r="T18" i="6"/>
  <c r="J18" i="6"/>
  <c r="D18" i="6"/>
  <c r="E18" i="6" s="1"/>
  <c r="H18" i="6"/>
  <c r="T15" i="31"/>
  <c r="V18" i="6"/>
  <c r="R18" i="6"/>
  <c r="L18" i="6"/>
  <c r="D8" i="4"/>
  <c r="T48" i="6"/>
  <c r="P48" i="6"/>
  <c r="L48" i="6"/>
  <c r="H48" i="6"/>
  <c r="V48" i="6"/>
  <c r="R48" i="6"/>
  <c r="N48" i="6"/>
  <c r="J48" i="6"/>
  <c r="F48" i="6"/>
  <c r="D48" i="6"/>
  <c r="E48" i="6" s="1"/>
  <c r="T45" i="31"/>
  <c r="D30" i="6"/>
  <c r="E30" i="6" s="1"/>
  <c r="T30" i="6"/>
  <c r="P30" i="6"/>
  <c r="L30" i="6"/>
  <c r="H30" i="6"/>
  <c r="V30" i="6"/>
  <c r="R30" i="6"/>
  <c r="N30" i="6"/>
  <c r="J30" i="6"/>
  <c r="F30" i="6"/>
  <c r="T27" i="31"/>
  <c r="D32" i="6"/>
  <c r="E32" i="6" s="1"/>
  <c r="T32" i="6"/>
  <c r="P32" i="6"/>
  <c r="L32" i="6"/>
  <c r="H32" i="6"/>
  <c r="R32" i="6"/>
  <c r="T29" i="31"/>
  <c r="V32" i="6"/>
  <c r="F32" i="6"/>
  <c r="J32" i="6"/>
  <c r="N32" i="6"/>
  <c r="D21" i="6"/>
  <c r="E21" i="6" s="1"/>
  <c r="T18" i="31"/>
  <c r="V21" i="6"/>
  <c r="R21" i="6"/>
  <c r="N21" i="6"/>
  <c r="J21" i="6"/>
  <c r="F21" i="6"/>
  <c r="T21" i="6"/>
  <c r="P21" i="6"/>
  <c r="L21" i="6"/>
  <c r="H21" i="6"/>
  <c r="T33" i="6"/>
  <c r="P33" i="6"/>
  <c r="L33" i="6"/>
  <c r="H33" i="6"/>
  <c r="V33" i="6"/>
  <c r="R33" i="6"/>
  <c r="N33" i="6"/>
  <c r="J33" i="6"/>
  <c r="F33" i="6"/>
  <c r="T30" i="31"/>
  <c r="D33" i="6"/>
  <c r="E33" i="6" s="1"/>
  <c r="D15" i="6"/>
  <c r="E15" i="6" s="1"/>
  <c r="R13" i="6"/>
  <c r="T15" i="6"/>
  <c r="P15" i="6"/>
  <c r="L15" i="6"/>
  <c r="H15" i="6"/>
  <c r="V15" i="6"/>
  <c r="R15" i="6"/>
  <c r="N15" i="6"/>
  <c r="J15" i="6"/>
  <c r="F15" i="6"/>
  <c r="T11" i="31"/>
  <c r="T7" i="31"/>
  <c r="S56" i="31"/>
  <c r="T52" i="6"/>
  <c r="P52" i="6"/>
  <c r="L52" i="6"/>
  <c r="H52" i="6"/>
  <c r="V52" i="6"/>
  <c r="R52" i="6"/>
  <c r="N52" i="6"/>
  <c r="J52" i="6"/>
  <c r="F52" i="6"/>
  <c r="D52" i="6"/>
  <c r="E52" i="6" s="1"/>
  <c r="T49" i="31"/>
  <c r="P53" i="6"/>
  <c r="D53" i="6"/>
  <c r="E53" i="6" s="1"/>
  <c r="R53" i="6"/>
  <c r="J53" i="6"/>
  <c r="T53" i="6"/>
  <c r="L53" i="6"/>
  <c r="F53" i="6"/>
  <c r="G53" i="6" s="1"/>
  <c r="V53" i="6"/>
  <c r="N53" i="6"/>
  <c r="T50" i="31"/>
  <c r="H53" i="6"/>
  <c r="P54" i="6"/>
  <c r="H54" i="6"/>
  <c r="D54" i="6"/>
  <c r="E54" i="6" s="1"/>
  <c r="R54" i="6"/>
  <c r="J54" i="6"/>
  <c r="T54" i="6"/>
  <c r="L54" i="6"/>
  <c r="V54" i="6"/>
  <c r="N54" i="6"/>
  <c r="T51" i="31"/>
  <c r="D29" i="6"/>
  <c r="E29" i="6" s="1"/>
  <c r="V29" i="6"/>
  <c r="R29" i="6"/>
  <c r="N29" i="6"/>
  <c r="J29" i="6"/>
  <c r="F29" i="6"/>
  <c r="T29" i="6"/>
  <c r="P29" i="6"/>
  <c r="L29" i="6"/>
  <c r="H29" i="6"/>
  <c r="T25" i="31"/>
  <c r="D38" i="6"/>
  <c r="E38" i="6" s="1"/>
  <c r="V38" i="6"/>
  <c r="R38" i="6"/>
  <c r="N38" i="6"/>
  <c r="J38" i="6"/>
  <c r="F38" i="6"/>
  <c r="T38" i="6"/>
  <c r="P38" i="6"/>
  <c r="L38" i="6"/>
  <c r="H38" i="6"/>
  <c r="T35" i="31"/>
  <c r="D16" i="6"/>
  <c r="E16" i="6" s="1"/>
  <c r="V16" i="6"/>
  <c r="R16" i="6"/>
  <c r="N16" i="6"/>
  <c r="J16" i="6"/>
  <c r="F16" i="6"/>
  <c r="T16" i="6"/>
  <c r="P16" i="6"/>
  <c r="L16" i="6"/>
  <c r="H16" i="6"/>
  <c r="T13" i="31"/>
  <c r="D9" i="6"/>
  <c r="E9" i="6" s="1"/>
  <c r="T6" i="31"/>
  <c r="T9" i="6"/>
  <c r="P9" i="6"/>
  <c r="L9" i="6"/>
  <c r="H9" i="6"/>
  <c r="V9" i="6"/>
  <c r="R9" i="6"/>
  <c r="N9" i="6"/>
  <c r="J9" i="6"/>
  <c r="F9" i="6"/>
  <c r="O57" i="31"/>
  <c r="O55" i="31"/>
  <c r="T28" i="6"/>
  <c r="P28" i="6"/>
  <c r="L28" i="6"/>
  <c r="H28" i="6"/>
  <c r="V28" i="6"/>
  <c r="R28" i="6"/>
  <c r="N28" i="6"/>
  <c r="J28" i="6"/>
  <c r="F28" i="6"/>
  <c r="D28" i="6"/>
  <c r="E28" i="6" s="1"/>
  <c r="T24" i="31"/>
  <c r="T10" i="31"/>
  <c r="R11" i="6"/>
  <c r="ED58" i="2"/>
  <c r="P27" i="3"/>
  <c r="P5" i="9"/>
  <c r="LN72" i="2"/>
  <c r="G4" i="14"/>
  <c r="J9" i="22"/>
  <c r="J14" i="22"/>
  <c r="J13" i="22"/>
  <c r="J15" i="22"/>
  <c r="G15" i="21"/>
  <c r="J11" i="22"/>
  <c r="D14" i="20"/>
  <c r="H15" i="21" s="1"/>
  <c r="D13" i="20"/>
  <c r="H14" i="21" s="1"/>
  <c r="F4" i="29"/>
  <c r="J12" i="22"/>
  <c r="J7" i="22"/>
  <c r="E15" i="22"/>
  <c r="E8" i="22"/>
  <c r="D8" i="20"/>
  <c r="H9" i="21" s="1"/>
  <c r="F14" i="21"/>
  <c r="J10" i="22"/>
  <c r="D10" i="20"/>
  <c r="H11" i="21" s="1"/>
  <c r="JO4" i="19"/>
  <c r="K5" i="22" s="1"/>
  <c r="E8" i="20"/>
  <c r="I9" i="21" s="1"/>
  <c r="D11" i="20"/>
  <c r="H12" i="21" s="1"/>
  <c r="E9" i="20"/>
  <c r="I10" i="21" s="1"/>
  <c r="J8" i="22"/>
  <c r="E14" i="20"/>
  <c r="I15" i="21" s="1"/>
  <c r="E10" i="20"/>
  <c r="I11" i="21" s="1"/>
  <c r="D9" i="20"/>
  <c r="H10" i="21" s="1"/>
  <c r="E11" i="20"/>
  <c r="I12" i="21" s="1"/>
  <c r="D12" i="20"/>
  <c r="H13" i="21" s="1"/>
  <c r="D7" i="20"/>
  <c r="H8" i="21" s="1"/>
  <c r="E14" i="22"/>
  <c r="E13" i="20"/>
  <c r="I14" i="21" s="1"/>
  <c r="G8" i="21"/>
  <c r="E4" i="29"/>
  <c r="N4" i="28"/>
  <c r="D6" i="26"/>
  <c r="F15" i="21"/>
  <c r="E7" i="20"/>
  <c r="I8" i="21" s="1"/>
  <c r="P6" i="20"/>
  <c r="D6" i="20" s="1"/>
  <c r="H7" i="21" s="1"/>
  <c r="EI4" i="19"/>
  <c r="AG4" i="19"/>
  <c r="H4" i="20" s="1"/>
  <c r="H5" i="20"/>
  <c r="M7" i="22"/>
  <c r="E7" i="22" s="1"/>
  <c r="G7" i="21"/>
  <c r="CC4" i="19"/>
  <c r="J4" i="20" s="1"/>
  <c r="J5" i="20"/>
  <c r="G9" i="21"/>
  <c r="I9" i="22"/>
  <c r="E9" i="22" s="1"/>
  <c r="F10" i="21"/>
  <c r="I13" i="22"/>
  <c r="E13" i="22" s="1"/>
  <c r="G13" i="21"/>
  <c r="L7" i="22"/>
  <c r="LH4" i="19"/>
  <c r="F12" i="21"/>
  <c r="F9" i="21"/>
  <c r="EJ4" i="19"/>
  <c r="Q4" i="20" s="1"/>
  <c r="DW4" i="19"/>
  <c r="L4" i="20" s="1"/>
  <c r="L5" i="20"/>
  <c r="M6" i="22"/>
  <c r="LI4" i="19"/>
  <c r="M5" i="22" s="1"/>
  <c r="E4" i="26"/>
  <c r="D4" i="26" s="1"/>
  <c r="JN4" i="19"/>
  <c r="J6" i="22"/>
  <c r="F11" i="21"/>
  <c r="G10" i="21"/>
  <c r="I10" i="22"/>
  <c r="E10" i="22" s="1"/>
  <c r="F13" i="21"/>
  <c r="F6" i="21"/>
  <c r="I12" i="22"/>
  <c r="E12" i="22" s="1"/>
  <c r="G12" i="21"/>
  <c r="G4" i="29"/>
  <c r="K4" i="28"/>
  <c r="G5" i="22"/>
  <c r="HR4" i="19"/>
  <c r="DX4" i="19"/>
  <c r="M4" i="20" s="1"/>
  <c r="M5" i="20"/>
  <c r="AH4" i="19"/>
  <c r="I4" i="20" s="1"/>
  <c r="I6" i="20"/>
  <c r="E6" i="20" s="1"/>
  <c r="I7" i="21" s="1"/>
  <c r="I11" i="22"/>
  <c r="E11" i="22" s="1"/>
  <c r="G11" i="21"/>
  <c r="E12" i="20"/>
  <c r="I13" i="21" s="1"/>
  <c r="G14" i="21"/>
  <c r="CD4" i="19"/>
  <c r="K4" i="20" s="1"/>
  <c r="K5" i="20"/>
  <c r="E5" i="20" s="1"/>
  <c r="I6" i="21" s="1"/>
  <c r="I6" i="22"/>
  <c r="HS4" i="19"/>
  <c r="I5" i="22" s="1"/>
  <c r="F8" i="21"/>
  <c r="G6" i="21"/>
  <c r="F7" i="21"/>
  <c r="E4" i="40"/>
  <c r="P53" i="3"/>
  <c r="ED16" i="2"/>
  <c r="P55" i="3"/>
  <c r="ED52" i="2"/>
  <c r="EN4" i="2"/>
  <c r="R7" i="3" s="1"/>
  <c r="ED61" i="2"/>
  <c r="ED56" i="2"/>
  <c r="CG4" i="2"/>
  <c r="M7" i="3" s="1"/>
  <c r="P7" i="3"/>
  <c r="EO33" i="2"/>
  <c r="S36" i="3" s="1"/>
  <c r="EO39" i="2"/>
  <c r="S42" i="3" s="1"/>
  <c r="EO13" i="2"/>
  <c r="S16" i="3" s="1"/>
  <c r="EN10" i="2"/>
  <c r="R13" i="3" s="1"/>
  <c r="ED14" i="2"/>
  <c r="ED46" i="2"/>
  <c r="P62" i="3"/>
  <c r="ED47" i="2"/>
  <c r="ED32" i="2"/>
  <c r="EO4" i="2"/>
  <c r="S7" i="3" s="1"/>
  <c r="AJ4" i="2"/>
  <c r="J7" i="3" s="1"/>
  <c r="EN25" i="2"/>
  <c r="R28" i="3" s="1"/>
  <c r="ED54" i="2"/>
  <c r="ED53" i="2"/>
  <c r="F28" i="9"/>
  <c r="DZ4" i="2"/>
  <c r="N7" i="3" s="1"/>
  <c r="AK4" i="2"/>
  <c r="K7" i="3" s="1"/>
  <c r="EN42" i="2"/>
  <c r="R45" i="3" s="1"/>
  <c r="EO25" i="2"/>
  <c r="S28" i="3" s="1"/>
  <c r="CF4" i="2"/>
  <c r="L7" i="3" s="1"/>
  <c r="P42" i="3"/>
  <c r="ED39" i="2"/>
  <c r="ED20" i="2"/>
  <c r="EO50" i="2"/>
  <c r="S53" i="3" s="1"/>
  <c r="EN12" i="2"/>
  <c r="R15" i="3" s="1"/>
  <c r="Q7" i="3"/>
  <c r="ED55" i="2"/>
  <c r="P48" i="3"/>
  <c r="EO42" i="2"/>
  <c r="S45" i="3" s="1"/>
  <c r="ED5" i="2"/>
  <c r="ED29" i="2"/>
  <c r="EN11" i="2"/>
  <c r="R14" i="3" s="1"/>
  <c r="F4" i="4"/>
  <c r="D4" i="4" s="1"/>
  <c r="EN52" i="2"/>
  <c r="R55" i="3" s="1"/>
  <c r="AK23" i="2"/>
  <c r="K26" i="3" s="1"/>
  <c r="CF25" i="2"/>
  <c r="L28" i="3" s="1"/>
  <c r="AK25" i="2"/>
  <c r="K28" i="3" s="1"/>
  <c r="EN23" i="2"/>
  <c r="R26" i="3" s="1"/>
  <c r="EE52" i="2"/>
  <c r="EO40" i="2"/>
  <c r="S43" i="3" s="1"/>
  <c r="ED38" i="2"/>
  <c r="ED36" i="2"/>
  <c r="AK52" i="2"/>
  <c r="K55" i="3" s="1"/>
  <c r="EO23" i="2"/>
  <c r="S26" i="3" s="1"/>
  <c r="ED13" i="2"/>
  <c r="EA23" i="2"/>
  <c r="O26" i="3" s="1"/>
  <c r="EN37" i="2"/>
  <c r="R40" i="3" s="1"/>
  <c r="EO36" i="2"/>
  <c r="S39" i="3" s="1"/>
  <c r="ED42" i="2"/>
  <c r="BI68" i="2"/>
  <c r="ED51" i="2"/>
  <c r="CG35" i="2"/>
  <c r="M38" i="3" s="1"/>
  <c r="P43" i="3"/>
  <c r="ED37" i="2"/>
  <c r="AJ23" i="2"/>
  <c r="J26" i="3" s="1"/>
  <c r="E7" i="12"/>
  <c r="CF48" i="2"/>
  <c r="L51" i="3" s="1"/>
  <c r="EO12" i="2"/>
  <c r="S15" i="3" s="1"/>
  <c r="ED48" i="2"/>
  <c r="JC67" i="2"/>
  <c r="K5" i="9" s="1"/>
  <c r="EN50" i="2"/>
  <c r="R53" i="3" s="1"/>
  <c r="EO37" i="2"/>
  <c r="S40" i="3" s="1"/>
  <c r="EE42" i="2"/>
  <c r="DR69" i="2"/>
  <c r="EO32" i="2"/>
  <c r="S35" i="3" s="1"/>
  <c r="EN54" i="2"/>
  <c r="R57" i="3" s="1"/>
  <c r="EN14" i="2"/>
  <c r="R17" i="3" s="1"/>
  <c r="I46" i="9"/>
  <c r="E46" i="9" s="1"/>
  <c r="E45" i="14" s="1"/>
  <c r="F46" i="7"/>
  <c r="I33" i="9"/>
  <c r="E33" i="9" s="1"/>
  <c r="E32" i="14" s="1"/>
  <c r="F33" i="7"/>
  <c r="Q58" i="3"/>
  <c r="EE55" i="2"/>
  <c r="G28" i="7"/>
  <c r="P28" i="3"/>
  <c r="ED25" i="2"/>
  <c r="CF52" i="2"/>
  <c r="L55" i="3" s="1"/>
  <c r="DZ25" i="2"/>
  <c r="N28" i="3" s="1"/>
  <c r="EA25" i="2"/>
  <c r="O28" i="3" s="1"/>
  <c r="DZ23" i="2"/>
  <c r="N26" i="3" s="1"/>
  <c r="CF23" i="2"/>
  <c r="L26" i="3" s="1"/>
  <c r="I30" i="9"/>
  <c r="E30" i="9" s="1"/>
  <c r="E29" i="14" s="1"/>
  <c r="F30" i="7"/>
  <c r="K26" i="9"/>
  <c r="E26" i="9" s="1"/>
  <c r="E25" i="14" s="1"/>
  <c r="F26" i="7"/>
  <c r="Q28" i="3"/>
  <c r="EE25" i="2"/>
  <c r="AE68" i="2"/>
  <c r="HG67" i="2"/>
  <c r="I5" i="9" s="1"/>
  <c r="AV68" i="2"/>
  <c r="HH67" i="2"/>
  <c r="J5" i="9" s="1"/>
  <c r="EO6" i="2"/>
  <c r="S9" i="3" s="1"/>
  <c r="DZ52" i="2"/>
  <c r="N55" i="3" s="1"/>
  <c r="EA52" i="2"/>
  <c r="O55" i="3" s="1"/>
  <c r="AJ25" i="2"/>
  <c r="J28" i="3" s="1"/>
  <c r="I14" i="9"/>
  <c r="E14" i="9" s="1"/>
  <c r="E13" i="14" s="1"/>
  <c r="F14" i="7"/>
  <c r="I62" i="9"/>
  <c r="F62" i="7"/>
  <c r="I27" i="9"/>
  <c r="E27" i="9" s="1"/>
  <c r="E26" i="14" s="1"/>
  <c r="F27" i="7"/>
  <c r="I58" i="9"/>
  <c r="E58" i="9" s="1"/>
  <c r="E57" i="14" s="1"/>
  <c r="F58" i="7"/>
  <c r="BG68" i="2"/>
  <c r="CF45" i="2"/>
  <c r="L48" i="3" s="1"/>
  <c r="EN45" i="2"/>
  <c r="R48" i="3" s="1"/>
  <c r="CG44" i="2"/>
  <c r="M47" i="3" s="1"/>
  <c r="AJ44" i="2"/>
  <c r="J47" i="3" s="1"/>
  <c r="AK42" i="2"/>
  <c r="K45" i="3" s="1"/>
  <c r="CF33" i="2"/>
  <c r="L36" i="3" s="1"/>
  <c r="EN38" i="2"/>
  <c r="R41" i="3" s="1"/>
  <c r="CG37" i="2"/>
  <c r="M40" i="3" s="1"/>
  <c r="EA32" i="2"/>
  <c r="O35" i="3" s="1"/>
  <c r="EO38" i="2"/>
  <c r="S41" i="3" s="1"/>
  <c r="EO22" i="2"/>
  <c r="S25" i="3" s="1"/>
  <c r="I29" i="9"/>
  <c r="E29" i="9" s="1"/>
  <c r="E28" i="14" s="1"/>
  <c r="F29" i="7"/>
  <c r="I11" i="9"/>
  <c r="E11" i="9" s="1"/>
  <c r="E10" i="14" s="1"/>
  <c r="F11" i="7"/>
  <c r="Q53" i="3"/>
  <c r="EE50" i="2"/>
  <c r="P26" i="3"/>
  <c r="ED23" i="2"/>
  <c r="BF67" i="2"/>
  <c r="CG52" i="2"/>
  <c r="M55" i="3" s="1"/>
  <c r="P47" i="3"/>
  <c r="ED44" i="2"/>
  <c r="Q47" i="3"/>
  <c r="EE44" i="2"/>
  <c r="CQ68" i="2"/>
  <c r="CA68" i="2"/>
  <c r="CG40" i="2"/>
  <c r="M43" i="3" s="1"/>
  <c r="EA39" i="2"/>
  <c r="O42" i="3" s="1"/>
  <c r="EN8" i="2"/>
  <c r="R11" i="3" s="1"/>
  <c r="AK10" i="2"/>
  <c r="K13" i="3" s="1"/>
  <c r="AK20" i="2"/>
  <c r="K23" i="3" s="1"/>
  <c r="DZ37" i="2"/>
  <c r="N40" i="3" s="1"/>
  <c r="DZ14" i="2"/>
  <c r="N17" i="3" s="1"/>
  <c r="EN16" i="2"/>
  <c r="R19" i="3" s="1"/>
  <c r="DZ6" i="2"/>
  <c r="N9" i="3" s="1"/>
  <c r="EN17" i="2"/>
  <c r="R20" i="3" s="1"/>
  <c r="EO35" i="2"/>
  <c r="S38" i="3" s="1"/>
  <c r="EN59" i="2"/>
  <c r="R62" i="3" s="1"/>
  <c r="EN48" i="2"/>
  <c r="R51" i="3" s="1"/>
  <c r="EN47" i="2"/>
  <c r="R50" i="3" s="1"/>
  <c r="EN39" i="2"/>
  <c r="R42" i="3" s="1"/>
  <c r="EO29" i="2"/>
  <c r="S32" i="3" s="1"/>
  <c r="EO27" i="2"/>
  <c r="S30" i="3" s="1"/>
  <c r="EO58" i="2"/>
  <c r="S61" i="3" s="1"/>
  <c r="AK37" i="2"/>
  <c r="K40" i="3" s="1"/>
  <c r="EO24" i="2"/>
  <c r="S27" i="3" s="1"/>
  <c r="R67" i="2"/>
  <c r="EE29" i="2"/>
  <c r="EO41" i="2"/>
  <c r="S44" i="3" s="1"/>
  <c r="AJ41" i="2"/>
  <c r="J44" i="3" s="1"/>
  <c r="EA43" i="2"/>
  <c r="O46" i="3" s="1"/>
  <c r="EN46" i="2"/>
  <c r="R49" i="3" s="1"/>
  <c r="BE67" i="2"/>
  <c r="AJ14" i="2"/>
  <c r="J17" i="3" s="1"/>
  <c r="AJ8" i="2"/>
  <c r="J11" i="3" s="1"/>
  <c r="EO31" i="2"/>
  <c r="S34" i="3" s="1"/>
  <c r="Q26" i="3"/>
  <c r="EE23" i="2"/>
  <c r="DC69" i="2"/>
  <c r="DZ34" i="2"/>
  <c r="N37" i="3" s="1"/>
  <c r="Y67" i="2"/>
  <c r="CG13" i="2"/>
  <c r="M16" i="3" s="1"/>
  <c r="EO52" i="2"/>
  <c r="S55" i="3" s="1"/>
  <c r="CG23" i="2"/>
  <c r="M26" i="3" s="1"/>
  <c r="P63" i="3"/>
  <c r="ED60" i="2"/>
  <c r="EU68" i="2"/>
  <c r="EN49" i="2"/>
  <c r="R52" i="3" s="1"/>
  <c r="AJ49" i="2"/>
  <c r="J52" i="3" s="1"/>
  <c r="EO49" i="2"/>
  <c r="S52" i="3" s="1"/>
  <c r="DZ38" i="2"/>
  <c r="N41" i="3" s="1"/>
  <c r="EO8" i="2"/>
  <c r="S11" i="3" s="1"/>
  <c r="CP67" i="2"/>
  <c r="AJ10" i="2"/>
  <c r="J13" i="3" s="1"/>
  <c r="BY67" i="2"/>
  <c r="U67" i="2"/>
  <c r="EN21" i="2"/>
  <c r="R24" i="3" s="1"/>
  <c r="EN15" i="2"/>
  <c r="R18" i="3" s="1"/>
  <c r="AJ36" i="2"/>
  <c r="J39" i="3" s="1"/>
  <c r="Q39" i="3"/>
  <c r="EE36" i="2"/>
  <c r="CG25" i="2"/>
  <c r="M28" i="3" s="1"/>
  <c r="DU68" i="2"/>
  <c r="DO69" i="2"/>
  <c r="GL69" i="2"/>
  <c r="GZ69" i="2"/>
  <c r="IR69" i="2"/>
  <c r="EO61" i="2"/>
  <c r="S64" i="3" s="1"/>
  <c r="EN61" i="2"/>
  <c r="R64" i="3" s="1"/>
  <c r="AJ61" i="2"/>
  <c r="J64" i="3" s="1"/>
  <c r="EO60" i="2"/>
  <c r="S63" i="3" s="1"/>
  <c r="CF50" i="2"/>
  <c r="L53" i="3" s="1"/>
  <c r="EN57" i="2"/>
  <c r="R60" i="3" s="1"/>
  <c r="AJ57" i="2"/>
  <c r="J60" i="3" s="1"/>
  <c r="EO46" i="2"/>
  <c r="S49" i="3" s="1"/>
  <c r="EN44" i="2"/>
  <c r="R47" i="3" s="1"/>
  <c r="EN33" i="2"/>
  <c r="R36" i="3" s="1"/>
  <c r="EA57" i="2"/>
  <c r="O60" i="3" s="1"/>
  <c r="EO44" i="2"/>
  <c r="S47" i="3" s="1"/>
  <c r="AK44" i="2"/>
  <c r="K47" i="3" s="1"/>
  <c r="CG42" i="2"/>
  <c r="M45" i="3" s="1"/>
  <c r="EN27" i="2"/>
  <c r="R30" i="3" s="1"/>
  <c r="EO17" i="2"/>
  <c r="S20" i="3" s="1"/>
  <c r="CF17" i="2"/>
  <c r="L20" i="3" s="1"/>
  <c r="AT67" i="2"/>
  <c r="CF6" i="2"/>
  <c r="L9" i="3" s="1"/>
  <c r="EN20" i="2"/>
  <c r="R23" i="3" s="1"/>
  <c r="EO18" i="2"/>
  <c r="S21" i="3" s="1"/>
  <c r="CF54" i="2"/>
  <c r="L57" i="3" s="1"/>
  <c r="EO54" i="2"/>
  <c r="S57" i="3" s="1"/>
  <c r="EN36" i="2"/>
  <c r="R39" i="3" s="1"/>
  <c r="EN34" i="2"/>
  <c r="R37" i="3" s="1"/>
  <c r="AJ34" i="2"/>
  <c r="J37" i="3" s="1"/>
  <c r="M67" i="2"/>
  <c r="AY67" i="2"/>
  <c r="AJ52" i="2"/>
  <c r="J55" i="3" s="1"/>
  <c r="Q62" i="3"/>
  <c r="EE59" i="2"/>
  <c r="P24" i="3"/>
  <c r="ED21" i="2"/>
  <c r="P37" i="3"/>
  <c r="ED34" i="2"/>
  <c r="CB69" i="2"/>
  <c r="GX69" i="2"/>
  <c r="CV68" i="2"/>
  <c r="KC69" i="2"/>
  <c r="Y68" i="2"/>
  <c r="V68" i="2"/>
  <c r="BP69" i="2"/>
  <c r="DF69" i="2"/>
  <c r="DB69" i="2"/>
  <c r="EE5" i="2"/>
  <c r="DF68" i="2"/>
  <c r="DQ69" i="2"/>
  <c r="P15" i="3"/>
  <c r="ED12" i="2"/>
  <c r="Q40" i="3"/>
  <c r="EE37" i="2"/>
  <c r="P12" i="3"/>
  <c r="ED9" i="2"/>
  <c r="Q51" i="3"/>
  <c r="EE48" i="2"/>
  <c r="Q36" i="3"/>
  <c r="EE33" i="2"/>
  <c r="Q11" i="3"/>
  <c r="EE8" i="2"/>
  <c r="P9" i="3"/>
  <c r="ED6" i="2"/>
  <c r="DG68" i="2"/>
  <c r="IO68" i="2"/>
  <c r="U68" i="2"/>
  <c r="AI68" i="2"/>
  <c r="BI69" i="2"/>
  <c r="BX69" i="2"/>
  <c r="LM68" i="2"/>
  <c r="AU68" i="2"/>
  <c r="BQ68" i="2"/>
  <c r="D4" i="40"/>
  <c r="AD69" i="2"/>
  <c r="AF68" i="2"/>
  <c r="BD69" i="2"/>
  <c r="DR68" i="2"/>
  <c r="JY69" i="2"/>
  <c r="GI69" i="2"/>
  <c r="KO68" i="2"/>
  <c r="KW68" i="2"/>
  <c r="M6" i="9" s="1"/>
  <c r="HL68" i="2"/>
  <c r="BR69" i="2"/>
  <c r="CC68" i="2"/>
  <c r="EV68" i="2"/>
  <c r="R69" i="2"/>
  <c r="AC68" i="2"/>
  <c r="AX68" i="2"/>
  <c r="DA68" i="2"/>
  <c r="DM69" i="2"/>
  <c r="Q49" i="3"/>
  <c r="EE46" i="2"/>
  <c r="P44" i="3"/>
  <c r="ED41" i="2"/>
  <c r="CM68" i="2"/>
  <c r="KB68" i="2"/>
  <c r="BN68" i="2"/>
  <c r="BY69" i="2"/>
  <c r="FS69" i="2"/>
  <c r="MB69" i="2"/>
  <c r="CV69" i="2"/>
  <c r="LJ68" i="2"/>
  <c r="J5" i="13" s="1"/>
  <c r="II69" i="2"/>
  <c r="G68" i="2"/>
  <c r="D6" i="9" s="1"/>
  <c r="DM68" i="2"/>
  <c r="BP68" i="2"/>
  <c r="S68" i="2"/>
  <c r="BJ68" i="2"/>
  <c r="AQ68" i="2"/>
  <c r="DS68" i="2"/>
  <c r="BM68" i="2"/>
  <c r="Z68" i="2"/>
  <c r="DP69" i="2"/>
  <c r="Q17" i="3"/>
  <c r="EE14" i="2"/>
  <c r="Q9" i="3"/>
  <c r="EE6" i="2"/>
  <c r="EA61" i="2"/>
  <c r="O64" i="3" s="1"/>
  <c r="DZ60" i="2"/>
  <c r="N63" i="3" s="1"/>
  <c r="CG55" i="2"/>
  <c r="M58" i="3" s="1"/>
  <c r="EA51" i="2"/>
  <c r="O54" i="3" s="1"/>
  <c r="EO47" i="2"/>
  <c r="S50" i="3" s="1"/>
  <c r="DZ53" i="2"/>
  <c r="N56" i="3" s="1"/>
  <c r="CG45" i="2"/>
  <c r="M48" i="3" s="1"/>
  <c r="AK45" i="2"/>
  <c r="K48" i="3" s="1"/>
  <c r="CF44" i="2"/>
  <c r="L47" i="3" s="1"/>
  <c r="DZ42" i="2"/>
  <c r="N45" i="3" s="1"/>
  <c r="CF24" i="2"/>
  <c r="L27" i="3" s="1"/>
  <c r="AK24" i="2"/>
  <c r="K27" i="3" s="1"/>
  <c r="DZ11" i="2"/>
  <c r="N14" i="3" s="1"/>
  <c r="CG10" i="2"/>
  <c r="M13" i="3" s="1"/>
  <c r="EA9" i="2"/>
  <c r="O12" i="3" s="1"/>
  <c r="CF30" i="2"/>
  <c r="L33" i="3" s="1"/>
  <c r="AK30" i="2"/>
  <c r="K33" i="3" s="1"/>
  <c r="AJ21" i="2"/>
  <c r="J24" i="3" s="1"/>
  <c r="CG21" i="2"/>
  <c r="M24" i="3" s="1"/>
  <c r="EA20" i="2"/>
  <c r="O23" i="3" s="1"/>
  <c r="AJ15" i="2"/>
  <c r="J18" i="3" s="1"/>
  <c r="CG15" i="2"/>
  <c r="M18" i="3" s="1"/>
  <c r="CF12" i="2"/>
  <c r="L15" i="3" s="1"/>
  <c r="DC67" i="2"/>
  <c r="CM67" i="2"/>
  <c r="AZ68" i="2"/>
  <c r="EC67" i="2"/>
  <c r="Q4" i="3" s="1"/>
  <c r="AK7" i="2"/>
  <c r="CT67" i="2"/>
  <c r="CF61" i="2"/>
  <c r="L64" i="3" s="1"/>
  <c r="EA60" i="2"/>
  <c r="O63" i="3" s="1"/>
  <c r="CF7" i="2"/>
  <c r="L10" i="3" s="1"/>
  <c r="P25" i="3"/>
  <c r="ED22" i="2"/>
  <c r="D29" i="4"/>
  <c r="F5" i="4"/>
  <c r="D5" i="4" s="1"/>
  <c r="BA67" i="2"/>
  <c r="DU67" i="2"/>
  <c r="CC67" i="2"/>
  <c r="DA67" i="2"/>
  <c r="CK67" i="2"/>
  <c r="AV67" i="2"/>
  <c r="BQ67" i="2"/>
  <c r="CR67" i="2"/>
  <c r="AO67" i="2"/>
  <c r="CF31" i="2"/>
  <c r="L34" i="3" s="1"/>
  <c r="CG31" i="2"/>
  <c r="M34" i="3" s="1"/>
  <c r="EN31" i="2"/>
  <c r="R34" i="3" s="1"/>
  <c r="Q34" i="3"/>
  <c r="EE31" i="2"/>
  <c r="BI67" i="2"/>
  <c r="AC67" i="2"/>
  <c r="BL69" i="2"/>
  <c r="CN68" i="2"/>
  <c r="JF68" i="2"/>
  <c r="AM68" i="2"/>
  <c r="IQ69" i="2"/>
  <c r="AD68" i="2"/>
  <c r="AG68" i="2"/>
  <c r="GH68" i="2"/>
  <c r="DP68" i="2"/>
  <c r="MD68" i="2"/>
  <c r="E5" i="41" s="1"/>
  <c r="HO69" i="2"/>
  <c r="L68" i="2"/>
  <c r="CI69" i="2"/>
  <c r="BL68" i="2"/>
  <c r="CI68" i="2"/>
  <c r="AT68" i="2"/>
  <c r="AL68" i="2"/>
  <c r="JQ68" i="2"/>
  <c r="JY68" i="2"/>
  <c r="DX69" i="2"/>
  <c r="AN68" i="2"/>
  <c r="AP68" i="2"/>
  <c r="AR68" i="2"/>
  <c r="EF68" i="2"/>
  <c r="HB68" i="2"/>
  <c r="DY68" i="2"/>
  <c r="AG69" i="2"/>
  <c r="BA68" i="2"/>
  <c r="EZ69" i="2"/>
  <c r="CN69" i="2"/>
  <c r="BX68" i="2"/>
  <c r="JE69" i="2"/>
  <c r="GU68" i="2"/>
  <c r="IJ68" i="2"/>
  <c r="FH68" i="2"/>
  <c r="FR68" i="2"/>
  <c r="LU68" i="2"/>
  <c r="DW68" i="2"/>
  <c r="DC68" i="2"/>
  <c r="I68" i="2"/>
  <c r="I5" i="3" s="1"/>
  <c r="EW69" i="2"/>
  <c r="KK68" i="2"/>
  <c r="HZ69" i="2"/>
  <c r="LZ68" i="2"/>
  <c r="DS69" i="2"/>
  <c r="CX68" i="2"/>
  <c r="JG68" i="2"/>
  <c r="DO68" i="2"/>
  <c r="II68" i="2"/>
  <c r="DZ59" i="2"/>
  <c r="N62" i="3" s="1"/>
  <c r="EA59" i="2"/>
  <c r="O62" i="3" s="1"/>
  <c r="CF60" i="2"/>
  <c r="L63" i="3" s="1"/>
  <c r="AK60" i="2"/>
  <c r="K63" i="3" s="1"/>
  <c r="DZ55" i="2"/>
  <c r="N58" i="3" s="1"/>
  <c r="DZ50" i="2"/>
  <c r="N53" i="3" s="1"/>
  <c r="EA50" i="2"/>
  <c r="O53" i="3" s="1"/>
  <c r="DZ48" i="2"/>
  <c r="N51" i="3" s="1"/>
  <c r="EA33" i="2"/>
  <c r="O36" i="3" s="1"/>
  <c r="EA44" i="2"/>
  <c r="O47" i="3" s="1"/>
  <c r="CF49" i="2"/>
  <c r="L52" i="3" s="1"/>
  <c r="CG8" i="2"/>
  <c r="M11" i="3" s="1"/>
  <c r="DZ8" i="2"/>
  <c r="N11" i="3" s="1"/>
  <c r="CH67" i="2"/>
  <c r="BT67" i="2"/>
  <c r="EN24" i="2"/>
  <c r="R27" i="3" s="1"/>
  <c r="AJ24" i="2"/>
  <c r="J27" i="3" s="1"/>
  <c r="CG24" i="2"/>
  <c r="M27" i="3" s="1"/>
  <c r="AK12" i="2"/>
  <c r="K15" i="3" s="1"/>
  <c r="CF11" i="2"/>
  <c r="L14" i="3" s="1"/>
  <c r="EO11" i="2"/>
  <c r="S14" i="3" s="1"/>
  <c r="M68" i="2"/>
  <c r="AJ20" i="2"/>
  <c r="J23" i="3" s="1"/>
  <c r="CG20" i="2"/>
  <c r="M23" i="3" s="1"/>
  <c r="CF18" i="2"/>
  <c r="L21" i="3" s="1"/>
  <c r="EO15" i="2"/>
  <c r="S18" i="3" s="1"/>
  <c r="BC67" i="2"/>
  <c r="AM67" i="2"/>
  <c r="AJ46" i="2"/>
  <c r="J49" i="3" s="1"/>
  <c r="CG22" i="2"/>
  <c r="M25" i="3" s="1"/>
  <c r="AJ22" i="2"/>
  <c r="J25" i="3" s="1"/>
  <c r="AK8" i="2"/>
  <c r="K11" i="3" s="1"/>
  <c r="BG67" i="2"/>
  <c r="CI67" i="2"/>
  <c r="AW67" i="2"/>
  <c r="BX67" i="2"/>
  <c r="CW67" i="2"/>
  <c r="BH67" i="2"/>
  <c r="AQ67" i="2"/>
  <c r="DY67" i="2"/>
  <c r="EA5" i="2"/>
  <c r="O8" i="3" s="1"/>
  <c r="BL67" i="2"/>
  <c r="EN5" i="2"/>
  <c r="EF67" i="2"/>
  <c r="CN67" i="2"/>
  <c r="P67" i="2"/>
  <c r="BU67" i="2"/>
  <c r="AA67" i="2"/>
  <c r="V67" i="2"/>
  <c r="EM67" i="2"/>
  <c r="DN67" i="2"/>
  <c r="CA67" i="2"/>
  <c r="BK67" i="2"/>
  <c r="LN68" i="2"/>
  <c r="N5" i="13" s="1"/>
  <c r="JS69" i="2"/>
  <c r="EC68" i="2"/>
  <c r="Q5" i="3" s="1"/>
  <c r="P69" i="2"/>
  <c r="LK68" i="2"/>
  <c r="K5" i="13" s="1"/>
  <c r="EB68" i="2"/>
  <c r="P5" i="3" s="1"/>
  <c r="W68" i="2"/>
  <c r="LA68" i="2"/>
  <c r="FV69" i="2"/>
  <c r="CO68" i="2"/>
  <c r="CT69" i="2"/>
  <c r="X69" i="2"/>
  <c r="DB68" i="2"/>
  <c r="DL69" i="2"/>
  <c r="KG69" i="2"/>
  <c r="FD69" i="2"/>
  <c r="DQ68" i="2"/>
  <c r="HD68" i="2"/>
  <c r="DH69" i="2"/>
  <c r="BV69" i="2"/>
  <c r="BB68" i="2"/>
  <c r="KF68" i="2"/>
  <c r="AS68" i="2"/>
  <c r="CE68" i="2"/>
  <c r="J68" i="2"/>
  <c r="AO69" i="2"/>
  <c r="Z69" i="2"/>
  <c r="X68" i="2"/>
  <c r="EM68" i="2"/>
  <c r="CJ68" i="2"/>
  <c r="BE68" i="2"/>
  <c r="BW68" i="2"/>
  <c r="CU68" i="2"/>
  <c r="CB68" i="2"/>
  <c r="EL68" i="2"/>
  <c r="DN68" i="2"/>
  <c r="CS68" i="2"/>
  <c r="FW69" i="2"/>
  <c r="BT69" i="2"/>
  <c r="BO68" i="2"/>
  <c r="CY68" i="2"/>
  <c r="BK68" i="2"/>
  <c r="FQ69" i="2"/>
  <c r="JS68" i="2"/>
  <c r="DM67" i="2"/>
  <c r="DP67" i="2"/>
  <c r="AK50" i="2"/>
  <c r="K53" i="3" s="1"/>
  <c r="AK33" i="2"/>
  <c r="K36" i="3" s="1"/>
  <c r="DZ44" i="2"/>
  <c r="N47" i="3" s="1"/>
  <c r="EA40" i="2"/>
  <c r="O43" i="3" s="1"/>
  <c r="AK38" i="2"/>
  <c r="K41" i="3" s="1"/>
  <c r="DZ32" i="2"/>
  <c r="N35" i="3" s="1"/>
  <c r="CF29" i="2"/>
  <c r="L32" i="3" s="1"/>
  <c r="EA56" i="2"/>
  <c r="O59" i="3" s="1"/>
  <c r="DZ49" i="2"/>
  <c r="N52" i="3" s="1"/>
  <c r="AK49" i="2"/>
  <c r="K52" i="3" s="1"/>
  <c r="CF40" i="2"/>
  <c r="L43" i="3" s="1"/>
  <c r="CF13" i="2"/>
  <c r="L16" i="3" s="1"/>
  <c r="CF38" i="2"/>
  <c r="L41" i="3" s="1"/>
  <c r="CG34" i="2"/>
  <c r="M37" i="3" s="1"/>
  <c r="EB67" i="2"/>
  <c r="P4" i="3" s="1"/>
  <c r="CF41" i="2"/>
  <c r="L44" i="3" s="1"/>
  <c r="CG41" i="2"/>
  <c r="M44" i="3" s="1"/>
  <c r="AK41" i="2"/>
  <c r="K44" i="3" s="1"/>
  <c r="EA26" i="2"/>
  <c r="O29" i="3" s="1"/>
  <c r="DB67" i="2"/>
  <c r="CL67" i="2"/>
  <c r="EN55" i="2"/>
  <c r="R58" i="3" s="1"/>
  <c r="DZ54" i="2"/>
  <c r="N57" i="3" s="1"/>
  <c r="EA54" i="2"/>
  <c r="O57" i="3" s="1"/>
  <c r="AK54" i="2"/>
  <c r="K57" i="3" s="1"/>
  <c r="EA46" i="2"/>
  <c r="O49" i="3" s="1"/>
  <c r="EO45" i="2"/>
  <c r="S48" i="3" s="1"/>
  <c r="DZ9" i="2"/>
  <c r="N12" i="3" s="1"/>
  <c r="CU67" i="2"/>
  <c r="H67" i="2"/>
  <c r="H4" i="3" s="1"/>
  <c r="AG67" i="2"/>
  <c r="HJ69" i="2"/>
  <c r="CZ68" i="2"/>
  <c r="O69" i="2"/>
  <c r="V69" i="2"/>
  <c r="DT68" i="2"/>
  <c r="LN69" i="2"/>
  <c r="N6" i="13" s="1"/>
  <c r="JC69" i="2"/>
  <c r="K7" i="9" s="1"/>
  <c r="AY68" i="2"/>
  <c r="CW69" i="2"/>
  <c r="AB69" i="2"/>
  <c r="AW68" i="2"/>
  <c r="FN69" i="2"/>
  <c r="BC69" i="2"/>
  <c r="GE69" i="2"/>
  <c r="G7" i="9" s="1"/>
  <c r="LW68" i="2"/>
  <c r="G5" i="12" s="1"/>
  <c r="EK68" i="2"/>
  <c r="DU69" i="2"/>
  <c r="LP68" i="2"/>
  <c r="L5" i="13" s="1"/>
  <c r="Q68" i="2"/>
  <c r="MB68" i="2"/>
  <c r="DI68" i="2"/>
  <c r="H68" i="2"/>
  <c r="H5" i="3" s="1"/>
  <c r="CK68" i="2"/>
  <c r="LO68" i="2"/>
  <c r="O5" i="13" s="1"/>
  <c r="CH68" i="2"/>
  <c r="K68" i="2"/>
  <c r="DV68" i="2"/>
  <c r="P68" i="2"/>
  <c r="EG69" i="2"/>
  <c r="JZ69" i="2"/>
  <c r="DH68" i="2"/>
  <c r="JV69" i="2"/>
  <c r="T68" i="2"/>
  <c r="BY68" i="2"/>
  <c r="EH68" i="2"/>
  <c r="LQ69" i="2"/>
  <c r="M6" i="13" s="1"/>
  <c r="CH69" i="2"/>
  <c r="BR68" i="2"/>
  <c r="R68" i="2"/>
  <c r="BE69" i="2"/>
  <c r="CP68" i="2"/>
  <c r="DY69" i="2"/>
  <c r="O68" i="2"/>
  <c r="HM68" i="2"/>
  <c r="EW68" i="2"/>
  <c r="DR67" i="2"/>
  <c r="DL67" i="2"/>
  <c r="F8" i="2"/>
  <c r="EX73" i="2" s="1"/>
  <c r="O6" i="6" s="1"/>
  <c r="BV68" i="2"/>
  <c r="AB68" i="2"/>
  <c r="JE68" i="2"/>
  <c r="FV68" i="2"/>
  <c r="DE68" i="2"/>
  <c r="AH68" i="2"/>
  <c r="BC68" i="2"/>
  <c r="IT69" i="2"/>
  <c r="LE69" i="2"/>
  <c r="F6" i="13" s="1"/>
  <c r="BD68" i="2"/>
  <c r="AO68" i="2"/>
  <c r="BM69" i="2"/>
  <c r="GS69" i="2"/>
  <c r="EJ68" i="2"/>
  <c r="KD69" i="2"/>
  <c r="CR68" i="2"/>
  <c r="CW68" i="2"/>
  <c r="FT69" i="2"/>
  <c r="CF59" i="2"/>
  <c r="L62" i="3" s="1"/>
  <c r="CG57" i="2"/>
  <c r="M60" i="3" s="1"/>
  <c r="AJ47" i="2"/>
  <c r="J50" i="3" s="1"/>
  <c r="EA47" i="2"/>
  <c r="O50" i="3" s="1"/>
  <c r="CF46" i="2"/>
  <c r="L49" i="3" s="1"/>
  <c r="AJ42" i="2"/>
  <c r="J45" i="3" s="1"/>
  <c r="AJ33" i="2"/>
  <c r="J36" i="3" s="1"/>
  <c r="CG33" i="2"/>
  <c r="M36" i="3" s="1"/>
  <c r="EA42" i="2"/>
  <c r="O45" i="3" s="1"/>
  <c r="AJ40" i="2"/>
  <c r="J43" i="3" s="1"/>
  <c r="AK39" i="2"/>
  <c r="K42" i="3" s="1"/>
  <c r="CF39" i="2"/>
  <c r="L42" i="3" s="1"/>
  <c r="AJ38" i="2"/>
  <c r="J41" i="3" s="1"/>
  <c r="CF32" i="2"/>
  <c r="L35" i="3" s="1"/>
  <c r="AK32" i="2"/>
  <c r="K35" i="3" s="1"/>
  <c r="AJ29" i="2"/>
  <c r="J32" i="3" s="1"/>
  <c r="AJ27" i="2"/>
  <c r="J30" i="3" s="1"/>
  <c r="CF27" i="2"/>
  <c r="L30" i="3" s="1"/>
  <c r="AJ58" i="2"/>
  <c r="J61" i="3" s="1"/>
  <c r="CF58" i="2"/>
  <c r="L61" i="3" s="1"/>
  <c r="CG58" i="2"/>
  <c r="M61" i="3" s="1"/>
  <c r="AK58" i="2"/>
  <c r="K61" i="3" s="1"/>
  <c r="EN56" i="2"/>
  <c r="R59" i="3" s="1"/>
  <c r="DZ56" i="2"/>
  <c r="N59" i="3" s="1"/>
  <c r="Q67" i="2"/>
  <c r="EA38" i="2"/>
  <c r="O41" i="3" s="1"/>
  <c r="EN9" i="2"/>
  <c r="R12" i="3" s="1"/>
  <c r="DZ26" i="2"/>
  <c r="N29" i="3" s="1"/>
  <c r="CF43" i="2"/>
  <c r="L46" i="3" s="1"/>
  <c r="EO43" i="2"/>
  <c r="S46" i="3" s="1"/>
  <c r="DZ28" i="2"/>
  <c r="N31" i="3" s="1"/>
  <c r="BN67" i="2"/>
  <c r="AU67" i="2"/>
  <c r="CG54" i="2"/>
  <c r="M57" i="3" s="1"/>
  <c r="AK46" i="2"/>
  <c r="K49" i="3" s="1"/>
  <c r="CG36" i="2"/>
  <c r="M39" i="3" s="1"/>
  <c r="CG29" i="2"/>
  <c r="M32" i="3" s="1"/>
  <c r="EA14" i="2"/>
  <c r="O17" i="3" s="1"/>
  <c r="CG51" i="2"/>
  <c r="M54" i="3" s="1"/>
  <c r="DZ51" i="2"/>
  <c r="N54" i="3" s="1"/>
  <c r="EO51" i="2"/>
  <c r="S54" i="3" s="1"/>
  <c r="AJ51" i="2"/>
  <c r="J54" i="3" s="1"/>
  <c r="CF16" i="2"/>
  <c r="L19" i="3" s="1"/>
  <c r="CG16" i="2"/>
  <c r="M19" i="3" s="1"/>
  <c r="AJ6" i="2"/>
  <c r="J9" i="3" s="1"/>
  <c r="DZ22" i="2"/>
  <c r="N25" i="3" s="1"/>
  <c r="DZ13" i="2"/>
  <c r="N16" i="3" s="1"/>
  <c r="EA13" i="2"/>
  <c r="O16" i="3" s="1"/>
  <c r="O67" i="2"/>
  <c r="CX67" i="2"/>
  <c r="BM67" i="2"/>
  <c r="EL67" i="2"/>
  <c r="DW67" i="2"/>
  <c r="DX67" i="2"/>
  <c r="DH67" i="2"/>
  <c r="CG61" i="2"/>
  <c r="M64" i="3" s="1"/>
  <c r="DZ61" i="2"/>
  <c r="N64" i="3" s="1"/>
  <c r="AK61" i="2"/>
  <c r="K64" i="3" s="1"/>
  <c r="EN60" i="2"/>
  <c r="R63" i="3" s="1"/>
  <c r="AJ60" i="2"/>
  <c r="J63" i="3" s="1"/>
  <c r="CG60" i="2"/>
  <c r="M63" i="3" s="1"/>
  <c r="AK51" i="2"/>
  <c r="K54" i="3" s="1"/>
  <c r="CF57" i="2"/>
  <c r="L60" i="3" s="1"/>
  <c r="EO57" i="2"/>
  <c r="S60" i="3" s="1"/>
  <c r="CF47" i="2"/>
  <c r="L50" i="3" s="1"/>
  <c r="CG47" i="2"/>
  <c r="M50" i="3" s="1"/>
  <c r="AK47" i="2"/>
  <c r="K50" i="3" s="1"/>
  <c r="AJ45" i="2"/>
  <c r="J48" i="3" s="1"/>
  <c r="DZ33" i="2"/>
  <c r="N36" i="3" s="1"/>
  <c r="CF53" i="2"/>
  <c r="L56" i="3" s="1"/>
  <c r="AK53" i="2"/>
  <c r="K56" i="3" s="1"/>
  <c r="EN40" i="2"/>
  <c r="R43" i="3" s="1"/>
  <c r="AK40" i="2"/>
  <c r="K43" i="3" s="1"/>
  <c r="AJ39" i="2"/>
  <c r="J42" i="3" s="1"/>
  <c r="AK34" i="2"/>
  <c r="K37" i="3" s="1"/>
  <c r="EN32" i="2"/>
  <c r="R35" i="3" s="1"/>
  <c r="AJ32" i="2"/>
  <c r="J35" i="3" s="1"/>
  <c r="CG32" i="2"/>
  <c r="M35" i="3" s="1"/>
  <c r="EN58" i="2"/>
  <c r="R61" i="3" s="1"/>
  <c r="CF56" i="2"/>
  <c r="L59" i="3" s="1"/>
  <c r="CG56" i="2"/>
  <c r="M59" i="3" s="1"/>
  <c r="AK56" i="2"/>
  <c r="K59" i="3" s="1"/>
  <c r="CG49" i="2"/>
  <c r="M52" i="3" s="1"/>
  <c r="CF37" i="2"/>
  <c r="L40" i="3" s="1"/>
  <c r="AK27" i="2"/>
  <c r="K30" i="3" s="1"/>
  <c r="CF8" i="2"/>
  <c r="L11" i="3" s="1"/>
  <c r="CG27" i="2"/>
  <c r="M30" i="3" s="1"/>
  <c r="EA24" i="2"/>
  <c r="O27" i="3" s="1"/>
  <c r="EA12" i="2"/>
  <c r="O15" i="3" s="1"/>
  <c r="AJ11" i="2"/>
  <c r="J14" i="3" s="1"/>
  <c r="CG11" i="2"/>
  <c r="M14" i="3" s="1"/>
  <c r="DZ10" i="2"/>
  <c r="N13" i="3" s="1"/>
  <c r="AK9" i="2"/>
  <c r="K12" i="3" s="1"/>
  <c r="DZ43" i="2"/>
  <c r="N46" i="3" s="1"/>
  <c r="EN41" i="2"/>
  <c r="R44" i="3" s="1"/>
  <c r="DZ41" i="2"/>
  <c r="N44" i="3" s="1"/>
  <c r="EA41" i="2"/>
  <c r="O44" i="3" s="1"/>
  <c r="EA30" i="2"/>
  <c r="O33" i="3" s="1"/>
  <c r="CF26" i="2"/>
  <c r="L29" i="3" s="1"/>
  <c r="EO26" i="2"/>
  <c r="S29" i="3" s="1"/>
  <c r="AK26" i="2"/>
  <c r="K29" i="3" s="1"/>
  <c r="AK43" i="2"/>
  <c r="K46" i="3" s="1"/>
  <c r="CF28" i="2"/>
  <c r="L31" i="3" s="1"/>
  <c r="AK28" i="2"/>
  <c r="K31" i="3" s="1"/>
  <c r="DZ19" i="2"/>
  <c r="N22" i="3" s="1"/>
  <c r="EN18" i="2"/>
  <c r="R21" i="3" s="1"/>
  <c r="AJ18" i="2"/>
  <c r="J21" i="3" s="1"/>
  <c r="CG18" i="2"/>
  <c r="M21" i="3" s="1"/>
  <c r="EN30" i="2"/>
  <c r="R33" i="3" s="1"/>
  <c r="AJ30" i="2"/>
  <c r="J33" i="3" s="1"/>
  <c r="CG30" i="2"/>
  <c r="M33" i="3" s="1"/>
  <c r="EA21" i="2"/>
  <c r="O24" i="3" s="1"/>
  <c r="EA15" i="2"/>
  <c r="O18" i="3" s="1"/>
  <c r="AJ12" i="2"/>
  <c r="J15" i="3" s="1"/>
  <c r="CG12" i="2"/>
  <c r="M15" i="3" s="1"/>
  <c r="EN7" i="2"/>
  <c r="R10" i="3" s="1"/>
  <c r="AJ7" i="2"/>
  <c r="CG7" i="2"/>
  <c r="DK67" i="2"/>
  <c r="DZ57" i="2"/>
  <c r="N60" i="3" s="1"/>
  <c r="CG59" i="2"/>
  <c r="M62" i="3" s="1"/>
  <c r="Q57" i="3"/>
  <c r="EE54" i="2"/>
  <c r="EO53" i="2"/>
  <c r="S56" i="3" s="1"/>
  <c r="DZ39" i="2"/>
  <c r="N42" i="3" s="1"/>
  <c r="AK48" i="2"/>
  <c r="K51" i="3" s="1"/>
  <c r="EA36" i="2"/>
  <c r="O39" i="3" s="1"/>
  <c r="AK36" i="2"/>
  <c r="K39" i="3" s="1"/>
  <c r="AK19" i="2"/>
  <c r="K22" i="3" s="1"/>
  <c r="EA34" i="2"/>
  <c r="O37" i="3" s="1"/>
  <c r="EA29" i="2"/>
  <c r="O32" i="3" s="1"/>
  <c r="EO9" i="2"/>
  <c r="S12" i="3" s="1"/>
  <c r="EN51" i="2"/>
  <c r="R54" i="3" s="1"/>
  <c r="CF51" i="2"/>
  <c r="L54" i="3" s="1"/>
  <c r="AJ16" i="2"/>
  <c r="J19" i="3" s="1"/>
  <c r="AK16" i="2"/>
  <c r="K19" i="3" s="1"/>
  <c r="EN6" i="2"/>
  <c r="R9" i="3" s="1"/>
  <c r="AK6" i="2"/>
  <c r="K9" i="3" s="1"/>
  <c r="Q25" i="3"/>
  <c r="EE22" i="2"/>
  <c r="EN22" i="2"/>
  <c r="R25" i="3" s="1"/>
  <c r="AK22" i="2"/>
  <c r="K25" i="3" s="1"/>
  <c r="AK18" i="2"/>
  <c r="K21" i="3" s="1"/>
  <c r="AJ13" i="2"/>
  <c r="J16" i="3" s="1"/>
  <c r="EN13" i="2"/>
  <c r="R16" i="3" s="1"/>
  <c r="AE67" i="2"/>
  <c r="AX67" i="2"/>
  <c r="EH67" i="2"/>
  <c r="CD67" i="2"/>
  <c r="CG5" i="2"/>
  <c r="M8" i="3" s="1"/>
  <c r="CY67" i="2"/>
  <c r="CG17" i="2"/>
  <c r="M20" i="3" s="1"/>
  <c r="AR67" i="2"/>
  <c r="BR67" i="2"/>
  <c r="X67" i="2"/>
  <c r="CS67" i="2"/>
  <c r="BD67" i="2"/>
  <c r="CF5" i="2"/>
  <c r="AL67" i="2"/>
  <c r="CB67" i="2"/>
  <c r="CZ67" i="2"/>
  <c r="CJ67" i="2"/>
  <c r="K67" i="2"/>
  <c r="BP67" i="2"/>
  <c r="I8" i="3"/>
  <c r="I67" i="2"/>
  <c r="I4" i="3" s="1"/>
  <c r="DJ67" i="2"/>
  <c r="BW67" i="2"/>
  <c r="AH67" i="2"/>
  <c r="P38" i="3"/>
  <c r="ED35" i="2"/>
  <c r="CF35" i="2"/>
  <c r="L38" i="3" s="1"/>
  <c r="AJ35" i="2"/>
  <c r="J38" i="3" s="1"/>
  <c r="AK35" i="2"/>
  <c r="K38" i="3" s="1"/>
  <c r="DG67" i="2"/>
  <c r="DT67" i="2"/>
  <c r="AJ59" i="2"/>
  <c r="J62" i="3" s="1"/>
  <c r="AK59" i="2"/>
  <c r="K62" i="3" s="1"/>
  <c r="CF55" i="2"/>
  <c r="L58" i="3" s="1"/>
  <c r="EO55" i="2"/>
  <c r="S58" i="3" s="1"/>
  <c r="AJ50" i="2"/>
  <c r="J53" i="3" s="1"/>
  <c r="CG50" i="2"/>
  <c r="M53" i="3" s="1"/>
  <c r="AJ48" i="2"/>
  <c r="J51" i="3" s="1"/>
  <c r="CG48" i="2"/>
  <c r="M51" i="3" s="1"/>
  <c r="AK57" i="2"/>
  <c r="K60" i="3" s="1"/>
  <c r="DZ47" i="2"/>
  <c r="N50" i="3" s="1"/>
  <c r="CG46" i="2"/>
  <c r="M49" i="3" s="1"/>
  <c r="EN53" i="2"/>
  <c r="R56" i="3" s="1"/>
  <c r="AJ53" i="2"/>
  <c r="J56" i="3" s="1"/>
  <c r="CG53" i="2"/>
  <c r="M56" i="3" s="1"/>
  <c r="EA45" i="2"/>
  <c r="O48" i="3" s="1"/>
  <c r="CF42" i="2"/>
  <c r="L45" i="3" s="1"/>
  <c r="DZ40" i="2"/>
  <c r="N43" i="3" s="1"/>
  <c r="DZ27" i="2"/>
  <c r="N30" i="3" s="1"/>
  <c r="DZ58" i="2"/>
  <c r="N61" i="3" s="1"/>
  <c r="EA58" i="2"/>
  <c r="O61" i="3" s="1"/>
  <c r="EO56" i="2"/>
  <c r="S59" i="3" s="1"/>
  <c r="AJ56" i="2"/>
  <c r="J59" i="3" s="1"/>
  <c r="AJ37" i="2"/>
  <c r="J40" i="3" s="1"/>
  <c r="EA27" i="2"/>
  <c r="O30" i="3" s="1"/>
  <c r="CG38" i="2"/>
  <c r="M41" i="3" s="1"/>
  <c r="CF34" i="2"/>
  <c r="L37" i="3" s="1"/>
  <c r="EO34" i="2"/>
  <c r="S37" i="3" s="1"/>
  <c r="EA28" i="2"/>
  <c r="O31" i="3" s="1"/>
  <c r="DZ24" i="2"/>
  <c r="N27" i="3" s="1"/>
  <c r="CF10" i="2"/>
  <c r="L13" i="3" s="1"/>
  <c r="EO10" i="2"/>
  <c r="S13" i="3" s="1"/>
  <c r="AJ9" i="2"/>
  <c r="J12" i="3" s="1"/>
  <c r="CG9" i="2"/>
  <c r="M12" i="3" s="1"/>
  <c r="EN26" i="2"/>
  <c r="R29" i="3" s="1"/>
  <c r="AJ26" i="2"/>
  <c r="J29" i="3" s="1"/>
  <c r="CG26" i="2"/>
  <c r="M29" i="3" s="1"/>
  <c r="EA10" i="2"/>
  <c r="O13" i="3" s="1"/>
  <c r="CG43" i="2"/>
  <c r="M46" i="3" s="1"/>
  <c r="EN28" i="2"/>
  <c r="R31" i="3" s="1"/>
  <c r="AJ28" i="2"/>
  <c r="J31" i="3" s="1"/>
  <c r="CG28" i="2"/>
  <c r="M31" i="3" s="1"/>
  <c r="DZ20" i="2"/>
  <c r="N23" i="3" s="1"/>
  <c r="CF19" i="2"/>
  <c r="L22" i="3" s="1"/>
  <c r="EO19" i="2"/>
  <c r="S22" i="3" s="1"/>
  <c r="EO30" i="2"/>
  <c r="S33" i="3" s="1"/>
  <c r="DZ21" i="2"/>
  <c r="N24" i="3" s="1"/>
  <c r="EA18" i="2"/>
  <c r="O21" i="3" s="1"/>
  <c r="DZ15" i="2"/>
  <c r="N18" i="3" s="1"/>
  <c r="EA7" i="2"/>
  <c r="O10" i="3" s="1"/>
  <c r="EK67" i="2"/>
  <c r="DS67" i="2"/>
  <c r="EA53" i="2"/>
  <c r="O56" i="3" s="1"/>
  <c r="DZ45" i="2"/>
  <c r="N48" i="3" s="1"/>
  <c r="EA48" i="2"/>
  <c r="O51" i="3" s="1"/>
  <c r="EA37" i="2"/>
  <c r="O40" i="3" s="1"/>
  <c r="CF36" i="2"/>
  <c r="L39" i="3" s="1"/>
  <c r="EA49" i="2"/>
  <c r="O52" i="3" s="1"/>
  <c r="DZ36" i="2"/>
  <c r="N39" i="3" s="1"/>
  <c r="EN29" i="2"/>
  <c r="R32" i="3" s="1"/>
  <c r="CG14" i="2"/>
  <c r="M17" i="3" s="1"/>
  <c r="EO16" i="2"/>
  <c r="S19" i="3" s="1"/>
  <c r="CF14" i="2"/>
  <c r="L17" i="3" s="1"/>
  <c r="CF9" i="2"/>
  <c r="L12" i="3" s="1"/>
  <c r="EA8" i="2"/>
  <c r="O11" i="3" s="1"/>
  <c r="EA6" i="2"/>
  <c r="O9" i="3" s="1"/>
  <c r="CF22" i="2"/>
  <c r="L25" i="3" s="1"/>
  <c r="EA22" i="2"/>
  <c r="O25" i="3" s="1"/>
  <c r="Q16" i="3"/>
  <c r="EE13" i="2"/>
  <c r="DZ5" i="2"/>
  <c r="T67" i="2"/>
  <c r="P20" i="3"/>
  <c r="ED17" i="2"/>
  <c r="EI67" i="2"/>
  <c r="Q20" i="3"/>
  <c r="EE17" i="2"/>
  <c r="EO5" i="2"/>
  <c r="EJ67" i="2"/>
  <c r="DE67" i="2"/>
  <c r="EG67" i="2"/>
  <c r="CO67" i="2"/>
  <c r="AZ67" i="2"/>
  <c r="DO67" i="2"/>
  <c r="BV67" i="2"/>
  <c r="AB67" i="2"/>
  <c r="CV67" i="2"/>
  <c r="AP67" i="2"/>
  <c r="BJ67" i="2"/>
  <c r="AS67" i="2"/>
  <c r="N67" i="2"/>
  <c r="DV67" i="2"/>
  <c r="DF67" i="2"/>
  <c r="BS67" i="2"/>
  <c r="AD67" i="2"/>
  <c r="DZ31" i="2"/>
  <c r="N34" i="3" s="1"/>
  <c r="EA31" i="2"/>
  <c r="O34" i="3" s="1"/>
  <c r="AJ31" i="2"/>
  <c r="J34" i="3" s="1"/>
  <c r="AK31" i="2"/>
  <c r="K34" i="3" s="1"/>
  <c r="DZ35" i="2"/>
  <c r="N38" i="3" s="1"/>
  <c r="EA11" i="2"/>
  <c r="O14" i="3" s="1"/>
  <c r="EN43" i="2"/>
  <c r="R46" i="3" s="1"/>
  <c r="AJ43" i="2"/>
  <c r="J46" i="3" s="1"/>
  <c r="EO28" i="2"/>
  <c r="S31" i="3" s="1"/>
  <c r="CF20" i="2"/>
  <c r="L23" i="3" s="1"/>
  <c r="EO20" i="2"/>
  <c r="S23" i="3" s="1"/>
  <c r="EN19" i="2"/>
  <c r="R22" i="3" s="1"/>
  <c r="AJ19" i="2"/>
  <c r="J22" i="3" s="1"/>
  <c r="CG19" i="2"/>
  <c r="M22" i="3" s="1"/>
  <c r="DZ18" i="2"/>
  <c r="N21" i="3" s="1"/>
  <c r="DZ30" i="2"/>
  <c r="N33" i="3" s="1"/>
  <c r="CF21" i="2"/>
  <c r="L24" i="3" s="1"/>
  <c r="EO21" i="2"/>
  <c r="S24" i="3" s="1"/>
  <c r="AK21" i="2"/>
  <c r="K24" i="3" s="1"/>
  <c r="EA19" i="2"/>
  <c r="O22" i="3" s="1"/>
  <c r="AK15" i="2"/>
  <c r="K18" i="3" s="1"/>
  <c r="DZ12" i="2"/>
  <c r="N15" i="3" s="1"/>
  <c r="AN67" i="2"/>
  <c r="DZ7" i="2"/>
  <c r="EO59" i="2"/>
  <c r="S62" i="3" s="1"/>
  <c r="AJ55" i="2"/>
  <c r="J58" i="3" s="1"/>
  <c r="EA55" i="2"/>
  <c r="O58" i="3" s="1"/>
  <c r="AK55" i="2"/>
  <c r="K58" i="3" s="1"/>
  <c r="AJ54" i="2"/>
  <c r="J57" i="3" s="1"/>
  <c r="DZ46" i="2"/>
  <c r="N49" i="3" s="1"/>
  <c r="CG39" i="2"/>
  <c r="M42" i="3" s="1"/>
  <c r="EO48" i="2"/>
  <c r="S51" i="3" s="1"/>
  <c r="Q42" i="3"/>
  <c r="EE39" i="2"/>
  <c r="DZ29" i="2"/>
  <c r="N32" i="3" s="1"/>
  <c r="AK29" i="2"/>
  <c r="K32" i="3" s="1"/>
  <c r="AK14" i="2"/>
  <c r="K17" i="3" s="1"/>
  <c r="EO7" i="2"/>
  <c r="EA16" i="2"/>
  <c r="O19" i="3" s="1"/>
  <c r="DZ16" i="2"/>
  <c r="N19" i="3" s="1"/>
  <c r="Q19" i="3"/>
  <c r="EE16" i="2"/>
  <c r="CF15" i="2"/>
  <c r="L18" i="3" s="1"/>
  <c r="EO14" i="2"/>
  <c r="S17" i="3" s="1"/>
  <c r="AK11" i="2"/>
  <c r="K14" i="3" s="1"/>
  <c r="AK13" i="2"/>
  <c r="K16" i="3" s="1"/>
  <c r="DQ67" i="2"/>
  <c r="CQ67" i="2"/>
  <c r="BB67" i="2"/>
  <c r="DZ17" i="2"/>
  <c r="N20" i="3" s="1"/>
  <c r="EA17" i="2"/>
  <c r="O20" i="3" s="1"/>
  <c r="AK17" i="2"/>
  <c r="K20" i="3" s="1"/>
  <c r="AJ17" i="2"/>
  <c r="J20" i="3" s="1"/>
  <c r="S67" i="2"/>
  <c r="AI67" i="2"/>
  <c r="L67" i="2"/>
  <c r="DI67" i="2"/>
  <c r="AK5" i="2"/>
  <c r="W67" i="2"/>
  <c r="BZ67" i="2"/>
  <c r="AF67" i="2"/>
  <c r="AJ5" i="2"/>
  <c r="J67" i="2"/>
  <c r="CE67" i="2"/>
  <c r="BO67" i="2"/>
  <c r="Z67" i="2"/>
  <c r="P34" i="3"/>
  <c r="ED31" i="2"/>
  <c r="EA35" i="2"/>
  <c r="O38" i="3" s="1"/>
  <c r="EN35" i="2"/>
  <c r="R38" i="3" s="1"/>
  <c r="Q38" i="3"/>
  <c r="EE35" i="2"/>
  <c r="M52" i="9"/>
  <c r="F52" i="7"/>
  <c r="I25" i="9"/>
  <c r="F25" i="7"/>
  <c r="I51" i="9"/>
  <c r="F51" i="7"/>
  <c r="I57" i="9"/>
  <c r="F57" i="7"/>
  <c r="I61" i="9"/>
  <c r="F61" i="7"/>
  <c r="M34" i="9"/>
  <c r="F34" i="7"/>
  <c r="J55" i="9"/>
  <c r="F55" i="9" s="1"/>
  <c r="G55" i="7"/>
  <c r="J47" i="9"/>
  <c r="F47" i="9" s="1"/>
  <c r="G47" i="7"/>
  <c r="J46" i="9"/>
  <c r="G46" i="7"/>
  <c r="J29" i="9"/>
  <c r="G29" i="7"/>
  <c r="G5" i="9"/>
  <c r="I39" i="9"/>
  <c r="F39" i="7"/>
  <c r="J17" i="9"/>
  <c r="F17" i="9" s="1"/>
  <c r="G17" i="7"/>
  <c r="Q56" i="3"/>
  <c r="EE53" i="2"/>
  <c r="Q48" i="3"/>
  <c r="EE45" i="2"/>
  <c r="Q37" i="3"/>
  <c r="EE34" i="2"/>
  <c r="Q59" i="3"/>
  <c r="EE56" i="2"/>
  <c r="P11" i="3"/>
  <c r="ED8" i="2"/>
  <c r="Q27" i="3"/>
  <c r="EE24" i="2"/>
  <c r="Q44" i="3"/>
  <c r="EE41" i="2"/>
  <c r="EE11" i="2"/>
  <c r="Q14" i="3"/>
  <c r="Q46" i="3"/>
  <c r="EE43" i="2"/>
  <c r="P22" i="3"/>
  <c r="ED19" i="2"/>
  <c r="AE69" i="2"/>
  <c r="FJ69" i="2"/>
  <c r="JM68" i="2"/>
  <c r="AX69" i="2"/>
  <c r="LJ69" i="2"/>
  <c r="J6" i="13" s="1"/>
  <c r="GR69" i="2"/>
  <c r="GC69" i="2"/>
  <c r="HE68" i="2"/>
  <c r="IB68" i="2"/>
  <c r="ET69" i="2"/>
  <c r="LX68" i="2"/>
  <c r="H5" i="12" s="1"/>
  <c r="FM68" i="2"/>
  <c r="JK68" i="2"/>
  <c r="HE69" i="2"/>
  <c r="GN68" i="2"/>
  <c r="AW69" i="2"/>
  <c r="CZ69" i="2"/>
  <c r="FM69" i="2"/>
  <c r="CS69" i="2"/>
  <c r="LF68" i="2"/>
  <c r="G5" i="13" s="1"/>
  <c r="EM69" i="2"/>
  <c r="DD69" i="2"/>
  <c r="JK69" i="2"/>
  <c r="JB68" i="2"/>
  <c r="CM69" i="2"/>
  <c r="IM68" i="2"/>
  <c r="ID68" i="2"/>
  <c r="FG68" i="2"/>
  <c r="IM69" i="2"/>
  <c r="EF69" i="2"/>
  <c r="IW68" i="2"/>
  <c r="EB69" i="2"/>
  <c r="P6" i="3" s="1"/>
  <c r="H69" i="2"/>
  <c r="H6" i="3" s="1"/>
  <c r="T69" i="2"/>
  <c r="LI68" i="2"/>
  <c r="I5" i="13" s="1"/>
  <c r="LT68" i="2"/>
  <c r="H5" i="14" s="1"/>
  <c r="FZ68" i="2"/>
  <c r="JP68" i="2"/>
  <c r="IT68" i="2"/>
  <c r="BZ69" i="2"/>
  <c r="JC68" i="2"/>
  <c r="K6" i="9" s="1"/>
  <c r="AP69" i="2"/>
  <c r="JP69" i="2"/>
  <c r="IQ68" i="2"/>
  <c r="AV69" i="2"/>
  <c r="BU69" i="2"/>
  <c r="IJ69" i="2"/>
  <c r="IW69" i="2"/>
  <c r="JJ68" i="2"/>
  <c r="CY69" i="2"/>
  <c r="FU69" i="2"/>
  <c r="FX68" i="2"/>
  <c r="BG69" i="2"/>
  <c r="IR68" i="2"/>
  <c r="GA68" i="2"/>
  <c r="GY69" i="2"/>
  <c r="JH68" i="2"/>
  <c r="FB69" i="2"/>
  <c r="JI69" i="2"/>
  <c r="KT68" i="2"/>
  <c r="HU68" i="2"/>
  <c r="FJ68" i="2"/>
  <c r="HJ68" i="2"/>
  <c r="JD69" i="2"/>
  <c r="L7" i="9" s="1"/>
  <c r="IC69" i="2"/>
  <c r="CR69" i="2"/>
  <c r="BS69" i="2"/>
  <c r="EJ69" i="2"/>
  <c r="FS68" i="2"/>
  <c r="LC69" i="2"/>
  <c r="LK69" i="2"/>
  <c r="K6" i="13" s="1"/>
  <c r="J69" i="2"/>
  <c r="LB69" i="2"/>
  <c r="AH69" i="2"/>
  <c r="S69" i="2"/>
  <c r="HD69" i="2"/>
  <c r="EX68" i="2"/>
  <c r="HU69" i="2"/>
  <c r="AF69" i="2"/>
  <c r="IS69" i="2"/>
  <c r="HG68" i="2"/>
  <c r="I6" i="9" s="1"/>
  <c r="LR69" i="2"/>
  <c r="G6" i="14" s="1"/>
  <c r="BB69" i="2"/>
  <c r="HH68" i="2"/>
  <c r="J6" i="9" s="1"/>
  <c r="MD69" i="2"/>
  <c r="E6" i="40" s="1"/>
  <c r="CL69" i="2"/>
  <c r="KS69" i="2"/>
  <c r="AY69" i="2"/>
  <c r="KV68" i="2"/>
  <c r="IY68" i="2"/>
  <c r="JT69" i="2"/>
  <c r="CU69" i="2"/>
  <c r="KU68" i="2"/>
  <c r="HB69" i="2"/>
  <c r="LE68" i="2"/>
  <c r="F5" i="13" s="1"/>
  <c r="IO69" i="2"/>
  <c r="FF68" i="2"/>
  <c r="KJ68" i="2"/>
  <c r="JA68" i="2"/>
  <c r="IX68" i="2"/>
  <c r="CQ69" i="2"/>
  <c r="HK68" i="2"/>
  <c r="CO69" i="2"/>
  <c r="AU69" i="2"/>
  <c r="FG69" i="2"/>
  <c r="K69" i="2"/>
  <c r="JU69" i="2"/>
  <c r="GF68" i="2"/>
  <c r="H6" i="9" s="1"/>
  <c r="KT69" i="2"/>
  <c r="BK69" i="2"/>
  <c r="KW67" i="2"/>
  <c r="M5" i="9" s="1"/>
  <c r="M8" i="9"/>
  <c r="E8" i="9" s="1"/>
  <c r="E7" i="14" s="1"/>
  <c r="F8" i="7"/>
  <c r="GE74" i="2"/>
  <c r="I59" i="9"/>
  <c r="F59" i="7"/>
  <c r="I31" i="9"/>
  <c r="F31" i="7"/>
  <c r="I65" i="9"/>
  <c r="F65" i="7"/>
  <c r="M28" i="9"/>
  <c r="F28" i="7"/>
  <c r="M50" i="9"/>
  <c r="F50" i="7"/>
  <c r="I37" i="9"/>
  <c r="F37" i="7"/>
  <c r="M64" i="9"/>
  <c r="F64" i="7"/>
  <c r="M42" i="9"/>
  <c r="F42" i="7"/>
  <c r="J49" i="9"/>
  <c r="F49" i="9" s="1"/>
  <c r="G49" i="7"/>
  <c r="L62" i="9"/>
  <c r="G62" i="7"/>
  <c r="J43" i="9"/>
  <c r="F43" i="9" s="1"/>
  <c r="G43" i="7"/>
  <c r="J22" i="9"/>
  <c r="G22" i="7"/>
  <c r="F64" i="9"/>
  <c r="J18" i="9"/>
  <c r="G18" i="7"/>
  <c r="Q63" i="3"/>
  <c r="EE60" i="2"/>
  <c r="I47" i="9"/>
  <c r="F47" i="7"/>
  <c r="J32" i="9"/>
  <c r="G32" i="7"/>
  <c r="J20" i="9"/>
  <c r="G20" i="7"/>
  <c r="N10" i="9"/>
  <c r="F10" i="9" s="1"/>
  <c r="G10" i="7"/>
  <c r="Q50" i="3"/>
  <c r="EE47" i="2"/>
  <c r="L12" i="9"/>
  <c r="G12" i="7"/>
  <c r="Q41" i="3"/>
  <c r="EE38" i="2"/>
  <c r="N9" i="9"/>
  <c r="F9" i="9" s="1"/>
  <c r="G9" i="7"/>
  <c r="Q30" i="3"/>
  <c r="EE27" i="2"/>
  <c r="ED27" i="2"/>
  <c r="P30" i="3"/>
  <c r="Q15" i="3"/>
  <c r="EE12" i="2"/>
  <c r="P14" i="3"/>
  <c r="ED11" i="2"/>
  <c r="F6" i="4"/>
  <c r="D6" i="4" s="1"/>
  <c r="Q31" i="3"/>
  <c r="EE28" i="2"/>
  <c r="Q21" i="3"/>
  <c r="EE18" i="2"/>
  <c r="ED15" i="2"/>
  <c r="P18" i="3"/>
  <c r="M56" i="9"/>
  <c r="F56" i="7"/>
  <c r="I23" i="9"/>
  <c r="F23" i="7"/>
  <c r="M48" i="9"/>
  <c r="F48" i="7"/>
  <c r="M12" i="9"/>
  <c r="F12" i="7"/>
  <c r="M54" i="9"/>
  <c r="F54" i="7"/>
  <c r="J61" i="9"/>
  <c r="F61" i="9" s="1"/>
  <c r="G61" i="7"/>
  <c r="J59" i="9"/>
  <c r="F59" i="9" s="1"/>
  <c r="G59" i="7"/>
  <c r="J45" i="9"/>
  <c r="F45" i="9" s="1"/>
  <c r="G45" i="7"/>
  <c r="G64" i="7"/>
  <c r="L54" i="9"/>
  <c r="G54" i="7"/>
  <c r="J33" i="9"/>
  <c r="G33" i="7"/>
  <c r="J27" i="9"/>
  <c r="G27" i="7"/>
  <c r="J15" i="9"/>
  <c r="F15" i="9" s="1"/>
  <c r="G15" i="7"/>
  <c r="L11" i="9"/>
  <c r="G11" i="7"/>
  <c r="J25" i="9"/>
  <c r="F25" i="9" s="1"/>
  <c r="G25" i="7"/>
  <c r="I63" i="9"/>
  <c r="F63" i="7"/>
  <c r="J24" i="9"/>
  <c r="G24" i="7"/>
  <c r="L13" i="9"/>
  <c r="G13" i="7"/>
  <c r="LW69" i="2"/>
  <c r="G6" i="12" s="1"/>
  <c r="EP68" i="2"/>
  <c r="G5" i="10" s="1"/>
  <c r="GK69" i="2"/>
  <c r="LC68" i="2"/>
  <c r="KX69" i="2"/>
  <c r="N7" i="9" s="1"/>
  <c r="IK69" i="2"/>
  <c r="KP69" i="2"/>
  <c r="HL69" i="2"/>
  <c r="KX68" i="2"/>
  <c r="N6" i="9" s="1"/>
  <c r="LZ69" i="2"/>
  <c r="KR69" i="2"/>
  <c r="GG69" i="2"/>
  <c r="FA69" i="2"/>
  <c r="JW68" i="2"/>
  <c r="KP68" i="2"/>
  <c r="JM69" i="2"/>
  <c r="EV69" i="2"/>
  <c r="KZ69" i="2"/>
  <c r="P7" i="9" s="1"/>
  <c r="HV69" i="2"/>
  <c r="JT68" i="2"/>
  <c r="HC69" i="2"/>
  <c r="FW68" i="2"/>
  <c r="GK68" i="2"/>
  <c r="JW69" i="2"/>
  <c r="HQ68" i="2"/>
  <c r="JO69" i="2"/>
  <c r="HN68" i="2"/>
  <c r="HT69" i="2"/>
  <c r="HM69" i="2"/>
  <c r="FO68" i="2"/>
  <c r="MC68" i="2"/>
  <c r="KU69" i="2"/>
  <c r="HF69" i="2"/>
  <c r="JQ69" i="2"/>
  <c r="IP68" i="2"/>
  <c r="GJ68" i="2"/>
  <c r="KI69" i="2"/>
  <c r="IG69" i="2"/>
  <c r="GW68" i="2"/>
  <c r="LG69" i="2"/>
  <c r="KW69" i="2"/>
  <c r="M7" i="9" s="1"/>
  <c r="IF69" i="2"/>
  <c r="HI69" i="2"/>
  <c r="FY68" i="2"/>
  <c r="HC68" i="2"/>
  <c r="IH68" i="2"/>
  <c r="ID69" i="2"/>
  <c r="IS68" i="2"/>
  <c r="GL68" i="2"/>
  <c r="KL69" i="2"/>
  <c r="GV69" i="2"/>
  <c r="KH68" i="2"/>
  <c r="GJ69" i="2"/>
  <c r="G69" i="2"/>
  <c r="D6" i="14" s="1"/>
  <c r="FB68" i="2"/>
  <c r="JL68" i="2"/>
  <c r="KB69" i="2"/>
  <c r="HR68" i="2"/>
  <c r="ES68" i="2"/>
  <c r="KA68" i="2"/>
  <c r="KO69" i="2"/>
  <c r="EY68" i="2"/>
  <c r="JJ69" i="2"/>
  <c r="GV68" i="2"/>
  <c r="GD68" i="2"/>
  <c r="JO68" i="2"/>
  <c r="GI68" i="2"/>
  <c r="KN69" i="2"/>
  <c r="IH69" i="2"/>
  <c r="GQ69" i="2"/>
  <c r="FD68" i="2"/>
  <c r="GM68" i="2"/>
  <c r="KL68" i="2"/>
  <c r="GE68" i="2"/>
  <c r="G6" i="9" s="1"/>
  <c r="IU69" i="2"/>
  <c r="M24" i="9"/>
  <c r="F24" i="7"/>
  <c r="M20" i="9"/>
  <c r="F20" i="7"/>
  <c r="EA4" i="2"/>
  <c r="DD67" i="2"/>
  <c r="I9" i="9"/>
  <c r="F9" i="7"/>
  <c r="M19" i="9"/>
  <c r="F19" i="7"/>
  <c r="I41" i="9"/>
  <c r="F41" i="7"/>
  <c r="M16" i="9"/>
  <c r="F16" i="7"/>
  <c r="I45" i="9"/>
  <c r="F45" i="7"/>
  <c r="M22" i="9"/>
  <c r="F22" i="7"/>
  <c r="M44" i="9"/>
  <c r="F44" i="7"/>
  <c r="M10" i="9"/>
  <c r="F10" i="7"/>
  <c r="M13" i="9"/>
  <c r="F13" i="7"/>
  <c r="E4" i="12"/>
  <c r="J34" i="9"/>
  <c r="G34" i="7"/>
  <c r="G65" i="7"/>
  <c r="J65" i="9"/>
  <c r="F65" i="9" s="1"/>
  <c r="J50" i="9"/>
  <c r="G50" i="7"/>
  <c r="J37" i="9"/>
  <c r="F37" i="9" s="1"/>
  <c r="G37" i="7"/>
  <c r="J35" i="9"/>
  <c r="G35" i="7"/>
  <c r="J26" i="9"/>
  <c r="G26" i="7"/>
  <c r="H5" i="9"/>
  <c r="L38" i="9"/>
  <c r="G38" i="7"/>
  <c r="J31" i="9"/>
  <c r="F31" i="9" s="1"/>
  <c r="G31" i="7"/>
  <c r="J23" i="9"/>
  <c r="F23" i="9" s="1"/>
  <c r="G23" i="7"/>
  <c r="J14" i="9"/>
  <c r="G14" i="7"/>
  <c r="Q54" i="3"/>
  <c r="EE51" i="2"/>
  <c r="J57" i="9"/>
  <c r="F57" i="9" s="1"/>
  <c r="G57" i="7"/>
  <c r="Q60" i="3"/>
  <c r="EE57" i="2"/>
  <c r="G60" i="7"/>
  <c r="EE9" i="2"/>
  <c r="Q12" i="3"/>
  <c r="P10" i="3"/>
  <c r="ED7" i="2"/>
  <c r="P21" i="3"/>
  <c r="ED18" i="2"/>
  <c r="Q22" i="3"/>
  <c r="EE19" i="2"/>
  <c r="Q10" i="3"/>
  <c r="EE7" i="2"/>
  <c r="GR68" i="2"/>
  <c r="JL69" i="2"/>
  <c r="AZ69" i="2"/>
  <c r="LY68" i="2"/>
  <c r="I5" i="12" s="1"/>
  <c r="CJ69" i="2"/>
  <c r="ET68" i="2"/>
  <c r="GC68" i="2"/>
  <c r="JN69" i="2"/>
  <c r="HI68" i="2"/>
  <c r="FO69" i="2"/>
  <c r="EP69" i="2"/>
  <c r="G6" i="10" s="1"/>
  <c r="FE69" i="2"/>
  <c r="CP69" i="2"/>
  <c r="KE68" i="2"/>
  <c r="DL68" i="2"/>
  <c r="ER68" i="2"/>
  <c r="GF69" i="2"/>
  <c r="H7" i="9" s="1"/>
  <c r="JX69" i="2"/>
  <c r="LO69" i="2"/>
  <c r="O6" i="13" s="1"/>
  <c r="IF68" i="2"/>
  <c r="KN68" i="2"/>
  <c r="IC68" i="2"/>
  <c r="HF68" i="2"/>
  <c r="JD68" i="2"/>
  <c r="L6" i="9" s="1"/>
  <c r="FX69" i="2"/>
  <c r="DW69" i="2"/>
  <c r="AQ69" i="2"/>
  <c r="HA68" i="2"/>
  <c r="JR69" i="2"/>
  <c r="LA69" i="2"/>
  <c r="GO68" i="2"/>
  <c r="IX69" i="2"/>
  <c r="DG69" i="2"/>
  <c r="CX69" i="2"/>
  <c r="LD68" i="2"/>
  <c r="E5" i="13" s="1"/>
  <c r="KD68" i="2"/>
  <c r="KF69" i="2"/>
  <c r="HG69" i="2"/>
  <c r="I7" i="9" s="1"/>
  <c r="HV68" i="2"/>
  <c r="FL68" i="2"/>
  <c r="GB68" i="2"/>
  <c r="LU69" i="2"/>
  <c r="HX68" i="2"/>
  <c r="HO68" i="2"/>
  <c r="KV69" i="2"/>
  <c r="CE69" i="2"/>
  <c r="LV69" i="2"/>
  <c r="F6" i="12" s="1"/>
  <c r="LQ68" i="2"/>
  <c r="M5" i="13" s="1"/>
  <c r="JZ68" i="2"/>
  <c r="Q69" i="2"/>
  <c r="IL68" i="2"/>
  <c r="GN69" i="2"/>
  <c r="AL69" i="2"/>
  <c r="JG69" i="2"/>
  <c r="BA69" i="2"/>
  <c r="AS69" i="2"/>
  <c r="EX69" i="2"/>
  <c r="GB69" i="2"/>
  <c r="HN69" i="2"/>
  <c r="GA69" i="2"/>
  <c r="LS69" i="2"/>
  <c r="F6" i="14" s="1"/>
  <c r="DD68" i="2"/>
  <c r="HX69" i="2"/>
  <c r="GY68" i="2"/>
  <c r="HS68" i="2"/>
  <c r="DV69" i="2"/>
  <c r="LD69" i="2"/>
  <c r="E6" i="13" s="1"/>
  <c r="EC69" i="2"/>
  <c r="Q6" i="3" s="1"/>
  <c r="HP68" i="2"/>
  <c r="LS68" i="2"/>
  <c r="F5" i="14" s="1"/>
  <c r="KY69" i="2"/>
  <c r="O7" i="9" s="1"/>
  <c r="LB68" i="2"/>
  <c r="KM69" i="2"/>
  <c r="IB69" i="2"/>
  <c r="HR69" i="2"/>
  <c r="KM68" i="2"/>
  <c r="DI69" i="2"/>
  <c r="BQ69" i="2"/>
  <c r="JX68" i="2"/>
  <c r="IV69" i="2"/>
  <c r="I69" i="2"/>
  <c r="I6" i="3" s="1"/>
  <c r="IK68" i="2"/>
  <c r="IN69" i="2"/>
  <c r="HT68" i="2"/>
  <c r="IY69" i="2"/>
  <c r="HY69" i="2"/>
  <c r="LH69" i="2"/>
  <c r="H6" i="13" s="1"/>
  <c r="CC69" i="2"/>
  <c r="KQ68" i="2"/>
  <c r="EI69" i="2"/>
  <c r="Y69" i="2"/>
  <c r="FP69" i="2"/>
  <c r="GX68" i="2"/>
  <c r="AN69" i="2"/>
  <c r="DT69" i="2"/>
  <c r="MC69" i="2"/>
  <c r="EL69" i="2"/>
  <c r="JI68" i="2"/>
  <c r="ES69" i="2"/>
  <c r="W69" i="2"/>
  <c r="KS68" i="2"/>
  <c r="JU68" i="2"/>
  <c r="IA69" i="2"/>
  <c r="MA69" i="2"/>
  <c r="FC69" i="2"/>
  <c r="FK69" i="2"/>
  <c r="FI68" i="2"/>
  <c r="M40" i="9"/>
  <c r="F40" i="7"/>
  <c r="M36" i="9"/>
  <c r="F36" i="7"/>
  <c r="I17" i="9"/>
  <c r="F17" i="7"/>
  <c r="I43" i="9"/>
  <c r="F43" i="7"/>
  <c r="M21" i="9"/>
  <c r="F21" i="7"/>
  <c r="I15" i="9"/>
  <c r="F15" i="7"/>
  <c r="I49" i="9"/>
  <c r="F49" i="7"/>
  <c r="M18" i="9"/>
  <c r="F18" i="7"/>
  <c r="M38" i="9"/>
  <c r="F38" i="7"/>
  <c r="M60" i="9"/>
  <c r="F60" i="7"/>
  <c r="D4" i="41"/>
  <c r="I53" i="9"/>
  <c r="F53" i="7"/>
  <c r="M32" i="9"/>
  <c r="F32" i="7"/>
  <c r="L69" i="2"/>
  <c r="MA68" i="2"/>
  <c r="GP68" i="2"/>
  <c r="GZ68" i="2"/>
  <c r="GM69" i="2"/>
  <c r="EQ69" i="2"/>
  <c r="F6" i="10" s="1"/>
  <c r="HS69" i="2"/>
  <c r="EU69" i="2"/>
  <c r="GO69" i="2"/>
  <c r="HK69" i="2"/>
  <c r="LR68" i="2"/>
  <c r="KR68" i="2"/>
  <c r="DK69" i="2"/>
  <c r="LH68" i="2"/>
  <c r="H5" i="13" s="1"/>
  <c r="CD68" i="2"/>
  <c r="KA69" i="2"/>
  <c r="FI69" i="2"/>
  <c r="KC68" i="2"/>
  <c r="FL69" i="2"/>
  <c r="LL68" i="2"/>
  <c r="BJ69" i="2"/>
  <c r="FK68" i="2"/>
  <c r="HW69" i="2"/>
  <c r="GU69" i="2"/>
  <c r="FC68" i="2"/>
  <c r="LI69" i="2"/>
  <c r="I6" i="13" s="1"/>
  <c r="LX69" i="2"/>
  <c r="H6" i="12" s="1"/>
  <c r="LL69" i="2"/>
  <c r="AR69" i="2"/>
  <c r="CL68" i="2"/>
  <c r="IU68" i="2"/>
  <c r="FR69" i="2"/>
  <c r="DE69" i="2"/>
  <c r="EK69" i="2"/>
  <c r="GD69" i="2"/>
  <c r="DJ68" i="2"/>
  <c r="AC69" i="2"/>
  <c r="EQ68" i="2"/>
  <c r="F5" i="10" s="1"/>
  <c r="AT69" i="2"/>
  <c r="IL69" i="2"/>
  <c r="IV68" i="2"/>
  <c r="LT69" i="2"/>
  <c r="H6" i="14" s="1"/>
  <c r="HZ68" i="2"/>
  <c r="FP68" i="2"/>
  <c r="JN68" i="2"/>
  <c r="LG68" i="2"/>
  <c r="CA69" i="2"/>
  <c r="FN68" i="2"/>
  <c r="CK69" i="2"/>
  <c r="BT68" i="2"/>
  <c r="LY69" i="2"/>
  <c r="I6" i="12" s="1"/>
  <c r="HA69" i="2"/>
  <c r="HH69" i="2"/>
  <c r="J7" i="9" s="1"/>
  <c r="ER69" i="2"/>
  <c r="IE69" i="2"/>
  <c r="FE68" i="2"/>
  <c r="N68" i="2"/>
  <c r="BW69" i="2"/>
  <c r="BN69" i="2"/>
  <c r="LM69" i="2"/>
  <c r="LV68" i="2"/>
  <c r="F5" i="12" s="1"/>
  <c r="DN69" i="2"/>
  <c r="JH69" i="2"/>
  <c r="JF69" i="2"/>
  <c r="JV68" i="2"/>
  <c r="BZ68" i="2"/>
  <c r="KK69" i="2"/>
  <c r="HQ69" i="2"/>
  <c r="IZ69" i="2"/>
  <c r="N69" i="2"/>
  <c r="BH68" i="2"/>
  <c r="DK68" i="2"/>
  <c r="JB69" i="2"/>
  <c r="FY69" i="2"/>
  <c r="FH69" i="2"/>
  <c r="M69" i="2"/>
  <c r="AM69" i="2"/>
  <c r="GP69" i="2"/>
  <c r="IN68" i="2"/>
  <c r="AI69" i="2"/>
  <c r="EY69" i="2"/>
  <c r="FU68" i="2"/>
  <c r="U69" i="2"/>
  <c r="BF68" i="2"/>
  <c r="EZ68" i="2"/>
  <c r="EH69" i="2"/>
  <c r="KG68" i="2"/>
  <c r="BS68" i="2"/>
  <c r="BU68" i="2"/>
  <c r="KH69" i="2"/>
  <c r="BO69" i="2"/>
  <c r="HY68" i="2"/>
  <c r="FQ68" i="2"/>
  <c r="KJ69" i="2"/>
  <c r="KQ69" i="2"/>
  <c r="FZ69" i="2"/>
  <c r="JR68" i="2"/>
  <c r="KI68" i="2"/>
  <c r="GS68" i="2"/>
  <c r="FF69" i="2"/>
  <c r="BH69" i="2"/>
  <c r="AA68" i="2"/>
  <c r="HW68" i="2"/>
  <c r="DX68" i="2"/>
  <c r="JA69" i="2"/>
  <c r="LP69" i="2"/>
  <c r="L6" i="13" s="1"/>
  <c r="CT68" i="2"/>
  <c r="EG68" i="2"/>
  <c r="DA69" i="2"/>
  <c r="CD69" i="2"/>
  <c r="GG68" i="2"/>
  <c r="GW69" i="2"/>
  <c r="KY68" i="2"/>
  <c r="O6" i="9" s="1"/>
  <c r="FA68" i="2"/>
  <c r="DJ69" i="2"/>
  <c r="GQ68" i="2"/>
  <c r="EI68" i="2"/>
  <c r="IA68" i="2"/>
  <c r="IG68" i="2"/>
  <c r="FT68" i="2"/>
  <c r="BF69" i="2"/>
  <c r="IE68" i="2"/>
  <c r="IZ68" i="2"/>
  <c r="GH69" i="2"/>
  <c r="IP69" i="2"/>
  <c r="LF69" i="2"/>
  <c r="G6" i="13" s="1"/>
  <c r="HP69" i="2"/>
  <c r="KE69" i="2"/>
  <c r="KZ68" i="2"/>
  <c r="P6" i="9" s="1"/>
  <c r="AA69" i="2"/>
  <c r="M35" i="9"/>
  <c r="F35" i="7"/>
  <c r="L63" i="9"/>
  <c r="G63" i="7"/>
  <c r="J58" i="9"/>
  <c r="G58" i="7"/>
  <c r="J53" i="9"/>
  <c r="F53" i="9" s="1"/>
  <c r="G53" i="7"/>
  <c r="J19" i="9"/>
  <c r="F19" i="9" s="1"/>
  <c r="G19" i="7"/>
  <c r="J48" i="9"/>
  <c r="G48" i="7"/>
  <c r="L44" i="9"/>
  <c r="G44" i="7"/>
  <c r="J41" i="9"/>
  <c r="F41" i="9" s="1"/>
  <c r="G41" i="7"/>
  <c r="J39" i="9"/>
  <c r="F39" i="9" s="1"/>
  <c r="G39" i="7"/>
  <c r="J42" i="9"/>
  <c r="G42" i="7"/>
  <c r="J40" i="9"/>
  <c r="G40" i="7"/>
  <c r="L36" i="9"/>
  <c r="G36" i="7"/>
  <c r="Q64" i="3"/>
  <c r="EE61" i="2"/>
  <c r="J56" i="9"/>
  <c r="G56" i="7"/>
  <c r="J30" i="9"/>
  <c r="G30" i="7"/>
  <c r="J21" i="9"/>
  <c r="G21" i="7"/>
  <c r="I55" i="9"/>
  <c r="F55" i="7"/>
  <c r="J51" i="9"/>
  <c r="F51" i="9" s="1"/>
  <c r="G51" i="7"/>
  <c r="JD67" i="2"/>
  <c r="L5" i="9" s="1"/>
  <c r="J16" i="9"/>
  <c r="G16" i="7"/>
  <c r="J52" i="9"/>
  <c r="G52" i="7"/>
  <c r="N8" i="9"/>
  <c r="F8" i="9" s="1"/>
  <c r="KX67" i="2"/>
  <c r="N5" i="9" s="1"/>
  <c r="G8" i="7"/>
  <c r="Q43" i="3"/>
  <c r="EE40" i="2"/>
  <c r="Q35" i="3"/>
  <c r="EE32" i="2"/>
  <c r="Q61" i="3"/>
  <c r="EE58" i="2"/>
  <c r="Q52" i="3"/>
  <c r="EE49" i="2"/>
  <c r="F60" i="9"/>
  <c r="EE26" i="2"/>
  <c r="Q29" i="3"/>
  <c r="Q13" i="3"/>
  <c r="EE10" i="2"/>
  <c r="ED28" i="2"/>
  <c r="P31" i="3"/>
  <c r="P46" i="3"/>
  <c r="ED43" i="2"/>
  <c r="Q33" i="3"/>
  <c r="EE30" i="2"/>
  <c r="Q24" i="3"/>
  <c r="EE21" i="2"/>
  <c r="Q23" i="3"/>
  <c r="EE20" i="2"/>
  <c r="Q18" i="3"/>
  <c r="EE15" i="2"/>
  <c r="G4" i="6"/>
  <c r="D4" i="6" l="1"/>
  <c r="E4" i="6" s="1"/>
  <c r="P4" i="6"/>
  <c r="H4" i="6"/>
  <c r="N4" i="6"/>
  <c r="R4" i="6"/>
  <c r="J4" i="6"/>
  <c r="L4" i="6"/>
  <c r="L6" i="6"/>
  <c r="D6" i="6"/>
  <c r="E6" i="6" s="1"/>
  <c r="P6" i="6"/>
  <c r="F6" i="6"/>
  <c r="N6" i="6"/>
  <c r="H6" i="6"/>
  <c r="V6" i="6"/>
  <c r="T6" i="6"/>
  <c r="J6" i="6"/>
  <c r="R6" i="6"/>
  <c r="T4" i="6"/>
  <c r="T56" i="31"/>
  <c r="T57" i="31"/>
  <c r="T55" i="31"/>
  <c r="V4" i="6"/>
  <c r="T5" i="6"/>
  <c r="N5" i="6"/>
  <c r="H5" i="6"/>
  <c r="L5" i="6"/>
  <c r="V5" i="6"/>
  <c r="F5" i="6"/>
  <c r="R5" i="6"/>
  <c r="P5" i="6"/>
  <c r="D5" i="6"/>
  <c r="E5" i="6" s="1"/>
  <c r="J5" i="6"/>
  <c r="F4" i="6"/>
  <c r="E8" i="21"/>
  <c r="D14" i="21"/>
  <c r="E15" i="21"/>
  <c r="D15" i="21"/>
  <c r="E14" i="21"/>
  <c r="D10" i="22"/>
  <c r="D9" i="29" s="1"/>
  <c r="D9" i="21"/>
  <c r="D15" i="22"/>
  <c r="D14" i="29" s="1"/>
  <c r="D13" i="21"/>
  <c r="D11" i="21"/>
  <c r="D12" i="21"/>
  <c r="D7" i="22"/>
  <c r="D6" i="29" s="1"/>
  <c r="E6" i="22"/>
  <c r="E4" i="20"/>
  <c r="I5" i="21" s="1"/>
  <c r="E10" i="21"/>
  <c r="J5" i="22"/>
  <c r="E9" i="21"/>
  <c r="E7" i="21"/>
  <c r="D8" i="22"/>
  <c r="E11" i="21"/>
  <c r="E5" i="22"/>
  <c r="E12" i="21"/>
  <c r="D7" i="21"/>
  <c r="D8" i="21"/>
  <c r="D10" i="21"/>
  <c r="H5" i="22"/>
  <c r="F5" i="21"/>
  <c r="D12" i="22"/>
  <c r="G5" i="21"/>
  <c r="D6" i="22"/>
  <c r="D5" i="29" s="1"/>
  <c r="E6" i="21"/>
  <c r="D13" i="22"/>
  <c r="L5" i="22"/>
  <c r="LF38" i="19"/>
  <c r="EB26" i="19"/>
  <c r="P4" i="20"/>
  <c r="D4" i="20" s="1"/>
  <c r="H5" i="21" s="1"/>
  <c r="D14" i="22"/>
  <c r="D11" i="22"/>
  <c r="D9" i="22"/>
  <c r="E13" i="21"/>
  <c r="D5" i="20"/>
  <c r="H6" i="21" s="1"/>
  <c r="D6" i="21" s="1"/>
  <c r="EX72" i="2"/>
  <c r="O5" i="6" s="1"/>
  <c r="EV73" i="2"/>
  <c r="K6" i="6" s="1"/>
  <c r="E7" i="3"/>
  <c r="H8" i="7" s="1"/>
  <c r="D8" i="7" s="1"/>
  <c r="E57" i="3"/>
  <c r="H58" i="7" s="1"/>
  <c r="D58" i="7" s="1"/>
  <c r="F45" i="3"/>
  <c r="I46" i="7" s="1"/>
  <c r="E5" i="40"/>
  <c r="E17" i="3"/>
  <c r="H18" i="7" s="1"/>
  <c r="D18" i="7" s="1"/>
  <c r="E37" i="3"/>
  <c r="H38" i="7" s="1"/>
  <c r="D38" i="7" s="1"/>
  <c r="D6" i="3"/>
  <c r="E14" i="3"/>
  <c r="H15" i="7" s="1"/>
  <c r="D15" i="7" s="1"/>
  <c r="F11" i="3"/>
  <c r="I12" i="7" s="1"/>
  <c r="E12" i="7" s="1"/>
  <c r="E28" i="3"/>
  <c r="H29" i="7" s="1"/>
  <c r="D29" i="7" s="1"/>
  <c r="F55" i="3"/>
  <c r="I56" i="7" s="1"/>
  <c r="E56" i="7" s="1"/>
  <c r="E26" i="3"/>
  <c r="H27" i="7" s="1"/>
  <c r="D27" i="7" s="1"/>
  <c r="D5" i="13"/>
  <c r="E20" i="3"/>
  <c r="H21" i="7" s="1"/>
  <c r="D21" i="7" s="1"/>
  <c r="F47" i="3"/>
  <c r="I48" i="7" s="1"/>
  <c r="E48" i="7" s="1"/>
  <c r="F58" i="3"/>
  <c r="I59" i="7" s="1"/>
  <c r="E59" i="7" s="1"/>
  <c r="F34" i="3"/>
  <c r="I35" i="7" s="1"/>
  <c r="E35" i="7" s="1"/>
  <c r="E15" i="3"/>
  <c r="E62" i="3"/>
  <c r="H63" i="7" s="1"/>
  <c r="D63" i="7" s="1"/>
  <c r="F28" i="3"/>
  <c r="I29" i="7" s="1"/>
  <c r="E29" i="7" s="1"/>
  <c r="F40" i="3"/>
  <c r="I41" i="7" s="1"/>
  <c r="E41" i="7" s="1"/>
  <c r="E29" i="3"/>
  <c r="H30" i="7" s="1"/>
  <c r="D30" i="7" s="1"/>
  <c r="F49" i="3"/>
  <c r="I50" i="7" s="1"/>
  <c r="E50" i="7" s="1"/>
  <c r="F15" i="3"/>
  <c r="I16" i="7" s="1"/>
  <c r="E16" i="7" s="1"/>
  <c r="E44" i="3"/>
  <c r="H45" i="7" s="1"/>
  <c r="D45" i="7" s="1"/>
  <c r="E48" i="3"/>
  <c r="H49" i="7" s="1"/>
  <c r="D49" i="7" s="1"/>
  <c r="E23" i="3"/>
  <c r="E52" i="3"/>
  <c r="H53" i="7" s="1"/>
  <c r="D53" i="7" s="1"/>
  <c r="F23" i="3"/>
  <c r="I24" i="7" s="1"/>
  <c r="E24" i="7" s="1"/>
  <c r="DZ69" i="2"/>
  <c r="N6" i="3" s="1"/>
  <c r="D5" i="14"/>
  <c r="F35" i="3"/>
  <c r="I36" i="7" s="1"/>
  <c r="E36" i="7" s="1"/>
  <c r="F50" i="3"/>
  <c r="I51" i="7" s="1"/>
  <c r="E51" i="7" s="1"/>
  <c r="E55" i="3"/>
  <c r="H56" i="7" s="1"/>
  <c r="D56" i="7" s="1"/>
  <c r="F26" i="3"/>
  <c r="I27" i="7" s="1"/>
  <c r="E27" i="7" s="1"/>
  <c r="E62" i="9"/>
  <c r="E61" i="14" s="1"/>
  <c r="ED67" i="2"/>
  <c r="D5" i="40"/>
  <c r="EY72" i="2"/>
  <c r="Q5" i="6" s="1"/>
  <c r="E46" i="7"/>
  <c r="E6" i="41"/>
  <c r="D5" i="12"/>
  <c r="EW72" i="2"/>
  <c r="M5" i="6" s="1"/>
  <c r="D6" i="12"/>
  <c r="E30" i="3"/>
  <c r="E53" i="3"/>
  <c r="H54" i="7" s="1"/>
  <c r="D54" i="7" s="1"/>
  <c r="F44" i="3"/>
  <c r="I45" i="7" s="1"/>
  <c r="E45" i="7" s="1"/>
  <c r="E41" i="3"/>
  <c r="F41" i="3"/>
  <c r="I42" i="7" s="1"/>
  <c r="E42" i="7" s="1"/>
  <c r="E49" i="3"/>
  <c r="H50" i="7" s="1"/>
  <c r="D50" i="7" s="1"/>
  <c r="E64" i="3"/>
  <c r="H65" i="7" s="1"/>
  <c r="D65" i="7" s="1"/>
  <c r="E56" i="3"/>
  <c r="H57" i="7" s="1"/>
  <c r="D57" i="7" s="1"/>
  <c r="EE67" i="2"/>
  <c r="EY73" i="2"/>
  <c r="Q6" i="6" s="1"/>
  <c r="D6" i="13"/>
  <c r="D7" i="9"/>
  <c r="E46" i="3"/>
  <c r="H47" i="7" s="1"/>
  <c r="D47" i="7" s="1"/>
  <c r="E13" i="3"/>
  <c r="H14" i="7" s="1"/>
  <c r="D14" i="7" s="1"/>
  <c r="D6" i="41"/>
  <c r="EU72" i="2"/>
  <c r="I5" i="6" s="1"/>
  <c r="FA73" i="2"/>
  <c r="U6" i="6" s="1"/>
  <c r="EZ73" i="2"/>
  <c r="S6" i="6" s="1"/>
  <c r="F7" i="7"/>
  <c r="CF68" i="2"/>
  <c r="L5" i="3" s="1"/>
  <c r="E60" i="3"/>
  <c r="H61" i="7" s="1"/>
  <c r="D61" i="7" s="1"/>
  <c r="F30" i="3"/>
  <c r="I31" i="7" s="1"/>
  <c r="E31" i="7" s="1"/>
  <c r="E9" i="3"/>
  <c r="E61" i="3"/>
  <c r="H62" i="7" s="1"/>
  <c r="D62" i="7" s="1"/>
  <c r="F57" i="3"/>
  <c r="I58" i="7" s="1"/>
  <c r="E58" i="7" s="1"/>
  <c r="EA69" i="2"/>
  <c r="O6" i="3" s="1"/>
  <c r="F20" i="3"/>
  <c r="I21" i="7" s="1"/>
  <c r="E21" i="7" s="1"/>
  <c r="F32" i="3"/>
  <c r="I33" i="7" s="1"/>
  <c r="E33" i="7" s="1"/>
  <c r="F22" i="3"/>
  <c r="I23" i="7" s="1"/>
  <c r="E23" i="7" s="1"/>
  <c r="E33" i="3"/>
  <c r="H34" i="7" s="1"/>
  <c r="D34" i="7" s="1"/>
  <c r="F46" i="3"/>
  <c r="I47" i="7" s="1"/>
  <c r="E47" i="7" s="1"/>
  <c r="E59" i="3"/>
  <c r="H60" i="7" s="1"/>
  <c r="D60" i="7" s="1"/>
  <c r="F25" i="3"/>
  <c r="I26" i="7" s="1"/>
  <c r="E26" i="7" s="1"/>
  <c r="F61" i="3"/>
  <c r="I62" i="7" s="1"/>
  <c r="E62" i="7" s="1"/>
  <c r="F60" i="3"/>
  <c r="I61" i="7" s="1"/>
  <c r="E61" i="7" s="1"/>
  <c r="F42" i="3"/>
  <c r="I43" i="7" s="1"/>
  <c r="E43" i="7" s="1"/>
  <c r="E36" i="3"/>
  <c r="H37" i="7" s="1"/>
  <c r="D37" i="7" s="1"/>
  <c r="E50" i="3"/>
  <c r="H51" i="7" s="1"/>
  <c r="D51" i="7" s="1"/>
  <c r="D5" i="3"/>
  <c r="D6" i="40"/>
  <c r="D5" i="41"/>
  <c r="F18" i="3"/>
  <c r="I19" i="7" s="1"/>
  <c r="E19" i="7" s="1"/>
  <c r="F43" i="3"/>
  <c r="I44" i="7" s="1"/>
  <c r="E44" i="7" s="1"/>
  <c r="E6" i="12"/>
  <c r="F54" i="3"/>
  <c r="I55" i="7" s="1"/>
  <c r="E55" i="7" s="1"/>
  <c r="E21" i="3"/>
  <c r="E34" i="3"/>
  <c r="H35" i="7" s="1"/>
  <c r="D35" i="7" s="1"/>
  <c r="F9" i="3"/>
  <c r="I10" i="7" s="1"/>
  <c r="E10" i="7" s="1"/>
  <c r="F37" i="3"/>
  <c r="I38" i="7" s="1"/>
  <c r="E38" i="7" s="1"/>
  <c r="F21" i="3"/>
  <c r="I22" i="7" s="1"/>
  <c r="E22" i="7" s="1"/>
  <c r="F14" i="3"/>
  <c r="I15" i="7" s="1"/>
  <c r="E15" i="7" s="1"/>
  <c r="E39" i="3"/>
  <c r="H40" i="7" s="1"/>
  <c r="D40" i="7" s="1"/>
  <c r="E45" i="3"/>
  <c r="E16" i="3"/>
  <c r="H17" i="7" s="1"/>
  <c r="D17" i="7" s="1"/>
  <c r="F19" i="3"/>
  <c r="I20" i="7" s="1"/>
  <c r="E20" i="7" s="1"/>
  <c r="F39" i="3"/>
  <c r="I40" i="7" s="1"/>
  <c r="E40" i="7" s="1"/>
  <c r="F59" i="3"/>
  <c r="I60" i="7" s="1"/>
  <c r="E60" i="7" s="1"/>
  <c r="E58" i="3"/>
  <c r="H59" i="7" s="1"/>
  <c r="D59" i="7" s="1"/>
  <c r="F36" i="3"/>
  <c r="I37" i="7" s="1"/>
  <c r="E37" i="7" s="1"/>
  <c r="F27" i="3"/>
  <c r="I28" i="7" s="1"/>
  <c r="E28" i="7" s="1"/>
  <c r="N8" i="3"/>
  <c r="DZ67" i="2"/>
  <c r="N4" i="3" s="1"/>
  <c r="EN68" i="2"/>
  <c r="R5" i="3" s="1"/>
  <c r="CG67" i="2"/>
  <c r="M4" i="3" s="1"/>
  <c r="R8" i="3"/>
  <c r="EN67" i="2"/>
  <c r="R4" i="3" s="1"/>
  <c r="E25" i="3"/>
  <c r="F24" i="3"/>
  <c r="I25" i="7" s="1"/>
  <c r="E25" i="7" s="1"/>
  <c r="F13" i="3"/>
  <c r="I14" i="7" s="1"/>
  <c r="E14" i="7" s="1"/>
  <c r="F64" i="3"/>
  <c r="I65" i="7" s="1"/>
  <c r="E65" i="7" s="1"/>
  <c r="EE68" i="2"/>
  <c r="ED69" i="2"/>
  <c r="E51" i="3"/>
  <c r="E19" i="3"/>
  <c r="K10" i="3"/>
  <c r="AK68" i="2"/>
  <c r="K5" i="3" s="1"/>
  <c r="FB73" i="2"/>
  <c r="W6" i="6" s="1"/>
  <c r="FA72" i="2"/>
  <c r="U5" i="6" s="1"/>
  <c r="ET73" i="2"/>
  <c r="G6" i="6" s="1"/>
  <c r="EZ72" i="2"/>
  <c r="S5" i="6" s="1"/>
  <c r="FB72" i="2"/>
  <c r="W5" i="6" s="1"/>
  <c r="E31" i="3"/>
  <c r="H32" i="7" s="1"/>
  <c r="D32" i="7" s="1"/>
  <c r="F31" i="3"/>
  <c r="I32" i="7" s="1"/>
  <c r="E32" i="7" s="1"/>
  <c r="E22" i="3"/>
  <c r="E11" i="3"/>
  <c r="F56" i="3"/>
  <c r="I57" i="7" s="1"/>
  <c r="E57" i="7" s="1"/>
  <c r="J8" i="3"/>
  <c r="AJ67" i="2"/>
  <c r="J4" i="3" s="1"/>
  <c r="K8" i="3"/>
  <c r="AK67" i="2"/>
  <c r="K4" i="3" s="1"/>
  <c r="AK69" i="2"/>
  <c r="K6" i="3" s="1"/>
  <c r="F16" i="3"/>
  <c r="I17" i="7" s="1"/>
  <c r="E17" i="7" s="1"/>
  <c r="S10" i="3"/>
  <c r="EO68" i="2"/>
  <c r="S5" i="3" s="1"/>
  <c r="F53" i="3"/>
  <c r="F62" i="3"/>
  <c r="I63" i="7" s="1"/>
  <c r="E63" i="7" s="1"/>
  <c r="F38" i="3"/>
  <c r="I39" i="7" s="1"/>
  <c r="E39" i="7" s="1"/>
  <c r="L8" i="3"/>
  <c r="CF67" i="2"/>
  <c r="L4" i="3" s="1"/>
  <c r="CF69" i="2"/>
  <c r="L6" i="3" s="1"/>
  <c r="F51" i="3"/>
  <c r="I52" i="7" s="1"/>
  <c r="E52" i="7" s="1"/>
  <c r="M10" i="3"/>
  <c r="CG68" i="2"/>
  <c r="M5" i="3" s="1"/>
  <c r="E54" i="3"/>
  <c r="E27" i="3"/>
  <c r="H28" i="7" s="1"/>
  <c r="D28" i="7" s="1"/>
  <c r="E47" i="3"/>
  <c r="N10" i="3"/>
  <c r="DZ68" i="2"/>
  <c r="N5" i="3" s="1"/>
  <c r="AJ69" i="2"/>
  <c r="J6" i="3" s="1"/>
  <c r="F12" i="3"/>
  <c r="I13" i="7" s="1"/>
  <c r="E13" i="7" s="1"/>
  <c r="E18" i="3"/>
  <c r="H19" i="7" s="1"/>
  <c r="D19" i="7" s="1"/>
  <c r="F63" i="3"/>
  <c r="I64" i="7" s="1"/>
  <c r="E64" i="7" s="1"/>
  <c r="CG69" i="2"/>
  <c r="M6" i="3" s="1"/>
  <c r="S8" i="3"/>
  <c r="EO67" i="2"/>
  <c r="S4" i="3" s="1"/>
  <c r="EO69" i="2"/>
  <c r="S6" i="3" s="1"/>
  <c r="E43" i="3"/>
  <c r="H44" i="7" s="1"/>
  <c r="D44" i="7" s="1"/>
  <c r="EU73" i="2"/>
  <c r="I6" i="6" s="1"/>
  <c r="EV72" i="2"/>
  <c r="K5" i="6" s="1"/>
  <c r="ET72" i="2"/>
  <c r="G5" i="6" s="1"/>
  <c r="EW73" i="2"/>
  <c r="M6" i="6" s="1"/>
  <c r="F33" i="3"/>
  <c r="I34" i="7" s="1"/>
  <c r="E34" i="7" s="1"/>
  <c r="F29" i="3"/>
  <c r="I30" i="7" s="1"/>
  <c r="E30" i="7" s="1"/>
  <c r="F52" i="3"/>
  <c r="I53" i="7" s="1"/>
  <c r="E53" i="7" s="1"/>
  <c r="E5" i="12"/>
  <c r="EN69" i="2"/>
  <c r="R6" i="3" s="1"/>
  <c r="ED68" i="2"/>
  <c r="EE69" i="2"/>
  <c r="F48" i="3"/>
  <c r="I49" i="7" s="1"/>
  <c r="E49" i="7" s="1"/>
  <c r="F17" i="3"/>
  <c r="I18" i="7" s="1"/>
  <c r="E18" i="7" s="1"/>
  <c r="E12" i="3"/>
  <c r="H13" i="7" s="1"/>
  <c r="D13" i="7" s="1"/>
  <c r="E38" i="3"/>
  <c r="J10" i="3"/>
  <c r="AJ68" i="2"/>
  <c r="J5" i="3" s="1"/>
  <c r="E40" i="3"/>
  <c r="E35" i="3"/>
  <c r="H36" i="7" s="1"/>
  <c r="D36" i="7" s="1"/>
  <c r="E42" i="3"/>
  <c r="E32" i="3"/>
  <c r="E24" i="3"/>
  <c r="H25" i="7" s="1"/>
  <c r="D25" i="7" s="1"/>
  <c r="E63" i="3"/>
  <c r="H64" i="7" s="1"/>
  <c r="D64" i="7" s="1"/>
  <c r="F14" i="9"/>
  <c r="F27" i="9"/>
  <c r="F20" i="9"/>
  <c r="E5" i="9"/>
  <c r="E4" i="14" s="1"/>
  <c r="F46" i="9"/>
  <c r="E61" i="9"/>
  <c r="E51" i="9"/>
  <c r="E52" i="9"/>
  <c r="G6" i="7"/>
  <c r="G7" i="7"/>
  <c r="E7" i="9"/>
  <c r="E6" i="14" s="1"/>
  <c r="F6" i="7"/>
  <c r="F30" i="9"/>
  <c r="F40" i="9"/>
  <c r="F48" i="9"/>
  <c r="F63" i="9"/>
  <c r="F35" i="9"/>
  <c r="E16" i="9"/>
  <c r="E19" i="9"/>
  <c r="O7" i="3"/>
  <c r="F7" i="3" s="1"/>
  <c r="EA67" i="2"/>
  <c r="O4" i="3" s="1"/>
  <c r="EA68" i="2"/>
  <c r="O5" i="3" s="1"/>
  <c r="E24" i="9"/>
  <c r="F13" i="9"/>
  <c r="E63" i="9"/>
  <c r="E54" i="9"/>
  <c r="E48" i="9"/>
  <c r="E56" i="9"/>
  <c r="E42" i="9"/>
  <c r="E32" i="9"/>
  <c r="E38" i="9"/>
  <c r="E49" i="9"/>
  <c r="E21" i="9"/>
  <c r="E17" i="9"/>
  <c r="E40" i="9"/>
  <c r="F5" i="9"/>
  <c r="E10" i="9"/>
  <c r="E22" i="9"/>
  <c r="E47" i="9"/>
  <c r="F18" i="9"/>
  <c r="E50" i="9"/>
  <c r="E65" i="9"/>
  <c r="E59" i="9"/>
  <c r="F7" i="9"/>
  <c r="E6" i="9"/>
  <c r="E5" i="14" s="1"/>
  <c r="F36" i="9"/>
  <c r="G5" i="14"/>
  <c r="E60" i="9"/>
  <c r="E18" i="9"/>
  <c r="E15" i="9"/>
  <c r="E43" i="9"/>
  <c r="E36" i="9"/>
  <c r="F38" i="9"/>
  <c r="F50" i="9"/>
  <c r="E13" i="9"/>
  <c r="E44" i="9"/>
  <c r="E45" i="9"/>
  <c r="F33" i="9"/>
  <c r="F54" i="9"/>
  <c r="F12" i="9"/>
  <c r="F32" i="9"/>
  <c r="F22" i="9"/>
  <c r="E37" i="9"/>
  <c r="E28" i="9"/>
  <c r="E31" i="9"/>
  <c r="E39" i="9"/>
  <c r="F29" i="9"/>
  <c r="E34" i="9"/>
  <c r="E57" i="9"/>
  <c r="E25" i="9"/>
  <c r="E24" i="14" s="1"/>
  <c r="F52" i="9"/>
  <c r="F16" i="9"/>
  <c r="E55" i="9"/>
  <c r="F21" i="9"/>
  <c r="F56" i="9"/>
  <c r="F42" i="9"/>
  <c r="F44" i="9"/>
  <c r="F58" i="9"/>
  <c r="E35" i="9"/>
  <c r="E53" i="9"/>
  <c r="G5" i="7"/>
  <c r="F26" i="9"/>
  <c r="F34" i="9"/>
  <c r="E41" i="9"/>
  <c r="E9" i="9"/>
  <c r="E20" i="9"/>
  <c r="F24" i="9"/>
  <c r="F11" i="9"/>
  <c r="E12" i="9"/>
  <c r="E23" i="9"/>
  <c r="F62" i="9"/>
  <c r="E64" i="9"/>
  <c r="F5" i="7"/>
  <c r="F6" i="9"/>
  <c r="E5" i="21" l="1"/>
  <c r="D7" i="29"/>
  <c r="D10" i="29"/>
  <c r="D12" i="29"/>
  <c r="D11" i="29"/>
  <c r="D5" i="21"/>
  <c r="D8" i="29"/>
  <c r="D13" i="29"/>
  <c r="D5" i="22"/>
  <c r="G11" i="3"/>
  <c r="G58" i="3"/>
  <c r="G28" i="3"/>
  <c r="G29" i="3"/>
  <c r="G36" i="3"/>
  <c r="G34" i="3"/>
  <c r="G15" i="3"/>
  <c r="G26" i="3"/>
  <c r="G30" i="3"/>
  <c r="H16" i="7"/>
  <c r="D16" i="7" s="1"/>
  <c r="F8" i="3"/>
  <c r="I9" i="7" s="1"/>
  <c r="E9" i="7" s="1"/>
  <c r="H31" i="7"/>
  <c r="D31" i="7" s="1"/>
  <c r="G41" i="3"/>
  <c r="G23" i="3"/>
  <c r="G60" i="3"/>
  <c r="G22" i="3"/>
  <c r="G57" i="3"/>
  <c r="H42" i="7"/>
  <c r="D42" i="7" s="1"/>
  <c r="G61" i="3"/>
  <c r="G49" i="3"/>
  <c r="F4" i="3"/>
  <c r="I5" i="7" s="1"/>
  <c r="E5" i="7" s="1"/>
  <c r="G18" i="3"/>
  <c r="E4" i="3"/>
  <c r="H5" i="7" s="1"/>
  <c r="D5" i="7" s="1"/>
  <c r="G21" i="3"/>
  <c r="H24" i="7"/>
  <c r="D24" i="7" s="1"/>
  <c r="F10" i="3"/>
  <c r="I11" i="7" s="1"/>
  <c r="E11" i="7" s="1"/>
  <c r="G9" i="3"/>
  <c r="G55" i="3"/>
  <c r="H12" i="7"/>
  <c r="D12" i="7" s="1"/>
  <c r="G31" i="3"/>
  <c r="G64" i="3"/>
  <c r="G44" i="3"/>
  <c r="H22" i="7"/>
  <c r="D22" i="7" s="1"/>
  <c r="H23" i="7"/>
  <c r="D23" i="7" s="1"/>
  <c r="H10" i="7"/>
  <c r="D10" i="7" s="1"/>
  <c r="G13" i="3"/>
  <c r="G20" i="3"/>
  <c r="G59" i="3"/>
  <c r="G14" i="3"/>
  <c r="G43" i="3"/>
  <c r="G17" i="3"/>
  <c r="G39" i="3"/>
  <c r="G24" i="3"/>
  <c r="G35" i="3"/>
  <c r="G48" i="3"/>
  <c r="G56" i="3"/>
  <c r="E5" i="3"/>
  <c r="H6" i="7" s="1"/>
  <c r="D6" i="7" s="1"/>
  <c r="F6" i="3"/>
  <c r="I7" i="7" s="1"/>
  <c r="E7" i="7" s="1"/>
  <c r="H46" i="7"/>
  <c r="D46" i="7" s="1"/>
  <c r="G45" i="3"/>
  <c r="G33" i="3"/>
  <c r="G27" i="3"/>
  <c r="F5" i="3"/>
  <c r="I6" i="7" s="1"/>
  <c r="E6" i="7" s="1"/>
  <c r="G37" i="3"/>
  <c r="G50" i="3"/>
  <c r="G46" i="3"/>
  <c r="E10" i="3"/>
  <c r="G62" i="3"/>
  <c r="G40" i="3"/>
  <c r="H41" i="7"/>
  <c r="D41" i="7" s="1"/>
  <c r="H39" i="7"/>
  <c r="D39" i="7" s="1"/>
  <c r="G38" i="3"/>
  <c r="I54" i="7"/>
  <c r="E54" i="7" s="1"/>
  <c r="G53" i="3"/>
  <c r="E8" i="3"/>
  <c r="H52" i="7"/>
  <c r="D52" i="7" s="1"/>
  <c r="G51" i="3"/>
  <c r="G19" i="3"/>
  <c r="H20" i="7"/>
  <c r="D20" i="7" s="1"/>
  <c r="G63" i="3"/>
  <c r="G12" i="3"/>
  <c r="G32" i="3"/>
  <c r="H33" i="7"/>
  <c r="D33" i="7" s="1"/>
  <c r="H48" i="7"/>
  <c r="D48" i="7" s="1"/>
  <c r="G47" i="3"/>
  <c r="G16" i="3"/>
  <c r="H26" i="7"/>
  <c r="D26" i="7" s="1"/>
  <c r="G25" i="3"/>
  <c r="H55" i="7"/>
  <c r="D55" i="7" s="1"/>
  <c r="G54" i="3"/>
  <c r="G52" i="3"/>
  <c r="H43" i="7"/>
  <c r="D43" i="7" s="1"/>
  <c r="G42" i="3"/>
  <c r="E6" i="3"/>
  <c r="E63" i="14"/>
  <c r="E22" i="14"/>
  <c r="E56" i="14"/>
  <c r="E12" i="14"/>
  <c r="E17" i="14"/>
  <c r="E16" i="14"/>
  <c r="E48" i="14"/>
  <c r="E47" i="14"/>
  <c r="E62" i="14"/>
  <c r="E23" i="14"/>
  <c r="I8" i="7"/>
  <c r="E8" i="7" s="1"/>
  <c r="G7" i="3"/>
  <c r="E60" i="14"/>
  <c r="E11" i="14"/>
  <c r="E8" i="14"/>
  <c r="E34" i="14"/>
  <c r="E54" i="14"/>
  <c r="E38" i="14"/>
  <c r="E36" i="14"/>
  <c r="E43" i="14"/>
  <c r="E42" i="14"/>
  <c r="E64" i="14"/>
  <c r="E21" i="14"/>
  <c r="E39" i="14"/>
  <c r="E20" i="14"/>
  <c r="E37" i="14"/>
  <c r="E55" i="14"/>
  <c r="E53" i="14"/>
  <c r="E18" i="14"/>
  <c r="E33" i="14"/>
  <c r="E30" i="14"/>
  <c r="E35" i="14"/>
  <c r="E59" i="14"/>
  <c r="E58" i="14"/>
  <c r="E50" i="14"/>
  <c r="E19" i="14"/>
  <c r="E40" i="14"/>
  <c r="E52" i="14"/>
  <c r="E27" i="14"/>
  <c r="E44" i="14"/>
  <c r="E14" i="14"/>
  <c r="E49" i="14"/>
  <c r="E46" i="14"/>
  <c r="E9" i="14"/>
  <c r="E31" i="14"/>
  <c r="E41" i="14"/>
  <c r="E15" i="14"/>
  <c r="E51" i="14"/>
  <c r="D4" i="29" l="1"/>
  <c r="G4" i="3"/>
  <c r="G10" i="3"/>
  <c r="H11" i="7"/>
  <c r="D11" i="7" s="1"/>
  <c r="G5" i="3"/>
  <c r="G6" i="3"/>
  <c r="H7" i="7"/>
  <c r="D7" i="7" s="1"/>
  <c r="G8" i="3"/>
  <c r="H9" i="7"/>
  <c r="D9" i="7" s="1"/>
  <c r="D5"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 fornøyd Microsoft Office-bruker</author>
  </authors>
  <commentList>
    <comment ref="Z10" authorId="0" shapeId="0" xr:uid="{00000000-0006-0000-0700-000001000000}">
      <text>
        <r>
          <rPr>
            <sz val="9"/>
            <color indexed="81"/>
            <rFont val="Tahoma"/>
            <family val="2"/>
          </rPr>
          <t>John Gray:
Justert grunnet mann registrert</t>
        </r>
      </text>
    </comment>
    <comment ref="Z18" authorId="0" shapeId="0" xr:uid="{00000000-0006-0000-0700-000002000000}">
      <text>
        <r>
          <rPr>
            <sz val="9"/>
            <color indexed="81"/>
            <rFont val="Tahoma"/>
            <family val="2"/>
          </rPr>
          <t>John Gray:
Sjekket!</t>
        </r>
      </text>
    </comment>
    <comment ref="Y21" authorId="0" shapeId="0" xr:uid="{00000000-0006-0000-0700-000003000000}">
      <text>
        <r>
          <rPr>
            <sz val="9"/>
            <color indexed="81"/>
            <rFont val="Tahoma"/>
            <family val="2"/>
          </rPr>
          <t>John Gray:
Rettet 1 kvinner var innregistrert 11.11</t>
        </r>
      </text>
    </comment>
  </commentList>
</comments>
</file>

<file path=xl/sharedStrings.xml><?xml version="1.0" encoding="utf-8"?>
<sst xmlns="http://schemas.openxmlformats.org/spreadsheetml/2006/main" count="8934" uniqueCount="1961">
  <si>
    <t>responseid</t>
  </si>
  <si>
    <t>respid</t>
  </si>
  <si>
    <t>interview_start</t>
  </si>
  <si>
    <t>interview_end</t>
  </si>
  <si>
    <t>status</t>
  </si>
  <si>
    <t>fylke</t>
  </si>
  <si>
    <t>skole</t>
  </si>
  <si>
    <t>sikkerhet</t>
  </si>
  <si>
    <t>name</t>
  </si>
  <si>
    <t>email</t>
  </si>
  <si>
    <t>userid</t>
  </si>
  <si>
    <t>password</t>
  </si>
  <si>
    <t>dato</t>
  </si>
  <si>
    <t>fylkeskommuneepost</t>
  </si>
  <si>
    <t>uke10ferdig</t>
  </si>
  <si>
    <t>uke20ferdig</t>
  </si>
  <si>
    <t>uke42ferdig</t>
  </si>
  <si>
    <t>uke49ferdig</t>
  </si>
  <si>
    <t>sluttrapferdig</t>
  </si>
  <si>
    <t>q2_1</t>
  </si>
  <si>
    <t>q2_2</t>
  </si>
  <si>
    <t>q2_3</t>
  </si>
  <si>
    <t>q2_4</t>
  </si>
  <si>
    <t>q297_1</t>
  </si>
  <si>
    <t>q297_2</t>
  </si>
  <si>
    <t>q297_3</t>
  </si>
  <si>
    <t>q297_4</t>
  </si>
  <si>
    <t>q223</t>
  </si>
  <si>
    <t>q170_1</t>
  </si>
  <si>
    <t>q171_1</t>
  </si>
  <si>
    <t>q186_1</t>
  </si>
  <si>
    <t>q185_1</t>
  </si>
  <si>
    <t>q188_1</t>
  </si>
  <si>
    <t>q187_1</t>
  </si>
  <si>
    <t>q190_1</t>
  </si>
  <si>
    <t>q189_1</t>
  </si>
  <si>
    <t>q231_1</t>
  </si>
  <si>
    <t>q231_2</t>
  </si>
  <si>
    <t>q231_3</t>
  </si>
  <si>
    <t>q231_4</t>
  </si>
  <si>
    <t>q231_5</t>
  </si>
  <si>
    <t>q231_6</t>
  </si>
  <si>
    <t>q231_7</t>
  </si>
  <si>
    <t>q231_8</t>
  </si>
  <si>
    <t>q231_9</t>
  </si>
  <si>
    <t>q231_10</t>
  </si>
  <si>
    <t>q231_11</t>
  </si>
  <si>
    <t>q231_12</t>
  </si>
  <si>
    <t>q230_1</t>
  </si>
  <si>
    <t>q230_2</t>
  </si>
  <si>
    <t>q230_3</t>
  </si>
  <si>
    <t>q230_4</t>
  </si>
  <si>
    <t>q230_5</t>
  </si>
  <si>
    <t>q230_6</t>
  </si>
  <si>
    <t>q230_7</t>
  </si>
  <si>
    <t>q230_8</t>
  </si>
  <si>
    <t>q230_9</t>
  </si>
  <si>
    <t>q230_10</t>
  </si>
  <si>
    <t>q230_11</t>
  </si>
  <si>
    <t>q230_12</t>
  </si>
  <si>
    <t>q229_1</t>
  </si>
  <si>
    <t>q229_2</t>
  </si>
  <si>
    <t>q229_3</t>
  </si>
  <si>
    <t>q229_4</t>
  </si>
  <si>
    <t>q229_5</t>
  </si>
  <si>
    <t>q229_6</t>
  </si>
  <si>
    <t>q229_7</t>
  </si>
  <si>
    <t>q229_8</t>
  </si>
  <si>
    <t>q229_9</t>
  </si>
  <si>
    <t>q229_10</t>
  </si>
  <si>
    <t>q229_11</t>
  </si>
  <si>
    <t>q229_12</t>
  </si>
  <si>
    <t>q228_1</t>
  </si>
  <si>
    <t>q228_2</t>
  </si>
  <si>
    <t>q228_3</t>
  </si>
  <si>
    <t>q228_4</t>
  </si>
  <si>
    <t>q228_5</t>
  </si>
  <si>
    <t>q228_6</t>
  </si>
  <si>
    <t>q228_7</t>
  </si>
  <si>
    <t>q228_8</t>
  </si>
  <si>
    <t>q228_9</t>
  </si>
  <si>
    <t>q228_10</t>
  </si>
  <si>
    <t>q228_11</t>
  </si>
  <si>
    <t>q228_12</t>
  </si>
  <si>
    <t>q227_1</t>
  </si>
  <si>
    <t>q227_2</t>
  </si>
  <si>
    <t>q227_3</t>
  </si>
  <si>
    <t>q227_4</t>
  </si>
  <si>
    <t>q227_5</t>
  </si>
  <si>
    <t>q227_6</t>
  </si>
  <si>
    <t>q227_7</t>
  </si>
  <si>
    <t>q227_8</t>
  </si>
  <si>
    <t>q227_9</t>
  </si>
  <si>
    <t>q227_10</t>
  </si>
  <si>
    <t>q227_11</t>
  </si>
  <si>
    <t>q227_12</t>
  </si>
  <si>
    <t>q226_1</t>
  </si>
  <si>
    <t>q226_2</t>
  </si>
  <si>
    <t>q226_3</t>
  </si>
  <si>
    <t>q226_4</t>
  </si>
  <si>
    <t>q226_5</t>
  </si>
  <si>
    <t>q226_6</t>
  </si>
  <si>
    <t>q226_7</t>
  </si>
  <si>
    <t>q226_8</t>
  </si>
  <si>
    <t>q226_9</t>
  </si>
  <si>
    <t>q226_10</t>
  </si>
  <si>
    <t>q226_11</t>
  </si>
  <si>
    <t>q226_12</t>
  </si>
  <si>
    <t>q225_1</t>
  </si>
  <si>
    <t>q225_2</t>
  </si>
  <si>
    <t>q225_3</t>
  </si>
  <si>
    <t>q225_4</t>
  </si>
  <si>
    <t>q225_5</t>
  </si>
  <si>
    <t>q225_6</t>
  </si>
  <si>
    <t>q225_7</t>
  </si>
  <si>
    <t>q225_8</t>
  </si>
  <si>
    <t>q225_9</t>
  </si>
  <si>
    <t>q225_10</t>
  </si>
  <si>
    <t>q225_11</t>
  </si>
  <si>
    <t>q225_12</t>
  </si>
  <si>
    <t>q224_1</t>
  </si>
  <si>
    <t>q224_2</t>
  </si>
  <si>
    <t>q224_3</t>
  </si>
  <si>
    <t>q224_4</t>
  </si>
  <si>
    <t>q224_5</t>
  </si>
  <si>
    <t>q224_6</t>
  </si>
  <si>
    <t>q224_7</t>
  </si>
  <si>
    <t>q224_8</t>
  </si>
  <si>
    <t>q224_9</t>
  </si>
  <si>
    <t>q224_10</t>
  </si>
  <si>
    <t>q224_11</t>
  </si>
  <si>
    <t>q224_12</t>
  </si>
  <si>
    <t>q239_1</t>
  </si>
  <si>
    <t>q239_2</t>
  </si>
  <si>
    <t>q239_3</t>
  </si>
  <si>
    <t>q239_4</t>
  </si>
  <si>
    <t>q239_5</t>
  </si>
  <si>
    <t>q239_6</t>
  </si>
  <si>
    <t>q239_7</t>
  </si>
  <si>
    <t>q239_8</t>
  </si>
  <si>
    <t>q239_9</t>
  </si>
  <si>
    <t>q239_10</t>
  </si>
  <si>
    <t>q239_11</t>
  </si>
  <si>
    <t>q239_12</t>
  </si>
  <si>
    <t>q239_13</t>
  </si>
  <si>
    <t>q239_14</t>
  </si>
  <si>
    <t>q239_15</t>
  </si>
  <si>
    <t>q239_16</t>
  </si>
  <si>
    <t>q239_17</t>
  </si>
  <si>
    <t>q239_18</t>
  </si>
  <si>
    <t>q239_19</t>
  </si>
  <si>
    <t>q239_20</t>
  </si>
  <si>
    <t>q239_21</t>
  </si>
  <si>
    <t>q239_22</t>
  </si>
  <si>
    <t>q239_23</t>
  </si>
  <si>
    <t>q238_1</t>
  </si>
  <si>
    <t>q238_2</t>
  </si>
  <si>
    <t>q238_3</t>
  </si>
  <si>
    <t>q238_4</t>
  </si>
  <si>
    <t>q238_5</t>
  </si>
  <si>
    <t>q238_6</t>
  </si>
  <si>
    <t>q238_7</t>
  </si>
  <si>
    <t>q238_8</t>
  </si>
  <si>
    <t>q238_9</t>
  </si>
  <si>
    <t>q238_10</t>
  </si>
  <si>
    <t>q238_11</t>
  </si>
  <si>
    <t>q238_12</t>
  </si>
  <si>
    <t>q238_13</t>
  </si>
  <si>
    <t>q238_14</t>
  </si>
  <si>
    <t>q238_15</t>
  </si>
  <si>
    <t>q238_16</t>
  </si>
  <si>
    <t>q238_17</t>
  </si>
  <si>
    <t>q238_18</t>
  </si>
  <si>
    <t>q238_19</t>
  </si>
  <si>
    <t>q238_20</t>
  </si>
  <si>
    <t>q238_21</t>
  </si>
  <si>
    <t>q238_22</t>
  </si>
  <si>
    <t>q238_23</t>
  </si>
  <si>
    <t>q237_1</t>
  </si>
  <si>
    <t>q237_2</t>
  </si>
  <si>
    <t>q237_3</t>
  </si>
  <si>
    <t>q237_4</t>
  </si>
  <si>
    <t>q237_5</t>
  </si>
  <si>
    <t>q237_6</t>
  </si>
  <si>
    <t>q237_7</t>
  </si>
  <si>
    <t>q237_8</t>
  </si>
  <si>
    <t>q237_9</t>
  </si>
  <si>
    <t>q237_10</t>
  </si>
  <si>
    <t>q237_11</t>
  </si>
  <si>
    <t>q237_12</t>
  </si>
  <si>
    <t>q237_13</t>
  </si>
  <si>
    <t>q237_14</t>
  </si>
  <si>
    <t>q237_15</t>
  </si>
  <si>
    <t>q237_16</t>
  </si>
  <si>
    <t>q237_17</t>
  </si>
  <si>
    <t>q237_18</t>
  </si>
  <si>
    <t>q237_19</t>
  </si>
  <si>
    <t>q237_20</t>
  </si>
  <si>
    <t>q237_21</t>
  </si>
  <si>
    <t>q237_22</t>
  </si>
  <si>
    <t>q237_23</t>
  </si>
  <si>
    <t>q236_1</t>
  </si>
  <si>
    <t>q236_2</t>
  </si>
  <si>
    <t>q236_3</t>
  </si>
  <si>
    <t>q236_4</t>
  </si>
  <si>
    <t>q236_5</t>
  </si>
  <si>
    <t>q236_6</t>
  </si>
  <si>
    <t>q236_7</t>
  </si>
  <si>
    <t>q236_8</t>
  </si>
  <si>
    <t>q236_9</t>
  </si>
  <si>
    <t>q236_10</t>
  </si>
  <si>
    <t>q236_11</t>
  </si>
  <si>
    <t>q236_12</t>
  </si>
  <si>
    <t>q236_13</t>
  </si>
  <si>
    <t>q236_14</t>
  </si>
  <si>
    <t>q236_15</t>
  </si>
  <si>
    <t>q236_16</t>
  </si>
  <si>
    <t>q236_17</t>
  </si>
  <si>
    <t>q236_18</t>
  </si>
  <si>
    <t>q236_19</t>
  </si>
  <si>
    <t>q236_20</t>
  </si>
  <si>
    <t>q236_21</t>
  </si>
  <si>
    <t>q236_22</t>
  </si>
  <si>
    <t>q236_23</t>
  </si>
  <si>
    <t>q235_1</t>
  </si>
  <si>
    <t>q235_2</t>
  </si>
  <si>
    <t>q235_3</t>
  </si>
  <si>
    <t>q235_4</t>
  </si>
  <si>
    <t>q235_5</t>
  </si>
  <si>
    <t>q235_6</t>
  </si>
  <si>
    <t>q235_7</t>
  </si>
  <si>
    <t>q235_8</t>
  </si>
  <si>
    <t>q235_9</t>
  </si>
  <si>
    <t>q235_10</t>
  </si>
  <si>
    <t>q235_11</t>
  </si>
  <si>
    <t>q235_12</t>
  </si>
  <si>
    <t>q235_13</t>
  </si>
  <si>
    <t>q235_14</t>
  </si>
  <si>
    <t>q235_15</t>
  </si>
  <si>
    <t>q235_16</t>
  </si>
  <si>
    <t>q235_17</t>
  </si>
  <si>
    <t>q235_18</t>
  </si>
  <si>
    <t>q235_19</t>
  </si>
  <si>
    <t>q235_20</t>
  </si>
  <si>
    <t>q235_21</t>
  </si>
  <si>
    <t>q235_22</t>
  </si>
  <si>
    <t>q235_23</t>
  </si>
  <si>
    <t>q234_1</t>
  </si>
  <si>
    <t>q234_2</t>
  </si>
  <si>
    <t>q234_3</t>
  </si>
  <si>
    <t>q234_4</t>
  </si>
  <si>
    <t>q234_5</t>
  </si>
  <si>
    <t>q234_6</t>
  </si>
  <si>
    <t>q234_7</t>
  </si>
  <si>
    <t>q234_8</t>
  </si>
  <si>
    <t>q234_9</t>
  </si>
  <si>
    <t>q234_10</t>
  </si>
  <si>
    <t>q234_11</t>
  </si>
  <si>
    <t>q234_12</t>
  </si>
  <si>
    <t>q234_13</t>
  </si>
  <si>
    <t>q234_14</t>
  </si>
  <si>
    <t>q234_15</t>
  </si>
  <si>
    <t>q234_16</t>
  </si>
  <si>
    <t>q234_17</t>
  </si>
  <si>
    <t>q234_18</t>
  </si>
  <si>
    <t>q234_19</t>
  </si>
  <si>
    <t>q234_20</t>
  </si>
  <si>
    <t>q234_21</t>
  </si>
  <si>
    <t>q234_22</t>
  </si>
  <si>
    <t>q234_23</t>
  </si>
  <si>
    <t>q233_1</t>
  </si>
  <si>
    <t>q233_2</t>
  </si>
  <si>
    <t>q233_3</t>
  </si>
  <si>
    <t>q233_4</t>
  </si>
  <si>
    <t>q233_5</t>
  </si>
  <si>
    <t>q233_6</t>
  </si>
  <si>
    <t>q233_7</t>
  </si>
  <si>
    <t>q233_8</t>
  </si>
  <si>
    <t>q233_9</t>
  </si>
  <si>
    <t>q233_10</t>
  </si>
  <si>
    <t>q233_11</t>
  </si>
  <si>
    <t>q233_12</t>
  </si>
  <si>
    <t>q233_13</t>
  </si>
  <si>
    <t>q233_14</t>
  </si>
  <si>
    <t>q233_15</t>
  </si>
  <si>
    <t>q233_16</t>
  </si>
  <si>
    <t>q233_17</t>
  </si>
  <si>
    <t>q233_18</t>
  </si>
  <si>
    <t>q233_19</t>
  </si>
  <si>
    <t>q233_20</t>
  </si>
  <si>
    <t>q233_21</t>
  </si>
  <si>
    <t>q233_22</t>
  </si>
  <si>
    <t>q233_23</t>
  </si>
  <si>
    <t>q232_1</t>
  </si>
  <si>
    <t>q232_2</t>
  </si>
  <si>
    <t>q232_3</t>
  </si>
  <si>
    <t>q232_4</t>
  </si>
  <si>
    <t>q232_5</t>
  </si>
  <si>
    <t>q232_6</t>
  </si>
  <si>
    <t>q232_7</t>
  </si>
  <si>
    <t>q232_8</t>
  </si>
  <si>
    <t>q232_9</t>
  </si>
  <si>
    <t>q232_10</t>
  </si>
  <si>
    <t>q232_11</t>
  </si>
  <si>
    <t>q232_12</t>
  </si>
  <si>
    <t>q232_13</t>
  </si>
  <si>
    <t>q232_14</t>
  </si>
  <si>
    <t>q232_15</t>
  </si>
  <si>
    <t>q232_16</t>
  </si>
  <si>
    <t>q232_17</t>
  </si>
  <si>
    <t>q232_18</t>
  </si>
  <si>
    <t>q232_19</t>
  </si>
  <si>
    <t>q232_20</t>
  </si>
  <si>
    <t>q232_21</t>
  </si>
  <si>
    <t>q232_22</t>
  </si>
  <si>
    <t>q232_23</t>
  </si>
  <si>
    <t>q247_1</t>
  </si>
  <si>
    <t>q247_2</t>
  </si>
  <si>
    <t>q247_3</t>
  </si>
  <si>
    <t>q247_4</t>
  </si>
  <si>
    <t>q247_5</t>
  </si>
  <si>
    <t>q247_6</t>
  </si>
  <si>
    <t>q247_7</t>
  </si>
  <si>
    <t>q247_8</t>
  </si>
  <si>
    <t>q247_9</t>
  </si>
  <si>
    <t>q247_10</t>
  </si>
  <si>
    <t>q247_11</t>
  </si>
  <si>
    <t>q247_12</t>
  </si>
  <si>
    <t>q247_13</t>
  </si>
  <si>
    <t>q247_14</t>
  </si>
  <si>
    <t>q247_15</t>
  </si>
  <si>
    <t>q247_16</t>
  </si>
  <si>
    <t>q247_17</t>
  </si>
  <si>
    <t>q247_18</t>
  </si>
  <si>
    <t>q247_19</t>
  </si>
  <si>
    <t>q247_20</t>
  </si>
  <si>
    <t>q247_21</t>
  </si>
  <si>
    <t>q247_22</t>
  </si>
  <si>
    <t>q246_1</t>
  </si>
  <si>
    <t>q246_2</t>
  </si>
  <si>
    <t>q246_3</t>
  </si>
  <si>
    <t>q246_4</t>
  </si>
  <si>
    <t>q246_5</t>
  </si>
  <si>
    <t>q246_6</t>
  </si>
  <si>
    <t>q246_7</t>
  </si>
  <si>
    <t>q246_8</t>
  </si>
  <si>
    <t>q246_9</t>
  </si>
  <si>
    <t>q246_10</t>
  </si>
  <si>
    <t>q246_11</t>
  </si>
  <si>
    <t>q246_12</t>
  </si>
  <si>
    <t>q246_13</t>
  </si>
  <si>
    <t>q246_14</t>
  </si>
  <si>
    <t>q246_15</t>
  </si>
  <si>
    <t>q246_16</t>
  </si>
  <si>
    <t>q246_17</t>
  </si>
  <si>
    <t>q246_18</t>
  </si>
  <si>
    <t>q246_19</t>
  </si>
  <si>
    <t>q246_20</t>
  </si>
  <si>
    <t>q246_21</t>
  </si>
  <si>
    <t>q246_22</t>
  </si>
  <si>
    <t>q245_1</t>
  </si>
  <si>
    <t>q245_2</t>
  </si>
  <si>
    <t>q245_3</t>
  </si>
  <si>
    <t>q245_4</t>
  </si>
  <si>
    <t>q245_5</t>
  </si>
  <si>
    <t>q245_6</t>
  </si>
  <si>
    <t>q245_7</t>
  </si>
  <si>
    <t>q245_8</t>
  </si>
  <si>
    <t>q245_9</t>
  </si>
  <si>
    <t>q245_10</t>
  </si>
  <si>
    <t>q245_11</t>
  </si>
  <si>
    <t>q245_12</t>
  </si>
  <si>
    <t>q245_13</t>
  </si>
  <si>
    <t>q245_14</t>
  </si>
  <si>
    <t>q245_15</t>
  </si>
  <si>
    <t>q245_16</t>
  </si>
  <si>
    <t>q245_17</t>
  </si>
  <si>
    <t>q245_18</t>
  </si>
  <si>
    <t>q245_19</t>
  </si>
  <si>
    <t>q245_20</t>
  </si>
  <si>
    <t>q245_21</t>
  </si>
  <si>
    <t>q245_22</t>
  </si>
  <si>
    <t>q244_1</t>
  </si>
  <si>
    <t>q244_2</t>
  </si>
  <si>
    <t>q244_3</t>
  </si>
  <si>
    <t>q244_4</t>
  </si>
  <si>
    <t>q244_5</t>
  </si>
  <si>
    <t>q244_6</t>
  </si>
  <si>
    <t>q244_7</t>
  </si>
  <si>
    <t>q244_8</t>
  </si>
  <si>
    <t>q244_9</t>
  </si>
  <si>
    <t>q244_10</t>
  </si>
  <si>
    <t>q244_11</t>
  </si>
  <si>
    <t>q244_12</t>
  </si>
  <si>
    <t>q244_13</t>
  </si>
  <si>
    <t>q244_14</t>
  </si>
  <si>
    <t>q244_15</t>
  </si>
  <si>
    <t>q244_16</t>
  </si>
  <si>
    <t>q244_17</t>
  </si>
  <si>
    <t>q244_18</t>
  </si>
  <si>
    <t>q244_19</t>
  </si>
  <si>
    <t>q244_20</t>
  </si>
  <si>
    <t>q244_21</t>
  </si>
  <si>
    <t>q244_22</t>
  </si>
  <si>
    <t>q243_1</t>
  </si>
  <si>
    <t>q243_2</t>
  </si>
  <si>
    <t>q243_3</t>
  </si>
  <si>
    <t>q243_4</t>
  </si>
  <si>
    <t>q243_5</t>
  </si>
  <si>
    <t>q243_6</t>
  </si>
  <si>
    <t>q243_7</t>
  </si>
  <si>
    <t>q243_8</t>
  </si>
  <si>
    <t>q243_9</t>
  </si>
  <si>
    <t>q243_10</t>
  </si>
  <si>
    <t>q243_11</t>
  </si>
  <si>
    <t>q243_12</t>
  </si>
  <si>
    <t>q243_13</t>
  </si>
  <si>
    <t>q243_14</t>
  </si>
  <si>
    <t>q243_15</t>
  </si>
  <si>
    <t>q243_16</t>
  </si>
  <si>
    <t>q243_17</t>
  </si>
  <si>
    <t>q243_18</t>
  </si>
  <si>
    <t>q243_19</t>
  </si>
  <si>
    <t>q243_20</t>
  </si>
  <si>
    <t>q243_21</t>
  </si>
  <si>
    <t>q243_22</t>
  </si>
  <si>
    <t>q242_1</t>
  </si>
  <si>
    <t>q242_2</t>
  </si>
  <si>
    <t>q242_3</t>
  </si>
  <si>
    <t>q242_4</t>
  </si>
  <si>
    <t>q242_5</t>
  </si>
  <si>
    <t>q242_6</t>
  </si>
  <si>
    <t>q242_7</t>
  </si>
  <si>
    <t>q242_8</t>
  </si>
  <si>
    <t>q242_9</t>
  </si>
  <si>
    <t>q242_10</t>
  </si>
  <si>
    <t>q242_11</t>
  </si>
  <si>
    <t>q242_12</t>
  </si>
  <si>
    <t>q242_13</t>
  </si>
  <si>
    <t>q242_14</t>
  </si>
  <si>
    <t>q242_15</t>
  </si>
  <si>
    <t>q242_16</t>
  </si>
  <si>
    <t>q242_17</t>
  </si>
  <si>
    <t>q242_18</t>
  </si>
  <si>
    <t>q242_19</t>
  </si>
  <si>
    <t>q242_20</t>
  </si>
  <si>
    <t>q242_21</t>
  </si>
  <si>
    <t>q242_22</t>
  </si>
  <si>
    <t>q241_1</t>
  </si>
  <si>
    <t>q241_2</t>
  </si>
  <si>
    <t>q241_3</t>
  </si>
  <si>
    <t>q241_4</t>
  </si>
  <si>
    <t>q241_5</t>
  </si>
  <si>
    <t>q241_6</t>
  </si>
  <si>
    <t>q241_7</t>
  </si>
  <si>
    <t>q241_8</t>
  </si>
  <si>
    <t>q241_9</t>
  </si>
  <si>
    <t>q241_10</t>
  </si>
  <si>
    <t>q241_11</t>
  </si>
  <si>
    <t>q241_12</t>
  </si>
  <si>
    <t>q241_13</t>
  </si>
  <si>
    <t>q241_14</t>
  </si>
  <si>
    <t>q241_15</t>
  </si>
  <si>
    <t>q241_16</t>
  </si>
  <si>
    <t>q241_17</t>
  </si>
  <si>
    <t>q241_18</t>
  </si>
  <si>
    <t>q241_19</t>
  </si>
  <si>
    <t>q241_20</t>
  </si>
  <si>
    <t>q241_21</t>
  </si>
  <si>
    <t>q241_22</t>
  </si>
  <si>
    <t>q240_1</t>
  </si>
  <si>
    <t>q240_2</t>
  </si>
  <si>
    <t>q240_3</t>
  </si>
  <si>
    <t>q240_4</t>
  </si>
  <si>
    <t>q240_5</t>
  </si>
  <si>
    <t>q240_6</t>
  </si>
  <si>
    <t>q240_7</t>
  </si>
  <si>
    <t>q240_8</t>
  </si>
  <si>
    <t>q240_9</t>
  </si>
  <si>
    <t>q240_10</t>
  </si>
  <si>
    <t>q240_11</t>
  </si>
  <si>
    <t>q240_12</t>
  </si>
  <si>
    <t>q240_13</t>
  </si>
  <si>
    <t>q240_14</t>
  </si>
  <si>
    <t>q240_15</t>
  </si>
  <si>
    <t>q240_16</t>
  </si>
  <si>
    <t>q240_17</t>
  </si>
  <si>
    <t>q240_18</t>
  </si>
  <si>
    <t>q240_19</t>
  </si>
  <si>
    <t>q240_20</t>
  </si>
  <si>
    <t>q240_21</t>
  </si>
  <si>
    <t>q240_22</t>
  </si>
  <si>
    <t>q255_1</t>
  </si>
  <si>
    <t>q255_2</t>
  </si>
  <si>
    <t>q255_3</t>
  </si>
  <si>
    <t>q255_4</t>
  </si>
  <si>
    <t>q254_1</t>
  </si>
  <si>
    <t>q254_2</t>
  </si>
  <si>
    <t>q254_3</t>
  </si>
  <si>
    <t>q254_4</t>
  </si>
  <si>
    <t>q253_1</t>
  </si>
  <si>
    <t>q253_2</t>
  </si>
  <si>
    <t>q253_3</t>
  </si>
  <si>
    <t>q253_4</t>
  </si>
  <si>
    <t>q252_1</t>
  </si>
  <si>
    <t>q252_2</t>
  </si>
  <si>
    <t>q252_3</t>
  </si>
  <si>
    <t>q252_4</t>
  </si>
  <si>
    <t>q251_1</t>
  </si>
  <si>
    <t>q251_2</t>
  </si>
  <si>
    <t>q251_3</t>
  </si>
  <si>
    <t>q251_4</t>
  </si>
  <si>
    <t>q250_1</t>
  </si>
  <si>
    <t>q250_2</t>
  </si>
  <si>
    <t>q250_3</t>
  </si>
  <si>
    <t>q250_4</t>
  </si>
  <si>
    <t>q249_1</t>
  </si>
  <si>
    <t>q249_2</t>
  </si>
  <si>
    <t>q249_3</t>
  </si>
  <si>
    <t>q249_4</t>
  </si>
  <si>
    <t>q248_1</t>
  </si>
  <si>
    <t>q248_2</t>
  </si>
  <si>
    <t>q248_3</t>
  </si>
  <si>
    <t>q248_4</t>
  </si>
  <si>
    <t>q79_1</t>
  </si>
  <si>
    <t>q79_2</t>
  </si>
  <si>
    <t>q79_3</t>
  </si>
  <si>
    <t>q79_4</t>
  </si>
  <si>
    <t>q80_1</t>
  </si>
  <si>
    <t>q80_2</t>
  </si>
  <si>
    <t>q80_3</t>
  </si>
  <si>
    <t>q80_4</t>
  </si>
  <si>
    <t>q81_1</t>
  </si>
  <si>
    <t>q81_2</t>
  </si>
  <si>
    <t>q81_3</t>
  </si>
  <si>
    <t>q81_4</t>
  </si>
  <si>
    <t>q81_5</t>
  </si>
  <si>
    <t>q81_6</t>
  </si>
  <si>
    <t>q81_7</t>
  </si>
  <si>
    <t>q81_8</t>
  </si>
  <si>
    <t>q81_9</t>
  </si>
  <si>
    <t>q82_1</t>
  </si>
  <si>
    <t>q82_2</t>
  </si>
  <si>
    <t>q82_3</t>
  </si>
  <si>
    <t>q82_4</t>
  </si>
  <si>
    <t>q82_5</t>
  </si>
  <si>
    <t>q82_6</t>
  </si>
  <si>
    <t>q82_7</t>
  </si>
  <si>
    <t>q82_8</t>
  </si>
  <si>
    <t>q82_9</t>
  </si>
  <si>
    <t>q13_1</t>
  </si>
  <si>
    <t>q13_2</t>
  </si>
  <si>
    <t>q13_3</t>
  </si>
  <si>
    <t>q13_4</t>
  </si>
  <si>
    <t>q13_5</t>
  </si>
  <si>
    <t>q91_1</t>
  </si>
  <si>
    <t>q91_2</t>
  </si>
  <si>
    <t>q91_3</t>
  </si>
  <si>
    <t>q91_4</t>
  </si>
  <si>
    <t>q91_5</t>
  </si>
  <si>
    <t>q91_6</t>
  </si>
  <si>
    <t>q91_7</t>
  </si>
  <si>
    <t>q91_8</t>
  </si>
  <si>
    <t>q91_9</t>
  </si>
  <si>
    <t>q91_10</t>
  </si>
  <si>
    <t>q91_11</t>
  </si>
  <si>
    <t>q91_12</t>
  </si>
  <si>
    <t>q91_13</t>
  </si>
  <si>
    <t>q92_1</t>
  </si>
  <si>
    <t>q92_2</t>
  </si>
  <si>
    <t>q92_3</t>
  </si>
  <si>
    <t>q92_4</t>
  </si>
  <si>
    <t>q279_1</t>
  </si>
  <si>
    <t>q280_1</t>
  </si>
  <si>
    <t>q269_1</t>
  </si>
  <si>
    <t>q269_2</t>
  </si>
  <si>
    <t>q269_3</t>
  </si>
  <si>
    <t>q269_4</t>
  </si>
  <si>
    <t>q269_5</t>
  </si>
  <si>
    <t>q269_6</t>
  </si>
  <si>
    <t>q269_7</t>
  </si>
  <si>
    <t>q269_8</t>
  </si>
  <si>
    <t>q269_9</t>
  </si>
  <si>
    <t>q269_10</t>
  </si>
  <si>
    <t>q269_11</t>
  </si>
  <si>
    <t>q269_12</t>
  </si>
  <si>
    <t>q268_1</t>
  </si>
  <si>
    <t>q268_2</t>
  </si>
  <si>
    <t>q268_3</t>
  </si>
  <si>
    <t>q268_4</t>
  </si>
  <si>
    <t>q268_5</t>
  </si>
  <si>
    <t>q268_6</t>
  </si>
  <si>
    <t>q268_7</t>
  </si>
  <si>
    <t>q268_8</t>
  </si>
  <si>
    <t>q268_9</t>
  </si>
  <si>
    <t>q268_10</t>
  </si>
  <si>
    <t>q268_11</t>
  </si>
  <si>
    <t>q268_12</t>
  </si>
  <si>
    <t>q94_1</t>
  </si>
  <si>
    <t>q94_2</t>
  </si>
  <si>
    <t>q94_3</t>
  </si>
  <si>
    <t>q94_4</t>
  </si>
  <si>
    <t>q94_5</t>
  </si>
  <si>
    <t>q94_6</t>
  </si>
  <si>
    <t>q94_7</t>
  </si>
  <si>
    <t>q94_8</t>
  </si>
  <si>
    <t>q94_9</t>
  </si>
  <si>
    <t>q94_10</t>
  </si>
  <si>
    <t>q94_11</t>
  </si>
  <si>
    <t>q94_12</t>
  </si>
  <si>
    <t>q94_13</t>
  </si>
  <si>
    <t>q94_14</t>
  </si>
  <si>
    <t>q94_15</t>
  </si>
  <si>
    <t>q94_16</t>
  </si>
  <si>
    <t>q94_17</t>
  </si>
  <si>
    <t>q94_18</t>
  </si>
  <si>
    <t>q94_19</t>
  </si>
  <si>
    <t>q94_20</t>
  </si>
  <si>
    <t>q94_21</t>
  </si>
  <si>
    <t>q94_22</t>
  </si>
  <si>
    <t>q94_23</t>
  </si>
  <si>
    <t>q95_1</t>
  </si>
  <si>
    <t>q95_2</t>
  </si>
  <si>
    <t>q95_3</t>
  </si>
  <si>
    <t>q95_4</t>
  </si>
  <si>
    <t>q95_5</t>
  </si>
  <si>
    <t>q95_6</t>
  </si>
  <si>
    <t>q95_7</t>
  </si>
  <si>
    <t>q95_8</t>
  </si>
  <si>
    <t>q95_9</t>
  </si>
  <si>
    <t>q95_10</t>
  </si>
  <si>
    <t>q95_11</t>
  </si>
  <si>
    <t>q95_12</t>
  </si>
  <si>
    <t>q95_13</t>
  </si>
  <si>
    <t>q95_14</t>
  </si>
  <si>
    <t>q95_15</t>
  </si>
  <si>
    <t>q95_16</t>
  </si>
  <si>
    <t>q95_17</t>
  </si>
  <si>
    <t>q95_18</t>
  </si>
  <si>
    <t>q95_19</t>
  </si>
  <si>
    <t>q95_20</t>
  </si>
  <si>
    <t>q95_21</t>
  </si>
  <si>
    <t>q95_22</t>
  </si>
  <si>
    <t>q95_23</t>
  </si>
  <si>
    <t>q97_1</t>
  </si>
  <si>
    <t>q97_2</t>
  </si>
  <si>
    <t>q97_3</t>
  </si>
  <si>
    <t>q97_4</t>
  </si>
  <si>
    <t>q97_5</t>
  </si>
  <si>
    <t>q97_6</t>
  </si>
  <si>
    <t>q97_7</t>
  </si>
  <si>
    <t>q97_8</t>
  </si>
  <si>
    <t>q97_9</t>
  </si>
  <si>
    <t>q97_10</t>
  </si>
  <si>
    <t>q97_11</t>
  </si>
  <si>
    <t>q97_12</t>
  </si>
  <si>
    <t>q97_13</t>
  </si>
  <si>
    <t>q97_14</t>
  </si>
  <si>
    <t>q97_15</t>
  </si>
  <si>
    <t>q97_16</t>
  </si>
  <si>
    <t>q97_17</t>
  </si>
  <si>
    <t>q97_18</t>
  </si>
  <si>
    <t>q97_19</t>
  </si>
  <si>
    <t>q97_20</t>
  </si>
  <si>
    <t>q97_21</t>
  </si>
  <si>
    <t>q97_22</t>
  </si>
  <si>
    <t>q98_1</t>
  </si>
  <si>
    <t>q98_2</t>
  </si>
  <si>
    <t>q98_3</t>
  </si>
  <si>
    <t>q98_4</t>
  </si>
  <si>
    <t>q98_5</t>
  </si>
  <si>
    <t>q98_6</t>
  </si>
  <si>
    <t>q98_7</t>
  </si>
  <si>
    <t>q98_8</t>
  </si>
  <si>
    <t>q98_9</t>
  </si>
  <si>
    <t>q98_10</t>
  </si>
  <si>
    <t>q98_11</t>
  </si>
  <si>
    <t>q98_12</t>
  </si>
  <si>
    <t>q98_13</t>
  </si>
  <si>
    <t>q98_14</t>
  </si>
  <si>
    <t>q98_15</t>
  </si>
  <si>
    <t>q98_16</t>
  </si>
  <si>
    <t>q98_17</t>
  </si>
  <si>
    <t>q98_18</t>
  </si>
  <si>
    <t>q98_19</t>
  </si>
  <si>
    <t>q98_20</t>
  </si>
  <si>
    <t>q98_21</t>
  </si>
  <si>
    <t>q98_22</t>
  </si>
  <si>
    <t>q100_1</t>
  </si>
  <si>
    <t>q100_2</t>
  </si>
  <si>
    <t>q100_3</t>
  </si>
  <si>
    <t>q101_1</t>
  </si>
  <si>
    <t>q258</t>
  </si>
  <si>
    <t>q313_1</t>
  </si>
  <si>
    <t>q298_1</t>
  </si>
  <si>
    <t>q298_2</t>
  </si>
  <si>
    <t>q325_1</t>
  </si>
  <si>
    <t>complete</t>
  </si>
  <si>
    <t>Hordaland</t>
  </si>
  <si>
    <t>Åsane vgs</t>
  </si>
  <si>
    <t>Høy</t>
  </si>
  <si>
    <t>Østfold</t>
  </si>
  <si>
    <t>Halden vgs</t>
  </si>
  <si>
    <t>Halden fengsel</t>
  </si>
  <si>
    <t>hal01</t>
  </si>
  <si>
    <t>Medier og kommunikasjon</t>
  </si>
  <si>
    <t>Aust-Agder</t>
  </si>
  <si>
    <t>Terje Hansen</t>
  </si>
  <si>
    <t>bla01</t>
  </si>
  <si>
    <t>asa09</t>
  </si>
  <si>
    <t>Avdelingsleder</t>
  </si>
  <si>
    <t>Hedmark</t>
  </si>
  <si>
    <t>Skarnes vgs</t>
  </si>
  <si>
    <t>Hedmark fengsel Bruvoll avd</t>
  </si>
  <si>
    <t>Lav</t>
  </si>
  <si>
    <t>gryfo@hedmark.org</t>
  </si>
  <si>
    <t>ska18</t>
  </si>
  <si>
    <t>postmottak@hedmark.org</t>
  </si>
  <si>
    <t>avdelingsleder</t>
  </si>
  <si>
    <t>Møre og Romsdal</t>
  </si>
  <si>
    <t>Fagerlia vgs</t>
  </si>
  <si>
    <t>Ålesund fengsel</t>
  </si>
  <si>
    <t>Julianne Synes Vågsholm</t>
  </si>
  <si>
    <t>julianne.synes.vagsholm@mrfylke.no</t>
  </si>
  <si>
    <t>ale05</t>
  </si>
  <si>
    <t>post@mrfylke.no</t>
  </si>
  <si>
    <t>Akershus</t>
  </si>
  <si>
    <t>Rud vgs</t>
  </si>
  <si>
    <t>Ila fengsel og forvaringssanstalt</t>
  </si>
  <si>
    <t>rud14</t>
  </si>
  <si>
    <t>postmottak@akershus-fk.no</t>
  </si>
  <si>
    <t>Rogaland</t>
  </si>
  <si>
    <t>Ølen vgs</t>
  </si>
  <si>
    <t>Sandeid fengsel</t>
  </si>
  <si>
    <t>Mai Venke Lilleland</t>
  </si>
  <si>
    <t>ole12</t>
  </si>
  <si>
    <t>firmapost@rogfk.no</t>
  </si>
  <si>
    <t>Undervisningskoordinator</t>
  </si>
  <si>
    <t>Storhamar vgs</t>
  </si>
  <si>
    <t>sto19</t>
  </si>
  <si>
    <t>Ravneberget fengsel</t>
  </si>
  <si>
    <t>gle11</t>
  </si>
  <si>
    <t>Setesdal vgs</t>
  </si>
  <si>
    <t>Arendal fengsel Evje avd</t>
  </si>
  <si>
    <t>Trond Haugom</t>
  </si>
  <si>
    <t>trond.haugom@setesdal.vgs.no</t>
  </si>
  <si>
    <t>set15</t>
  </si>
  <si>
    <t>Sør-Trøndelag</t>
  </si>
  <si>
    <t>Charlottenlund vgs</t>
  </si>
  <si>
    <t>cha19</t>
  </si>
  <si>
    <t>postmottak@stfk.no</t>
  </si>
  <si>
    <t>Service og samferdsel</t>
  </si>
  <si>
    <t>Vestfold</t>
  </si>
  <si>
    <t>Thor Heyerdahls vgs</t>
  </si>
  <si>
    <t>tho11</t>
  </si>
  <si>
    <t>firmapost@vfk.no</t>
  </si>
  <si>
    <t>Trondheim fengsel Nermarka avd</t>
  </si>
  <si>
    <t>cha17</t>
  </si>
  <si>
    <t>NAV</t>
  </si>
  <si>
    <t>Bridge</t>
  </si>
  <si>
    <t>Borg vgs</t>
  </si>
  <si>
    <t>Sarpsborg fengsel</t>
  </si>
  <si>
    <t>bor02</t>
  </si>
  <si>
    <t>Bergen fengsel Osterøy avd</t>
  </si>
  <si>
    <t>Geir Hundvebakke</t>
  </si>
  <si>
    <t>asa02</t>
  </si>
  <si>
    <t>Nordland</t>
  </si>
  <si>
    <t>Bodø vgs</t>
  </si>
  <si>
    <t>Bodø fengsel</t>
  </si>
  <si>
    <t>bod06</t>
  </si>
  <si>
    <t>post@nfk.no</t>
  </si>
  <si>
    <t>Troms</t>
  </si>
  <si>
    <t>Breivika vgs</t>
  </si>
  <si>
    <t>Tromsø fengsel avd. høyere sikkerhet</t>
  </si>
  <si>
    <t>bre04</t>
  </si>
  <si>
    <t>postmottak@tromsfylke.no</t>
  </si>
  <si>
    <t>Færder vgs</t>
  </si>
  <si>
    <t>Sem fengsel</t>
  </si>
  <si>
    <t>fer08</t>
  </si>
  <si>
    <t>Koordinator</t>
  </si>
  <si>
    <t>Bodø fengsel Fauske avd</t>
  </si>
  <si>
    <t>bod14</t>
  </si>
  <si>
    <t>Oppland</t>
  </si>
  <si>
    <t>Gjøvik vgs</t>
  </si>
  <si>
    <t>Vestoppland fengsel Gjøvik avd</t>
  </si>
  <si>
    <t>gjo10</t>
  </si>
  <si>
    <t>postmottak@oppland.org</t>
  </si>
  <si>
    <t>bla07</t>
  </si>
  <si>
    <t>Jessheim vgs</t>
  </si>
  <si>
    <t>Ullersmo fengsel</t>
  </si>
  <si>
    <t>Øyvind Lunde</t>
  </si>
  <si>
    <t>oyvind.lunde@jessheim.vgs.no</t>
  </si>
  <si>
    <t>jes07</t>
  </si>
  <si>
    <t>Bjørgvin fengsel</t>
  </si>
  <si>
    <t>asa13</t>
  </si>
  <si>
    <t>Mosjøen vgs</t>
  </si>
  <si>
    <t>Mosjøen fengsel</t>
  </si>
  <si>
    <t>Wenche Stenersen</t>
  </si>
  <si>
    <t>mos02</t>
  </si>
  <si>
    <t>Telemark</t>
  </si>
  <si>
    <t>Vest-Telemark vgs</t>
  </si>
  <si>
    <t>ves08</t>
  </si>
  <si>
    <t>post@t-fk.no</t>
  </si>
  <si>
    <t>Oslo</t>
  </si>
  <si>
    <t>Grønland Voksenopplæringssenter</t>
  </si>
  <si>
    <t>Finmark</t>
  </si>
  <si>
    <t>Vadsø vgs</t>
  </si>
  <si>
    <t>vad09</t>
  </si>
  <si>
    <t>postmottak@ffk.no</t>
  </si>
  <si>
    <t>Vadsø fengsel avd lavere sikkerhet</t>
  </si>
  <si>
    <t>vad16</t>
  </si>
  <si>
    <t>Sandefjord fengsel</t>
  </si>
  <si>
    <t>tho15</t>
  </si>
  <si>
    <t>Randaberg vgs</t>
  </si>
  <si>
    <t>Stavanger fengsel</t>
  </si>
  <si>
    <t>ran11</t>
  </si>
  <si>
    <t>51733130</t>
  </si>
  <si>
    <t>Horten vgs</t>
  </si>
  <si>
    <t>Nordre Vestfold fengsel Horten avd</t>
  </si>
  <si>
    <t>Karl Johnny Solberg</t>
  </si>
  <si>
    <t>karlso@vfk.no</t>
  </si>
  <si>
    <t>hor05</t>
  </si>
  <si>
    <t>Bredtveit fengsel og forvaringsanstalt</t>
  </si>
  <si>
    <t>gro15</t>
  </si>
  <si>
    <t>Sogn og Fjordane</t>
  </si>
  <si>
    <t>Sogndal vgs</t>
  </si>
  <si>
    <t>Vik fengsel avd lavere sikkerhet</t>
  </si>
  <si>
    <t>Petter Refsdal</t>
  </si>
  <si>
    <t>petter.refsdal@sfj.no</t>
  </si>
  <si>
    <t>sog16</t>
  </si>
  <si>
    <t>postmottak.sentraladm@sfj.no</t>
  </si>
  <si>
    <t>Lærar</t>
  </si>
  <si>
    <t>Trond Nilsen</t>
  </si>
  <si>
    <t>sto11</t>
  </si>
  <si>
    <t>Time vgs</t>
  </si>
  <si>
    <t>tim13</t>
  </si>
  <si>
    <t>Søndre Vestfold fengsel Berg avd</t>
  </si>
  <si>
    <t>fer03</t>
  </si>
  <si>
    <t>Hilde Frostad</t>
  </si>
  <si>
    <t>hilde.frostad@hedmark.org</t>
  </si>
  <si>
    <t>sog14</t>
  </si>
  <si>
    <t>gro10</t>
  </si>
  <si>
    <t>Valdres vgs</t>
  </si>
  <si>
    <t>Vestoppland fengsel Valdres avd</t>
  </si>
  <si>
    <t>val01</t>
  </si>
  <si>
    <t>Buskerud</t>
  </si>
  <si>
    <t>Drammen vgs</t>
  </si>
  <si>
    <t>Drammen fengsel</t>
  </si>
  <si>
    <t>dra03</t>
  </si>
  <si>
    <t>postmottak@bfk.no</t>
  </si>
  <si>
    <t>Haugaland vgs</t>
  </si>
  <si>
    <t>Haugesund fengsel</t>
  </si>
  <si>
    <t>hau17</t>
  </si>
  <si>
    <t>jes17</t>
  </si>
  <si>
    <t>Hassel fengsel</t>
  </si>
  <si>
    <t>ros07</t>
  </si>
  <si>
    <t>Bastøy fengsel</t>
  </si>
  <si>
    <t>Hilde Beate Tørnby</t>
  </si>
  <si>
    <t>hildet@vfk.no</t>
  </si>
  <si>
    <t>hor07</t>
  </si>
  <si>
    <t>jans@vfk.no</t>
  </si>
  <si>
    <t>hor09</t>
  </si>
  <si>
    <t>Hjalmar Johansen vgs</t>
  </si>
  <si>
    <t>Telemark fengsel Skien avd</t>
  </si>
  <si>
    <t>hja06</t>
  </si>
  <si>
    <t>hja13</t>
  </si>
  <si>
    <t>ska13</t>
  </si>
  <si>
    <t>Kongsvinger fengsel avd lavere sikkerhet</t>
  </si>
  <si>
    <t>ska05</t>
  </si>
  <si>
    <t>Hønefoss vgs</t>
  </si>
  <si>
    <t>Ringerike fengsel</t>
  </si>
  <si>
    <t>Geir Dahl</t>
  </si>
  <si>
    <t>hon11</t>
  </si>
  <si>
    <t>Tromsø fengsel avd. lavere sikkerhet</t>
  </si>
  <si>
    <t>bre07</t>
  </si>
  <si>
    <t>Romsdal vgs</t>
  </si>
  <si>
    <t>Hustad fengsel avd lavere sikkerhet</t>
  </si>
  <si>
    <t>rom03</t>
  </si>
  <si>
    <t>tim19</t>
  </si>
  <si>
    <t>rom01</t>
  </si>
  <si>
    <t>Nord-Trøndelag</t>
  </si>
  <si>
    <t>Steinkjer vgs</t>
  </si>
  <si>
    <t>Verdal fengsel</t>
  </si>
  <si>
    <t>ste03</t>
  </si>
  <si>
    <t>postmottak@ntfk.no</t>
  </si>
  <si>
    <t>Mysen vgs</t>
  </si>
  <si>
    <t>Indre Østfold fengsel Trøgstad avd</t>
  </si>
  <si>
    <t>mys09</t>
  </si>
  <si>
    <t>Indre Østfold fengsel Eidsberg avd</t>
  </si>
  <si>
    <t>mys16</t>
  </si>
  <si>
    <t>Vest-Agder</t>
  </si>
  <si>
    <t>Kvadraturen vgs</t>
  </si>
  <si>
    <t>Kristiansand fengsel</t>
  </si>
  <si>
    <t>kva09</t>
  </si>
  <si>
    <t>postmottak@vaf.no</t>
  </si>
  <si>
    <t>Fylke</t>
  </si>
  <si>
    <t>Fengsel</t>
  </si>
  <si>
    <t>Skole</t>
  </si>
  <si>
    <t>Kapasitet</t>
  </si>
  <si>
    <t>Grunnskole</t>
  </si>
  <si>
    <t>HT</t>
  </si>
  <si>
    <t>DT</t>
  </si>
  <si>
    <t>Uke 10 Heltid</t>
  </si>
  <si>
    <t>Uke 10 Deltid</t>
  </si>
  <si>
    <t>Uke 20 Heltid</t>
  </si>
  <si>
    <t>Uke 20 Deltid</t>
  </si>
  <si>
    <t>Uke 42 Heltid</t>
  </si>
  <si>
    <t>Uke 42 Deltid</t>
  </si>
  <si>
    <t>Uke 49 Heltid</t>
  </si>
  <si>
    <t>Uke 49 Deltid</t>
  </si>
  <si>
    <t>Idrettsfag</t>
  </si>
  <si>
    <t>Musikk etc</t>
  </si>
  <si>
    <t>Studiespes</t>
  </si>
  <si>
    <t>Bygg&amp;anlegg</t>
  </si>
  <si>
    <t>Design&amp;han</t>
  </si>
  <si>
    <t>Elektro</t>
  </si>
  <si>
    <t>Helse</t>
  </si>
  <si>
    <t>Medier</t>
  </si>
  <si>
    <t>Naturbr</t>
  </si>
  <si>
    <t>Restaurant</t>
  </si>
  <si>
    <t>Service</t>
  </si>
  <si>
    <t>Teknikk</t>
  </si>
  <si>
    <t>Videregående heltid</t>
  </si>
  <si>
    <t>Videregående deltid</t>
  </si>
  <si>
    <t>Videregående tot</t>
  </si>
  <si>
    <t>Alle</t>
  </si>
  <si>
    <t>Båtførerprøven</t>
  </si>
  <si>
    <t>Datakortet</t>
  </si>
  <si>
    <t>DAK/AutoCad</t>
  </si>
  <si>
    <t>Forskalingskurs</t>
  </si>
  <si>
    <t>Førerprøven</t>
  </si>
  <si>
    <t>Gravemaskinkurs</t>
  </si>
  <si>
    <t>HMS</t>
  </si>
  <si>
    <t>Logistikkoperatør</t>
  </si>
  <si>
    <t>Maskinførerkurs</t>
  </si>
  <si>
    <t>Motorsagkurs</t>
  </si>
  <si>
    <t>Overflatebehandling</t>
  </si>
  <si>
    <t>Personløfter</t>
  </si>
  <si>
    <t>Renhold</t>
  </si>
  <si>
    <t>Skog-/miljøkurs</t>
  </si>
  <si>
    <t>Skogsarbeid</t>
  </si>
  <si>
    <t>Solid Edge</t>
  </si>
  <si>
    <t>Stillaskurs</t>
  </si>
  <si>
    <t>Sveis/loddekurs</t>
  </si>
  <si>
    <t>Truckførerkurs</t>
  </si>
  <si>
    <t>Tverrfaglig verkstedsskole 8 mnd.</t>
  </si>
  <si>
    <t>Vaktmesterskole OPUS 8 mnd.</t>
  </si>
  <si>
    <t>Varme arbeider</t>
  </si>
  <si>
    <t>Andre</t>
  </si>
  <si>
    <t>Arbeidskvalifiserende kurs heltid</t>
  </si>
  <si>
    <t>Arbeidskvalifiserende kurs deltid</t>
  </si>
  <si>
    <t>Arbeidskvalifiserende kurs</t>
  </si>
  <si>
    <t>Basiskurs data</t>
  </si>
  <si>
    <t>Bedriftsetablering</t>
  </si>
  <si>
    <t>Botrening</t>
  </si>
  <si>
    <t>Data</t>
  </si>
  <si>
    <t>Engelsk for fremmedspråklige</t>
  </si>
  <si>
    <t>Hobbykurs/håndtverkskurs</t>
  </si>
  <si>
    <t>Hverdagsmatematikk</t>
  </si>
  <si>
    <t>Idrett/treningskurs</t>
  </si>
  <si>
    <t>Jobbsøkerkurs</t>
  </si>
  <si>
    <t>Kulturkompetanse</t>
  </si>
  <si>
    <t>Kunst og håndtverk</t>
  </si>
  <si>
    <t>Livsmestringskurs</t>
  </si>
  <si>
    <t>Mekaniske kurs</t>
  </si>
  <si>
    <t>Musikk/teater</t>
  </si>
  <si>
    <t>NOA (norsk som andrespråk)</t>
  </si>
  <si>
    <t>PC-verksted</t>
  </si>
  <si>
    <t>Selvbiografi/prosesskriving</t>
  </si>
  <si>
    <t>Skrivekurs</t>
  </si>
  <si>
    <t>Andre språkkurs</t>
  </si>
  <si>
    <t>Alfabetisering</t>
  </si>
  <si>
    <t>Andre kurs Heltid</t>
  </si>
  <si>
    <t>Andre kurs Deltid</t>
  </si>
  <si>
    <t>Uke 10 deltid</t>
  </si>
  <si>
    <t>Uke 20 deltid</t>
  </si>
  <si>
    <t>Uke 42 heltid</t>
  </si>
  <si>
    <t>Uke 42 deltid</t>
  </si>
  <si>
    <t>Andre kurs</t>
  </si>
  <si>
    <t>Naturvitenskapelige fag</t>
  </si>
  <si>
    <t>Samfunnsvitenskapelige fag</t>
  </si>
  <si>
    <t>Humanistiske fag</t>
  </si>
  <si>
    <t>Andre fag</t>
  </si>
  <si>
    <t>Universitet og høgskole Heltid</t>
  </si>
  <si>
    <t>Universitet og høgskole deltid</t>
  </si>
  <si>
    <t>Universitet og høgskole</t>
  </si>
  <si>
    <t xml:space="preserve">Alle </t>
  </si>
  <si>
    <t>Menn</t>
  </si>
  <si>
    <t>Kvinner</t>
  </si>
  <si>
    <t>Ikke nordisk</t>
  </si>
  <si>
    <t>Nordisk</t>
  </si>
  <si>
    <t>Deltakere</t>
  </si>
  <si>
    <t>Elever uke 10</t>
  </si>
  <si>
    <t>Elever uke 42</t>
  </si>
  <si>
    <t>15 - 17 år</t>
  </si>
  <si>
    <t>18 - 20 år</t>
  </si>
  <si>
    <t>21 - 24 år</t>
  </si>
  <si>
    <t>25 - 29 år</t>
  </si>
  <si>
    <t>30 - 39 år</t>
  </si>
  <si>
    <t>40 - 49 år</t>
  </si>
  <si>
    <t>50 - 59 år</t>
  </si>
  <si>
    <t>60 - 69 år</t>
  </si>
  <si>
    <t>Over 69 år</t>
  </si>
  <si>
    <t>Deltagere alder</t>
  </si>
  <si>
    <t>Timer til opplæring</t>
  </si>
  <si>
    <t>Videregående</t>
  </si>
  <si>
    <t>Arb.kval.</t>
  </si>
  <si>
    <t>Høgsk/uni</t>
  </si>
  <si>
    <t>gr.skole.eks</t>
  </si>
  <si>
    <t>eks grskole</t>
  </si>
  <si>
    <t>elev vgs</t>
  </si>
  <si>
    <t>eks vgs</t>
  </si>
  <si>
    <t>komp vgs</t>
  </si>
  <si>
    <t>stp vgs</t>
  </si>
  <si>
    <t>eks høgsk</t>
  </si>
  <si>
    <t>stud høgsk</t>
  </si>
  <si>
    <t>realkomp</t>
  </si>
  <si>
    <t>realkomp 2</t>
  </si>
  <si>
    <t>nettst</t>
  </si>
  <si>
    <t>arb.kval</t>
  </si>
  <si>
    <t>andre kurs</t>
  </si>
  <si>
    <t>Eksameen etc</t>
  </si>
  <si>
    <t>lærekontr</t>
  </si>
  <si>
    <t>fagprøve</t>
  </si>
  <si>
    <t>praksiskand</t>
  </si>
  <si>
    <t>lærekand</t>
  </si>
  <si>
    <t>Opplæring i bedrift</t>
  </si>
  <si>
    <t>Eksamener etc</t>
  </si>
  <si>
    <t>Oppleæring i bedrift</t>
  </si>
  <si>
    <t>Grskole</t>
  </si>
  <si>
    <t>Andre kurs heltid</t>
  </si>
  <si>
    <t>Andre kurs deltid</t>
  </si>
  <si>
    <t>Nrttstøtta læring</t>
  </si>
  <si>
    <t>Vgs</t>
  </si>
  <si>
    <t>Høyere</t>
  </si>
  <si>
    <t>Annet</t>
  </si>
  <si>
    <t>Høgsk</t>
  </si>
  <si>
    <t>LS</t>
  </si>
  <si>
    <t>HS</t>
  </si>
  <si>
    <t>Sum alle fengselsavdelinger</t>
  </si>
  <si>
    <t>Sonings-kapasitet</t>
  </si>
  <si>
    <t>Elevar tilsaman</t>
  </si>
  <si>
    <t>Heiltid</t>
  </si>
  <si>
    <t>Deltid</t>
  </si>
  <si>
    <t>Grunnskule</t>
  </si>
  <si>
    <t>Vidaregåande opplæring</t>
  </si>
  <si>
    <t>Sum avdelinger med lav sikkerhet</t>
  </si>
  <si>
    <t>Sum avelinger med høy sikkerhet</t>
  </si>
  <si>
    <t>% insette i opp-læring</t>
  </si>
  <si>
    <t>Arbeids-kvalifiserande kurs</t>
  </si>
  <si>
    <t>Høgskole/ universitet</t>
  </si>
  <si>
    <t>Utanlandske insette</t>
  </si>
  <si>
    <t>Totalt</t>
  </si>
  <si>
    <t>Elevar</t>
  </si>
  <si>
    <t>15-17 år</t>
  </si>
  <si>
    <t>18-20 år</t>
  </si>
  <si>
    <t>21-24 år</t>
  </si>
  <si>
    <t>25-29 år</t>
  </si>
  <si>
    <t>30-39 år</t>
  </si>
  <si>
    <t>40-49 år</t>
  </si>
  <si>
    <t>50-59 år</t>
  </si>
  <si>
    <t>60-69 år</t>
  </si>
  <si>
    <t>Gjennomtrekks-koeffisient</t>
  </si>
  <si>
    <t>Gjenomsnittleg elevtal</t>
  </si>
  <si>
    <t>Registrerte elevar gjennom året</t>
  </si>
  <si>
    <t>Registrerte elever gjennom året</t>
  </si>
  <si>
    <t>Innsette</t>
  </si>
  <si>
    <t>Arbeidskvalifiserande kurs</t>
  </si>
  <si>
    <t>Høgskule/ universitet</t>
  </si>
  <si>
    <t>Hatt lærekontrakt</t>
  </si>
  <si>
    <t>Elevar som i løpet av året har:</t>
  </si>
  <si>
    <t>Eksamenar</t>
  </si>
  <si>
    <t>Elevar med eksamen</t>
  </si>
  <si>
    <t>Elevar med standpunkt-karakter</t>
  </si>
  <si>
    <t>Realkom-petanse-kandidatar</t>
  </si>
  <si>
    <t>Realkom-petanse-vurderingar</t>
  </si>
  <si>
    <t>Høgskole/universitet</t>
  </si>
  <si>
    <t>Elevar som gjennom året har gjennomført:</t>
  </si>
  <si>
    <t>Nettstøtta kurs</t>
  </si>
  <si>
    <t>q8_1</t>
  </si>
  <si>
    <t>q8_2</t>
  </si>
  <si>
    <t>q8_3</t>
  </si>
  <si>
    <t>q9_1</t>
  </si>
  <si>
    <t>q9_2</t>
  </si>
  <si>
    <t>q9_3</t>
  </si>
  <si>
    <t>q10_1</t>
  </si>
  <si>
    <t>q10_2</t>
  </si>
  <si>
    <t>q10_3</t>
  </si>
  <si>
    <t>q11_1</t>
  </si>
  <si>
    <t>q11_2</t>
  </si>
  <si>
    <t>q11_3</t>
  </si>
  <si>
    <t>Rektor</t>
  </si>
  <si>
    <t>Yngve Sandven</t>
  </si>
  <si>
    <t>sto16</t>
  </si>
  <si>
    <t>cha01</t>
  </si>
  <si>
    <t>Navn på hovedskole</t>
  </si>
  <si>
    <t>m</t>
  </si>
  <si>
    <t>k</t>
  </si>
  <si>
    <t>Adm</t>
  </si>
  <si>
    <t>Kontor</t>
  </si>
  <si>
    <t>Rådgjev</t>
  </si>
  <si>
    <t>Hoved</t>
  </si>
  <si>
    <t>Filial</t>
  </si>
  <si>
    <t>klassenavn</t>
  </si>
  <si>
    <t>g264_10_other</t>
  </si>
  <si>
    <t>q265_1</t>
  </si>
  <si>
    <t>q265_2</t>
  </si>
  <si>
    <t>q265_3</t>
  </si>
  <si>
    <t>q265_4</t>
  </si>
  <si>
    <t>q265_5</t>
  </si>
  <si>
    <t>q265_6</t>
  </si>
  <si>
    <t>q265_7</t>
  </si>
  <si>
    <t>q265_8</t>
  </si>
  <si>
    <t>q265_9</t>
  </si>
  <si>
    <t>q265_10</t>
  </si>
  <si>
    <t>q266_1</t>
  </si>
  <si>
    <t>q266_2</t>
  </si>
  <si>
    <t>q266_3</t>
  </si>
  <si>
    <t>q266_4</t>
  </si>
  <si>
    <t>q266_5</t>
  </si>
  <si>
    <t>q266_6</t>
  </si>
  <si>
    <t>q266_7</t>
  </si>
  <si>
    <t>q266_8</t>
  </si>
  <si>
    <t>q266_9</t>
  </si>
  <si>
    <t>q266_10</t>
  </si>
  <si>
    <t>q568_1</t>
  </si>
  <si>
    <t>q568_2</t>
  </si>
  <si>
    <t>q568_3</t>
  </si>
  <si>
    <t>q568_4</t>
  </si>
  <si>
    <t>q568_5</t>
  </si>
  <si>
    <t>q270_1</t>
  </si>
  <si>
    <t>q270_2</t>
  </si>
  <si>
    <t>q270_3</t>
  </si>
  <si>
    <t>q270_4</t>
  </si>
  <si>
    <t>q270_5</t>
  </si>
  <si>
    <t>Sluseprosjektet</t>
  </si>
  <si>
    <t>Vigdis Fosheim</t>
  </si>
  <si>
    <t>hja01</t>
  </si>
  <si>
    <t>Utsikten</t>
  </si>
  <si>
    <t>fer09</t>
  </si>
  <si>
    <t>Oppfølgingsbasen</t>
  </si>
  <si>
    <t>bru07</t>
  </si>
  <si>
    <t>Ja</t>
  </si>
  <si>
    <t>Oppfølgingsklasse</t>
  </si>
  <si>
    <t>bod17</t>
  </si>
  <si>
    <t>Fossane</t>
  </si>
  <si>
    <t>asa10</t>
  </si>
  <si>
    <t>dra13</t>
  </si>
  <si>
    <t>gro01</t>
  </si>
  <si>
    <t>Furuskogen</t>
  </si>
  <si>
    <t>ste05</t>
  </si>
  <si>
    <t>kva15</t>
  </si>
  <si>
    <t>Avdeling</t>
  </si>
  <si>
    <t>Navn</t>
  </si>
  <si>
    <t>Sum alle klasser</t>
  </si>
  <si>
    <t>H</t>
  </si>
  <si>
    <t>D</t>
  </si>
  <si>
    <t>Sum</t>
  </si>
  <si>
    <t>Arbeidskvalifiserende</t>
  </si>
  <si>
    <t>Alder uke 10</t>
  </si>
  <si>
    <t>Alder uke 42</t>
  </si>
  <si>
    <t>I overgangsbolig</t>
  </si>
  <si>
    <t>Elektronisk kontroll</t>
  </si>
  <si>
    <t>Samfunnsstraff</t>
  </si>
  <si>
    <t>Prøveløslatelse med møteplikt</t>
  </si>
  <si>
    <t>Direkte videreføring etter straffegjennomføring</t>
  </si>
  <si>
    <t>Status</t>
  </si>
  <si>
    <t>Rekruttering</t>
  </si>
  <si>
    <t>Skolen i fengselet</t>
  </si>
  <si>
    <t>Friomsorgen</t>
  </si>
  <si>
    <t>Fengslet (v/sosialsekretær, kontaktbetjent)</t>
  </si>
  <si>
    <t>Snitt av to teljedatoar</t>
  </si>
  <si>
    <t>Under straffegjennomføring</t>
  </si>
  <si>
    <t>Samfunns-straff</t>
  </si>
  <si>
    <t>Frigang frå fengsel</t>
  </si>
  <si>
    <t>I overgangsbustad</t>
  </si>
  <si>
    <t>Gjennomføring av straff utanfor fengsel (§§ 12,16)</t>
  </si>
  <si>
    <t>Prøve-lauslating med møteplikt</t>
  </si>
  <si>
    <t>Prøve-lauslating frå forvaring</t>
  </si>
  <si>
    <t>Direkte vidare-føring etter straffegjen-nomføring</t>
  </si>
  <si>
    <t>Tilvist i samband med personal-undersøk.</t>
  </si>
  <si>
    <t>Anna</t>
  </si>
  <si>
    <t>Har vore under straffegj.</t>
  </si>
  <si>
    <t>Rekruttert frå:</t>
  </si>
  <si>
    <t>Friomsorga</t>
  </si>
  <si>
    <t>Fengslet v/ sosialsekr., kontaktbetj.</t>
  </si>
  <si>
    <t>18-20</t>
  </si>
  <si>
    <t>21-24</t>
  </si>
  <si>
    <t>30-39</t>
  </si>
  <si>
    <t>40-49</t>
  </si>
  <si>
    <t>50-59</t>
  </si>
  <si>
    <t>60-69</t>
  </si>
  <si>
    <t>&gt;69</t>
  </si>
  <si>
    <t>Alder 10.3</t>
  </si>
  <si>
    <t>Alder 19.10</t>
  </si>
  <si>
    <t>Norske</t>
  </si>
  <si>
    <t>Andre nordiske</t>
  </si>
  <si>
    <t>Andre utlendinger</t>
  </si>
  <si>
    <t>Statsborg 10.3</t>
  </si>
  <si>
    <t>Statsborg 19.10</t>
  </si>
  <si>
    <t>Bredtveit</t>
  </si>
  <si>
    <t>Vik</t>
  </si>
  <si>
    <t>Hustad</t>
  </si>
  <si>
    <t>Kongsvinger</t>
  </si>
  <si>
    <t>Hamar</t>
  </si>
  <si>
    <t>Tromsø</t>
  </si>
  <si>
    <t>Vadsø</t>
  </si>
  <si>
    <t>Ila fengsel og forvaringssanstalt (HS)</t>
  </si>
  <si>
    <t>Ullersmo fengsel (HS)</t>
  </si>
  <si>
    <t>Ullersmo fengsel Krogsrud (LS)</t>
  </si>
  <si>
    <t>Sarpsborg fengsel (HS)</t>
  </si>
  <si>
    <t>Ravneberget fengsel (HS)</t>
  </si>
  <si>
    <t>Indre Østfold fengsel Trøgstad (HS)</t>
  </si>
  <si>
    <t>Indre Østfold fengsel Eidsberg (LS)</t>
  </si>
  <si>
    <t>Halden fengsel (HS)</t>
  </si>
  <si>
    <t>Sortering</t>
  </si>
  <si>
    <t>Bastøy fengsel (LS)</t>
  </si>
  <si>
    <t>Hedmark fengsel Bruvoll  (LS)</t>
  </si>
  <si>
    <t>Hedmark fengsel Ilseng  (LS)</t>
  </si>
  <si>
    <t>Vestoppland fengsel Gjøvik (HS)</t>
  </si>
  <si>
    <t>Vestoppland fengsel Valdres (LS)</t>
  </si>
  <si>
    <t>Ringerike fengsel (HS)</t>
  </si>
  <si>
    <t>Drammen fengsel (HS)</t>
  </si>
  <si>
    <t>Hassel fengsel (LS)</t>
  </si>
  <si>
    <t>Nordre Vestfold fengsel Horten (HS)</t>
  </si>
  <si>
    <t>Søndre Vestfold fengsel Larvik  (HS)</t>
  </si>
  <si>
    <t>Sandefjord fengsel (LS)</t>
  </si>
  <si>
    <t>Søndre Vestfold fengsel Berg (LS)</t>
  </si>
  <si>
    <t>Sem fengsel (HS)</t>
  </si>
  <si>
    <t>Telemark fengsel Skien (HS)</t>
  </si>
  <si>
    <t>Telemark fengsel Kragerø  (HS)</t>
  </si>
  <si>
    <t>Arendal</t>
  </si>
  <si>
    <t xml:space="preserve">Åna </t>
  </si>
  <si>
    <t>Kristiansand fengsel (HS)</t>
  </si>
  <si>
    <t>Stavanger fengsel (HS)</t>
  </si>
  <si>
    <t>Haugesund fengsel (HS)</t>
  </si>
  <si>
    <t>Sandeid fengsel (LS)</t>
  </si>
  <si>
    <t>Bergen fengsel Osterøy (LS)</t>
  </si>
  <si>
    <t>Bergen fengsel (HS)</t>
  </si>
  <si>
    <t>Bjørgvin fengsel (LS)</t>
  </si>
  <si>
    <t>Ålesund fengsel (HS)</t>
  </si>
  <si>
    <t>Trondheim fengsel Nermarka  (HS)</t>
  </si>
  <si>
    <t>Trondheim fengsel Leira (LS)</t>
  </si>
  <si>
    <t>Verdal fengsel (LS)</t>
  </si>
  <si>
    <t>Bodø fengsel (HS)</t>
  </si>
  <si>
    <t>Bodø fengsel Fauske (LS)</t>
  </si>
  <si>
    <t>Mosjøen fengsel (HS)</t>
  </si>
  <si>
    <t>Alder gje.snitt</t>
  </si>
  <si>
    <t>SUM</t>
  </si>
  <si>
    <t>Statsborg gj.snitt</t>
  </si>
  <si>
    <t>MAX</t>
  </si>
  <si>
    <t>-</t>
  </si>
  <si>
    <t>Telledatoer</t>
  </si>
  <si>
    <t>Dom</t>
  </si>
  <si>
    <t>Bot</t>
  </si>
  <si>
    <t>Oslo Fengsel (HS)</t>
  </si>
  <si>
    <t xml:space="preserve">Ant. </t>
  </si>
  <si>
    <t>Varetekt</t>
  </si>
  <si>
    <t xml:space="preserve">Forvaring </t>
  </si>
  <si>
    <t>Sikk.</t>
  </si>
  <si>
    <t>Innsatte gjennomsnitt</t>
  </si>
  <si>
    <t>Kongsvinger fengsel (HS)</t>
  </si>
  <si>
    <t>Kongsvinger fengsel (LS)</t>
  </si>
  <si>
    <t>Hedmark fengsel Hamar (HS)</t>
  </si>
  <si>
    <t>Nordre Vestfold fengsel Hof (LS)</t>
  </si>
  <si>
    <t>Arendal  fengsel Kleivgrend (LS)</t>
  </si>
  <si>
    <t>Arendal fengsel (HS)</t>
  </si>
  <si>
    <t>Arendal fengsel Håvet (LS)</t>
  </si>
  <si>
    <t>Arendal fengsel Evje  (LS)</t>
  </si>
  <si>
    <t>Åna fengsel (HS)</t>
  </si>
  <si>
    <t>Åna fengsel Rødgata (LS)</t>
  </si>
  <si>
    <t>Vik fengsel (HS)</t>
  </si>
  <si>
    <t>Vik fengsel (LS)</t>
  </si>
  <si>
    <t>Hustad fengsel (HS)</t>
  </si>
  <si>
    <t>Hustad fengsel (LS)</t>
  </si>
  <si>
    <t>Tromsø fengsel (HS)</t>
  </si>
  <si>
    <t>Tromsø fengsel (LS)</t>
  </si>
  <si>
    <t>Vadsø fengsel (HS)</t>
  </si>
  <si>
    <t>Vadsø fengsel (LS)</t>
  </si>
  <si>
    <t>Sum alle</t>
  </si>
  <si>
    <t>Sum lav sikkerhet</t>
  </si>
  <si>
    <t>Sum høy sikkerhet</t>
  </si>
  <si>
    <t>Vedlegg 9: Tal innsette og elevar etter kjønn</t>
  </si>
  <si>
    <t>Tatt fagprøve/ sveinebrev</t>
  </si>
  <si>
    <t>Vore praksis-kandidatar</t>
  </si>
  <si>
    <t>Vore lærekandidatar</t>
  </si>
  <si>
    <t>Vedlegg 17: Elevar som har gjennomført ulike typar kurs</t>
  </si>
  <si>
    <t>Antall insette</t>
  </si>
  <si>
    <t>% av insette</t>
  </si>
  <si>
    <t>% som er elevar</t>
  </si>
  <si>
    <t xml:space="preserve">Charlottenlund vgs </t>
  </si>
  <si>
    <t>Budsjett mill</t>
  </si>
  <si>
    <t>Budsjett kr</t>
  </si>
  <si>
    <t>VGS</t>
  </si>
  <si>
    <t>Musikk, dans og drama</t>
  </si>
  <si>
    <t>Studiespesialisering</t>
  </si>
  <si>
    <t>Design og håndtverk</t>
  </si>
  <si>
    <t>Elektrofag</t>
  </si>
  <si>
    <t>Helse- og sosialfag</t>
  </si>
  <si>
    <t>Restaurant- og matfag</t>
  </si>
  <si>
    <t>Teknikk og industriell produksjon</t>
  </si>
  <si>
    <t>Bygg- og anleggsteknikk</t>
  </si>
  <si>
    <t>Helse- og Sosialfag</t>
  </si>
  <si>
    <t>Naturbruk</t>
  </si>
  <si>
    <t xml:space="preserve">Medier og kommunikasjon </t>
  </si>
  <si>
    <t>Alfabetiseringskurs  (tilbud til de aller svakeste)</t>
  </si>
  <si>
    <t>Livsmestring</t>
  </si>
  <si>
    <t>Kurs</t>
  </si>
  <si>
    <t>Elever på deltid og heltid i gjennomsnitt</t>
  </si>
  <si>
    <t>DAK/Autocad</t>
  </si>
  <si>
    <t>Bredtveit fengsel og forvaringsanstalt (HS)</t>
  </si>
  <si>
    <t>Bredtveit fengsel,  Bredtveitveien (LS)</t>
  </si>
  <si>
    <t>Grønland voksenopplæringssenter</t>
  </si>
  <si>
    <t>Elever på heltid og deltid</t>
  </si>
  <si>
    <t>Sum alle klassar</t>
  </si>
  <si>
    <t>Sum alle fengselsavdelingar</t>
  </si>
  <si>
    <t>Sum yrkesfaglege utdanningsprogram</t>
  </si>
  <si>
    <t>Sum studieførebuande utdanningsprogram</t>
  </si>
  <si>
    <t>q329_1</t>
  </si>
  <si>
    <t>q330_1</t>
  </si>
  <si>
    <t>q331_1</t>
  </si>
  <si>
    <t>q332_1</t>
  </si>
  <si>
    <t>q333_1</t>
  </si>
  <si>
    <t>q334_1</t>
  </si>
  <si>
    <t>q335_1</t>
  </si>
  <si>
    <t>q336_1</t>
  </si>
  <si>
    <t>Fagskole</t>
  </si>
  <si>
    <t>q13_6</t>
  </si>
  <si>
    <t>q91_14</t>
  </si>
  <si>
    <t>q344_1</t>
  </si>
  <si>
    <t>Tverrfaglig verkstedsskole</t>
  </si>
  <si>
    <t>Vaktmesterskole</t>
  </si>
  <si>
    <t>Bedriftsetablering/elevbedrift</t>
  </si>
  <si>
    <t>Fagskole heltid</t>
  </si>
  <si>
    <t>Fagskole deltid</t>
  </si>
  <si>
    <t>stp elev vgs</t>
  </si>
  <si>
    <t>Arbeidskvalifiserande kurs deltid</t>
  </si>
  <si>
    <t>Arbeidskvalifiserande kurs heltid</t>
  </si>
  <si>
    <t>q287_1</t>
  </si>
  <si>
    <t>q288_1</t>
  </si>
  <si>
    <t>q289_1</t>
  </si>
  <si>
    <t>q290_1</t>
  </si>
  <si>
    <t>q291_1</t>
  </si>
  <si>
    <t>q292_1</t>
  </si>
  <si>
    <t>q293_1</t>
  </si>
  <si>
    <t>q294_1</t>
  </si>
  <si>
    <t>Ullersmo fengsel Krogsrud avd</t>
  </si>
  <si>
    <t>Gry R. Føsker</t>
  </si>
  <si>
    <t>Hedmark fengsel Hamar avd</t>
  </si>
  <si>
    <t>Per Kristen Skaran</t>
  </si>
  <si>
    <t>per.kristen.skaran@oppland.org</t>
  </si>
  <si>
    <t>geir.dahl@bfk.no</t>
  </si>
  <si>
    <t>John Olav Hasler Sveen</t>
  </si>
  <si>
    <t>Johannes Førre Madsen</t>
  </si>
  <si>
    <t>Nordre Vestfold fengsel Hof avd (LS)</t>
  </si>
  <si>
    <t>Sum avdelinger med høy sikkerhet</t>
  </si>
  <si>
    <t>Heltid</t>
  </si>
  <si>
    <t>Tatt fagprøve</t>
  </si>
  <si>
    <t>Praksiskandidatar</t>
  </si>
  <si>
    <t>Lærarkandidatar</t>
  </si>
  <si>
    <t>Bredtveit fengsel*</t>
  </si>
  <si>
    <t>Videregåande opplæring</t>
  </si>
  <si>
    <t>Skule</t>
  </si>
  <si>
    <t>Sikk.2</t>
  </si>
  <si>
    <t>*Alle avdelingar medrekna. Er ikkje inkludert i utrekninga av tal for låg og høg sikkerhet.</t>
  </si>
  <si>
    <t>Standpunkt-karakterar</t>
  </si>
  <si>
    <t>Utdanningsleder</t>
  </si>
  <si>
    <t>52767254</t>
  </si>
  <si>
    <t>q296_1</t>
  </si>
  <si>
    <t>Fagskule</t>
  </si>
  <si>
    <t>Skulen i fengslet</t>
  </si>
  <si>
    <t>Utanlandske insette i skule</t>
  </si>
  <si>
    <t>Namn</t>
  </si>
  <si>
    <t>Høgskule/universitet</t>
  </si>
  <si>
    <t>Namn på hovudskule</t>
  </si>
  <si>
    <t>Sum alle skular</t>
  </si>
  <si>
    <t>Vedlegg 7: Tal utanlandske insette og elevar per dag (gjennomsnittstal gjennom året)</t>
  </si>
  <si>
    <t>Vedlegg 8: Aldersfordeling av elevar i fengsel og prosent i ulike aldersgrupper som er elevar</t>
  </si>
  <si>
    <t>Vedlegg 24: Elevar i oppfølgingsklassar som har teke ulike typar kurs</t>
  </si>
  <si>
    <t>Total</t>
  </si>
  <si>
    <t>Sum avdelingar med lav sikkerhet</t>
  </si>
  <si>
    <t>Sum avdelingar med høy sikkerhet</t>
  </si>
  <si>
    <t>Nettstøtta læring</t>
  </si>
  <si>
    <t>Sam Eyde vgs</t>
  </si>
  <si>
    <t>Indre Østfold fengsel Trøgstad (LS)</t>
  </si>
  <si>
    <t>Indre Østfold fengsel Eidsberg (HS)</t>
  </si>
  <si>
    <t>Rett til opplæring</t>
  </si>
  <si>
    <t>q349_1</t>
  </si>
  <si>
    <t>q351_1</t>
  </si>
  <si>
    <t>q353_1</t>
  </si>
  <si>
    <t>q355_1</t>
  </si>
  <si>
    <t>q91_16</t>
  </si>
  <si>
    <t>q91_17</t>
  </si>
  <si>
    <t>q91_15</t>
  </si>
  <si>
    <t>q91_18</t>
  </si>
  <si>
    <t>std.karakt.gskule</t>
  </si>
  <si>
    <t>Bestått eks. vgs</t>
  </si>
  <si>
    <t>Tal eks. høg/uni</t>
  </si>
  <si>
    <t>Tal elever gj.ført andre kurs</t>
  </si>
  <si>
    <t>q360_1</t>
  </si>
  <si>
    <t>Høg/uni</t>
  </si>
  <si>
    <t>q307_1</t>
  </si>
  <si>
    <t>q305_1</t>
  </si>
  <si>
    <t>q303_1</t>
  </si>
  <si>
    <t>q301_1</t>
  </si>
  <si>
    <t>q346</t>
  </si>
  <si>
    <t>skoleavdeling</t>
  </si>
  <si>
    <t>Gjennomføring av straff utenfor fengsel (§§12,16)</t>
  </si>
  <si>
    <t>Prøveløslatelse frå forvaring</t>
  </si>
  <si>
    <t>Henvist i forbindelse med personundersøkelse</t>
  </si>
  <si>
    <t>Annet (spesifiser)</t>
  </si>
  <si>
    <t>Hilde Linda Larsen</t>
  </si>
  <si>
    <t>hildela@vfk.no</t>
  </si>
  <si>
    <t>Hildela@vfk.no</t>
  </si>
  <si>
    <t>Lars Torstein Momrak</t>
  </si>
  <si>
    <t>Lars-Torstein.Momrak@t-fk.no</t>
  </si>
  <si>
    <t>Assisterende rektor</t>
  </si>
  <si>
    <t>% utanlandske innsette i skule</t>
  </si>
  <si>
    <t>Brundalen vgs</t>
  </si>
  <si>
    <t>Standard og egnetheit i forhold til behov</t>
  </si>
  <si>
    <t xml:space="preserve">Fengsela si vurdering av lokala som vert nytta til undervisning </t>
  </si>
  <si>
    <t>Avdelingar</t>
  </si>
  <si>
    <t>Oppfølgingsklassar</t>
  </si>
  <si>
    <t xml:space="preserve">Fargekode: </t>
  </si>
  <si>
    <t>Skulane si vurdering av lokala som vert nytta til opplæring</t>
  </si>
  <si>
    <t>REGION ØST</t>
  </si>
  <si>
    <t>Klassenamn</t>
  </si>
  <si>
    <t>Dårleg</t>
  </si>
  <si>
    <t>Bredtveit fengsel forvarings- og sikringsanstalt</t>
  </si>
  <si>
    <t>Teori</t>
  </si>
  <si>
    <t>Mindre god</t>
  </si>
  <si>
    <t>Yrkesfag</t>
  </si>
  <si>
    <t>God</t>
  </si>
  <si>
    <t xml:space="preserve">Bredtveit fengsel, avd.Bredtveitveien </t>
  </si>
  <si>
    <t>Svært god</t>
  </si>
  <si>
    <t>Manglande rapportering</t>
  </si>
  <si>
    <t>Oslo fengsel avd A</t>
  </si>
  <si>
    <t>Sletta avdeling</t>
  </si>
  <si>
    <t>Oslo fengsel avd B</t>
  </si>
  <si>
    <t>Indre Østfold fengsel avd. Trøgstad</t>
  </si>
  <si>
    <t>Indre Østfold fengsel avd Eidsberg</t>
  </si>
  <si>
    <t>Ila fengsel forvarings-og sikringsanstalt</t>
  </si>
  <si>
    <t>Ullersmo fengsel avd. Krogsrud</t>
  </si>
  <si>
    <t>Kongsvinger fengsel avd. Lukket (Vardåsen avd. G)</t>
  </si>
  <si>
    <t>Kongsvinger fengsel avd. Åpen (Vardåsen)</t>
  </si>
  <si>
    <t>Hedmark fengsel avd. Hamar Åpen</t>
  </si>
  <si>
    <t>Hedmark fengsel avd. Hamar Lukket</t>
  </si>
  <si>
    <t>Hedmark fengsel avd. Bruvoll</t>
  </si>
  <si>
    <t>Hedmark fengsel avd. Ilseng fengsel</t>
  </si>
  <si>
    <t xml:space="preserve">Vestoppland fengsel avd. Gjøvik </t>
  </si>
  <si>
    <t xml:space="preserve">Vestoppland fengsel avd. Valdres </t>
  </si>
  <si>
    <t>REGION SØR</t>
  </si>
  <si>
    <t xml:space="preserve">Nordre Vestfold fengsel avd. Horten </t>
  </si>
  <si>
    <t>Nordre Vestfold fengsel avd. Hof - Åpen</t>
  </si>
  <si>
    <t xml:space="preserve">Søndre Vestfold fengsel avd. Berg </t>
  </si>
  <si>
    <t>Søndre Vestfold fengsel avd. Larvik</t>
  </si>
  <si>
    <t>Telemark fengsel avd. Skien fengsel</t>
  </si>
  <si>
    <t>Telemark fengsel avd. Kragerø fengsel</t>
  </si>
  <si>
    <t>REGION SØRVEST</t>
  </si>
  <si>
    <t>Arendal fengsel avd. Kleivgrend</t>
  </si>
  <si>
    <t>Arendal fengsel avd. Evje</t>
  </si>
  <si>
    <t>Arendal fengsel avd. Lukket</t>
  </si>
  <si>
    <t>Arendal fengsel avd. Håvet</t>
  </si>
  <si>
    <t xml:space="preserve">Åna fengsel avd. Lukket </t>
  </si>
  <si>
    <t>Åna fengsel avd. Åpen</t>
  </si>
  <si>
    <t>REGION VEST</t>
  </si>
  <si>
    <t xml:space="preserve">Bergen Fengsel </t>
  </si>
  <si>
    <t>Bergen Fengsel avd. Osterøy</t>
  </si>
  <si>
    <t>Vik fengsel avd. Lukket</t>
  </si>
  <si>
    <t>Vik fengsel avd. Åpen</t>
  </si>
  <si>
    <t>Hustad fengsel avd. Lukket</t>
  </si>
  <si>
    <t>Hustad fengsel avd. Åpen</t>
  </si>
  <si>
    <t>REGION NORD</t>
  </si>
  <si>
    <t>Trondheim fengsel avd. Leira</t>
  </si>
  <si>
    <t>Trondheim fengsel avd. Nermarka</t>
  </si>
  <si>
    <t>Bodø fengsel avd. Fauske</t>
  </si>
  <si>
    <t>Tromsø fengsel avd. Lukket</t>
  </si>
  <si>
    <t>Tromsø fengsel avd. Åpen</t>
  </si>
  <si>
    <t>Vadsø fengsel avd. Lukket</t>
  </si>
  <si>
    <t>Vadsø fengsel avd. Åpen</t>
  </si>
  <si>
    <t>Elevar på deltid og heiltid</t>
  </si>
  <si>
    <t>Finnmark</t>
  </si>
  <si>
    <t>Terje Bogen</t>
  </si>
  <si>
    <t>terje.bogen@ude.oslo.kommune.no</t>
  </si>
  <si>
    <t>67161181</t>
  </si>
  <si>
    <t>Tor Syversen</t>
  </si>
  <si>
    <t>tor.syversen@hedmark.org</t>
  </si>
  <si>
    <t>nyepost</t>
  </si>
  <si>
    <t>rapportor</t>
  </si>
  <si>
    <t>q231_13</t>
  </si>
  <si>
    <t>q230_13</t>
  </si>
  <si>
    <t>q229_13</t>
  </si>
  <si>
    <t>q228_13</t>
  </si>
  <si>
    <t>q227_13</t>
  </si>
  <si>
    <t>q226_13</t>
  </si>
  <si>
    <t>q225_13</t>
  </si>
  <si>
    <t>q224_13</t>
  </si>
  <si>
    <t>q364</t>
  </si>
  <si>
    <t>q365</t>
  </si>
  <si>
    <t>q367</t>
  </si>
  <si>
    <t>q368</t>
  </si>
  <si>
    <t>q372</t>
  </si>
  <si>
    <t>q373</t>
  </si>
  <si>
    <t>q374</t>
  </si>
  <si>
    <t>q376</t>
  </si>
  <si>
    <t>q377</t>
  </si>
  <si>
    <t>q269_13</t>
  </si>
  <si>
    <t>q268_13</t>
  </si>
  <si>
    <t>Tilpassa opplæring/spesialpedagogikk (nytt frå og med 2014)</t>
  </si>
  <si>
    <t>tove.giertsen.rodal@mrfylke.no</t>
  </si>
  <si>
    <t>Roger Leivseth</t>
  </si>
  <si>
    <t>roglei@vgs.nfk.no</t>
  </si>
  <si>
    <t>anders.raen@ntfk.no</t>
  </si>
  <si>
    <t>Rune Haukedal</t>
  </si>
  <si>
    <t>Rune.Haukedal@hfk.no</t>
  </si>
  <si>
    <t>geir.arne.hundvebakke@hfk.no</t>
  </si>
  <si>
    <t>Per Olav Harr</t>
  </si>
  <si>
    <t>koordinator</t>
  </si>
  <si>
    <t>Per Olav Haarr</t>
  </si>
  <si>
    <t>Opplæringskoordinator</t>
  </si>
  <si>
    <t>mictho4@ostfoldfk.no</t>
  </si>
  <si>
    <t>Fagleder</t>
  </si>
  <si>
    <t>gisle.grahl@bfk.no</t>
  </si>
  <si>
    <t>Hilde Lindhjem Borgir</t>
  </si>
  <si>
    <t>hildebo@vfk.no</t>
  </si>
  <si>
    <t>Hildebo@vfk.no</t>
  </si>
  <si>
    <t>terje.hansen@sameyde.vgs.no</t>
  </si>
  <si>
    <t>gerd.nanti.vika.helle@oppland.org</t>
  </si>
  <si>
    <t>Fellesfag</t>
  </si>
  <si>
    <t>Gisle Grahl-Jacobsen</t>
  </si>
  <si>
    <t>jes02</t>
  </si>
  <si>
    <t>bor01</t>
  </si>
  <si>
    <t>Michael Lund Thomsen</t>
  </si>
  <si>
    <t>mys02</t>
  </si>
  <si>
    <t>Ingrid Cathrine Sjøholt</t>
  </si>
  <si>
    <t>ingsjo@ostfoldfk.no</t>
  </si>
  <si>
    <t>hal03</t>
  </si>
  <si>
    <t>ska01</t>
  </si>
  <si>
    <t>sto02</t>
  </si>
  <si>
    <t>gjo01</t>
  </si>
  <si>
    <t>val02</t>
  </si>
  <si>
    <t>hon01</t>
  </si>
  <si>
    <t>dra02</t>
  </si>
  <si>
    <t>vad01</t>
  </si>
  <si>
    <t>tho01</t>
  </si>
  <si>
    <t>fer02</t>
  </si>
  <si>
    <t>hor03</t>
  </si>
  <si>
    <t>ves02</t>
  </si>
  <si>
    <t>set02</t>
  </si>
  <si>
    <t>sam01</t>
  </si>
  <si>
    <t>kva01</t>
  </si>
  <si>
    <t>yngve.sandven@hfk.no</t>
  </si>
  <si>
    <t>asa01</t>
  </si>
  <si>
    <t>sog01</t>
  </si>
  <si>
    <t>fag02</t>
  </si>
  <si>
    <t>ste01</t>
  </si>
  <si>
    <t>bod01</t>
  </si>
  <si>
    <t>bre01</t>
  </si>
  <si>
    <t>Charlottenlund</t>
  </si>
  <si>
    <t>bry03</t>
  </si>
  <si>
    <t>Uke10</t>
  </si>
  <si>
    <t>Uke 20</t>
  </si>
  <si>
    <t>Uke 42</t>
  </si>
  <si>
    <t>Uke 49</t>
  </si>
  <si>
    <t>Ravneberget fengsel (LS)</t>
  </si>
  <si>
    <t>Gjennomsnitt</t>
  </si>
  <si>
    <t>Totale tall</t>
  </si>
  <si>
    <t>q259</t>
  </si>
  <si>
    <t>q260</t>
  </si>
  <si>
    <t>q261</t>
  </si>
  <si>
    <t>q262</t>
  </si>
  <si>
    <t>q339</t>
  </si>
  <si>
    <t>q340</t>
  </si>
  <si>
    <t>q341</t>
  </si>
  <si>
    <t>q104</t>
  </si>
  <si>
    <t>q105</t>
  </si>
  <si>
    <t>q106</t>
  </si>
  <si>
    <t>q107</t>
  </si>
  <si>
    <t>q108_1</t>
  </si>
  <si>
    <t>q108_2</t>
  </si>
  <si>
    <t>q108_3</t>
  </si>
  <si>
    <t>q108_4</t>
  </si>
  <si>
    <t>q108_5</t>
  </si>
  <si>
    <t>q108_6</t>
  </si>
  <si>
    <t>q108_7</t>
  </si>
  <si>
    <t>q111</t>
  </si>
  <si>
    <t>q112_1</t>
  </si>
  <si>
    <t>q112_2</t>
  </si>
  <si>
    <t>q112_3</t>
  </si>
  <si>
    <t>q112_4</t>
  </si>
  <si>
    <t>q112_5</t>
  </si>
  <si>
    <t>q112_6</t>
  </si>
  <si>
    <t>q112_7</t>
  </si>
  <si>
    <t>q113</t>
  </si>
  <si>
    <t>q114</t>
  </si>
  <si>
    <t>q117</t>
  </si>
  <si>
    <t>q120</t>
  </si>
  <si>
    <t>q118</t>
  </si>
  <si>
    <t>q121</t>
  </si>
  <si>
    <t>q119</t>
  </si>
  <si>
    <t>q122</t>
  </si>
  <si>
    <t>q123_1</t>
  </si>
  <si>
    <t>q123_2</t>
  </si>
  <si>
    <t>q124</t>
  </si>
  <si>
    <t>q125</t>
  </si>
  <si>
    <t>q126_1</t>
  </si>
  <si>
    <t>q127</t>
  </si>
  <si>
    <t>q134</t>
  </si>
  <si>
    <t>q135</t>
  </si>
  <si>
    <t>q136</t>
  </si>
  <si>
    <t>q137</t>
  </si>
  <si>
    <t>q138</t>
  </si>
  <si>
    <t>q149</t>
  </si>
  <si>
    <t>q151</t>
  </si>
  <si>
    <t>q154</t>
  </si>
  <si>
    <t>q156_1</t>
  </si>
  <si>
    <t>q156_2</t>
  </si>
  <si>
    <t>q156_3</t>
  </si>
  <si>
    <t>q156_4</t>
  </si>
  <si>
    <t>q156_4_other</t>
  </si>
  <si>
    <t>q157_1</t>
  </si>
  <si>
    <t>q157_2</t>
  </si>
  <si>
    <t>q158</t>
  </si>
  <si>
    <t>q163</t>
  </si>
  <si>
    <t>q164</t>
  </si>
  <si>
    <t>q165_1</t>
  </si>
  <si>
    <t>q166</t>
  </si>
  <si>
    <t>q167</t>
  </si>
  <si>
    <t>q168</t>
  </si>
  <si>
    <t>q309_1</t>
  </si>
  <si>
    <t>q310_1</t>
  </si>
  <si>
    <t>q311_1</t>
  </si>
  <si>
    <t>q312_1</t>
  </si>
  <si>
    <t>Hilde Bolle</t>
  </si>
  <si>
    <t>hildeb1805@osloskolen.no</t>
  </si>
  <si>
    <t>22803454</t>
  </si>
  <si>
    <t/>
  </si>
  <si>
    <t>1</t>
  </si>
  <si>
    <t>0</t>
  </si>
  <si>
    <t>Bredtveit fengsel,  Bredtveitveien avd</t>
  </si>
  <si>
    <t>63927350</t>
  </si>
  <si>
    <t>69824238</t>
  </si>
  <si>
    <t>roy.martin.hogberget@hedmark.org</t>
  </si>
  <si>
    <t>62888495</t>
  </si>
  <si>
    <t>62978545</t>
  </si>
  <si>
    <t>trond.nilsen@hedmark.org</t>
  </si>
  <si>
    <t>62543656</t>
  </si>
  <si>
    <t>Hedmark fengsel Ilseng avd</t>
  </si>
  <si>
    <t>62574488</t>
  </si>
  <si>
    <t>61136350</t>
  </si>
  <si>
    <t>Gerd Helle</t>
  </si>
  <si>
    <t>32251675</t>
  </si>
  <si>
    <t>32219871</t>
  </si>
  <si>
    <t>Nordre Vestfold fengsel Hof avd</t>
  </si>
  <si>
    <t>Søndre Vestfold fengsel Larvik avd</t>
  </si>
  <si>
    <t>90599069</t>
  </si>
  <si>
    <t>94881936</t>
  </si>
  <si>
    <t>92431970</t>
  </si>
  <si>
    <t>33207710</t>
  </si>
  <si>
    <t>Arendal  fengsel Kleivgrend avd</t>
  </si>
  <si>
    <t>90184382</t>
  </si>
  <si>
    <t>Arendal fengsel</t>
  </si>
  <si>
    <t>37076733</t>
  </si>
  <si>
    <t>90995292</t>
  </si>
  <si>
    <t>Jorunn A. Rettedal</t>
  </si>
  <si>
    <t>jorunn.a.rettedal@skole.rogfk.no</t>
  </si>
  <si>
    <t>johannes.forre.madsen@skole.rogfk.no</t>
  </si>
  <si>
    <t>Åna fengsel</t>
  </si>
  <si>
    <t>per.olav.haarr@skole.rogfk.no</t>
  </si>
  <si>
    <t>90870890</t>
  </si>
  <si>
    <t>Åna fengsel Rødgata avd</t>
  </si>
  <si>
    <t>mai.venke.lilleland@skole.rogfk.no</t>
  </si>
  <si>
    <t>41685817</t>
  </si>
  <si>
    <t>Bergen fengsel</t>
  </si>
  <si>
    <t>57696596</t>
  </si>
  <si>
    <t>91372490</t>
  </si>
  <si>
    <t>Dag Rossvang</t>
  </si>
  <si>
    <t>dag.rossvang@stfk.no</t>
  </si>
  <si>
    <t>72813427</t>
  </si>
  <si>
    <t>Trondheim fengsel Leira avd</t>
  </si>
  <si>
    <t>74114718</t>
  </si>
  <si>
    <t>48235492</t>
  </si>
  <si>
    <t>wenste@vgs.nfk.no</t>
  </si>
  <si>
    <t>Anne Moen</t>
  </si>
  <si>
    <t>anmoa025@osloskolen.no</t>
  </si>
  <si>
    <t>vigdis.fosheim@t-fk.no</t>
  </si>
  <si>
    <t>90911567</t>
  </si>
  <si>
    <t>69115882</t>
  </si>
  <si>
    <t>69214615</t>
  </si>
  <si>
    <t>90752176</t>
  </si>
  <si>
    <t>Nils-Fredrik Pedersen</t>
  </si>
  <si>
    <t>nils-fredrik.pedersen@oppland.org</t>
  </si>
  <si>
    <t>61149411</t>
  </si>
  <si>
    <t>ole04</t>
  </si>
  <si>
    <t>yngve.sandven@post.hfk.no</t>
  </si>
  <si>
    <t>70129815</t>
  </si>
  <si>
    <t xml:space="preserve"> Indre Østfold fengsel Eidsberg (HS)</t>
  </si>
  <si>
    <t>Bryne vgs</t>
  </si>
  <si>
    <t>41472391</t>
  </si>
  <si>
    <t>ut1</t>
  </si>
  <si>
    <t>postmottak@austagderfk.no</t>
  </si>
  <si>
    <t>Tom.Fredriksen@rud.vgs.no</t>
  </si>
  <si>
    <t>rud01</t>
  </si>
  <si>
    <t>sentralpost@ostfoldfk.no</t>
  </si>
  <si>
    <t>hfk@hfk.no</t>
  </si>
  <si>
    <t>Cecilie Johansen</t>
  </si>
  <si>
    <t>cecilie.johansen@ffk.no</t>
  </si>
  <si>
    <t>78963782</t>
  </si>
  <si>
    <t>OPUS-leder</t>
  </si>
  <si>
    <t>90541856</t>
  </si>
  <si>
    <t>postmottak@ude.oslo.kommune.no</t>
  </si>
  <si>
    <t>Lars Magne Østby</t>
  </si>
  <si>
    <t>larost@ostfoldfk.no</t>
  </si>
  <si>
    <t>Alf Langnes</t>
  </si>
  <si>
    <t>fagleder</t>
  </si>
  <si>
    <t>Jorunn Retterdal</t>
  </si>
  <si>
    <t>ran01</t>
  </si>
  <si>
    <t>Johannes.Forre.Madsen@skole.rogfk.no</t>
  </si>
  <si>
    <t>hau02</t>
  </si>
  <si>
    <t>52705418</t>
  </si>
  <si>
    <t>ut2</t>
  </si>
  <si>
    <t>ut3</t>
  </si>
  <si>
    <t>ut4</t>
  </si>
  <si>
    <t>ut5</t>
  </si>
  <si>
    <t>ut6</t>
  </si>
  <si>
    <t>bodofengselundervisning@vgs.nfk.no</t>
  </si>
  <si>
    <t>soningskapasitet</t>
  </si>
  <si>
    <t>Uke10b</t>
  </si>
  <si>
    <t>Arendal fengsel Håvet avd</t>
  </si>
  <si>
    <t>Vadsø fengsel avd. høyere sikkerhet</t>
  </si>
  <si>
    <t>Tom Fredriksen</t>
  </si>
  <si>
    <t>Leder for Opplæringssenteret</t>
  </si>
  <si>
    <t>lærer</t>
  </si>
  <si>
    <t>33207343</t>
  </si>
  <si>
    <t>55393781</t>
  </si>
  <si>
    <t>Hildegunn Hernes</t>
  </si>
  <si>
    <t>hildeg0701@osloskolen.no</t>
  </si>
  <si>
    <t>gro19</t>
  </si>
  <si>
    <t>Telemark fengsel Kragerø avd</t>
  </si>
  <si>
    <t>Realkompetanse-kandidatar</t>
  </si>
  <si>
    <t>Realkompetanse-vurderingar</t>
  </si>
  <si>
    <t>9.1.2018</t>
  </si>
  <si>
    <t>Vik fengsel avd høyere sikkerhet</t>
  </si>
  <si>
    <t>16.1.2018</t>
  </si>
  <si>
    <t>15.1.2018</t>
  </si>
  <si>
    <t>Kongsvinger fengsel avd høyere sikkerhet</t>
  </si>
  <si>
    <t>Roy Høgberget</t>
  </si>
  <si>
    <t>10.1.2018</t>
  </si>
  <si>
    <t>69020936</t>
  </si>
  <si>
    <t>18.1.2018</t>
  </si>
  <si>
    <t>Koordinator fengselsundervisning, rådgiver</t>
  </si>
  <si>
    <t>33207250</t>
  </si>
  <si>
    <t>Rådgiver/koordinator</t>
  </si>
  <si>
    <t>Koordinator/rådgiver/fagansvarlig/lærer</t>
  </si>
  <si>
    <t>Jorunn Alexandra Rettedal</t>
  </si>
  <si>
    <t>error</t>
  </si>
  <si>
    <t>Tove G. Rødal</t>
  </si>
  <si>
    <t>12.1.2018</t>
  </si>
  <si>
    <t>lærer/avdelingsleder</t>
  </si>
  <si>
    <t>rådgiver</t>
  </si>
  <si>
    <t>Hustad fengsel avd høyere sikkerhet</t>
  </si>
  <si>
    <t>75559441</t>
  </si>
  <si>
    <t>21.12.2017</t>
  </si>
  <si>
    <t>Avd.leiar</t>
  </si>
  <si>
    <t>Tone Leina Brekka</t>
  </si>
  <si>
    <t>Tone.Leine.Brekka@t-fk.no</t>
  </si>
  <si>
    <t>30.1.2018</t>
  </si>
  <si>
    <t>Tone Leine Brekka</t>
  </si>
  <si>
    <t>Jan Einar Nilsen</t>
  </si>
  <si>
    <t>jan.einar.nilsen@tromsfylke.no</t>
  </si>
  <si>
    <t>23.1.2018</t>
  </si>
  <si>
    <t>77788800</t>
  </si>
  <si>
    <t>Konst. avd.leder</t>
  </si>
  <si>
    <t>konst. avd.leder</t>
  </si>
  <si>
    <t>Erik Gustavsen</t>
  </si>
  <si>
    <t>eirik.gustavsen@oppland.org</t>
  </si>
  <si>
    <t>adm.lærer</t>
  </si>
  <si>
    <t>Eirik Gustavsen</t>
  </si>
  <si>
    <t>Geir Kavli</t>
  </si>
  <si>
    <t>GrKa2@vaf.no</t>
  </si>
  <si>
    <t>15.2.2018</t>
  </si>
  <si>
    <t>97592486</t>
  </si>
  <si>
    <t>Fagansvarlig</t>
  </si>
  <si>
    <t>Grete Kavli</t>
  </si>
  <si>
    <t>25.1.2018</t>
  </si>
  <si>
    <t>41223330</t>
  </si>
  <si>
    <t>Undervisningsinspektør</t>
  </si>
  <si>
    <t>14.1.2018</t>
  </si>
  <si>
    <t>Seksjonsleder/ avdelingsleder</t>
  </si>
  <si>
    <t>11.1.2018</t>
  </si>
  <si>
    <t>19.1.2018</t>
  </si>
  <si>
    <t>Avdelingsleder'</t>
  </si>
  <si>
    <t>Avd.leder</t>
  </si>
  <si>
    <t>Anders Råen</t>
  </si>
  <si>
    <t>5.1.2018</t>
  </si>
  <si>
    <t>95176752</t>
  </si>
  <si>
    <t>Koordinator og Rådgiver</t>
  </si>
  <si>
    <t>skolen mulighet for undervisning er begrenset av lokaler og begrensninger på antall innsatte ved de forskjellige læringsarenaene.</t>
  </si>
  <si>
    <t>&lt;head&gt; &lt;STYLE TYPE="text/css"&gt; &lt;!-- .boldtable, .boldtable TD, .boldtable TH { font-family:arial; font-size:10pt; color:black; background:white; } --&gt; &lt;/STYLE&gt; &lt;/head&gt; &lt;br&gt; &lt;b&gt;&lt;font color='#60875A'&gt; S</t>
  </si>
  <si>
    <t>&lt;b&gt;&lt;font color='#60875A'&gt; Side 1: Faktisk deltakertall&lt;/font&gt;&lt;/b&gt; &lt;hr&gt;&lt;i&gt;Heltid = elev/deltaker som har over 15 timer opplæring pr. uke&lt;br&gt; Deltid = elev/deltaker som har under 15 timer opplæring pr.</t>
  </si>
  <si>
    <t>&lt;b&gt;&lt;font color='#60875A'&gt;E: Andre kurs&lt;/font&gt;&lt;/b&gt;&lt;br&gt;&lt;br&gt; &lt;table ID=zz class=boldtable cellPadding=0 cellspacing=0 width=100% border=1 align=center&gt; &lt;tr header="1"&gt;&lt;td valign="bottom" align="left" wid</t>
  </si>
  <si>
    <t>&lt;b&gt;&lt;font color='#60875A'&gt; Side 2: Informasjon om elevene/deltakerne.&lt;/font&gt;&lt;/b&gt; &lt;hr&gt;&lt;br&gt; &lt;b&gt;&lt;font color='#60875A'&gt;A: Kjønn og statsborgerskap&lt;/font&gt;&lt;/b&gt;&lt;br&gt;&lt;br&gt; &lt;table ID=zz class=boldtable cellPaddin</t>
  </si>
  <si>
    <t>&lt;b&gt;&lt;font color='#60875A'&gt;Side 3: Skoleoppsummering for året 2016&lt;hr&gt;&lt;p&gt;Timer knyttet til opplæring i skolen&lt;/font&gt;&lt;/b&gt;&lt;p&gt; &lt;i&gt;Her ønsker vi å få fram et samlet antall timer skolen har brukt til opplæri</t>
  </si>
  <si>
    <t>&lt;b&gt;&lt;font color='#60875A'&gt;Side 6: Undervisningslokaler&lt;/font&gt;&lt;/b&gt;&lt;hr&gt;&lt;br&gt; &lt;table ID=zz class=boldtable cellPadding=0 cellspacing=0 width="90%" border=1 align=center&gt; &lt;tr header="0"&gt;&lt;td valign="bottom"</t>
  </si>
  <si>
    <t>Me har talt ein person berre ein gang sjølv om han kunne blitt talt fleire gonger. Viss ein person til dømes går på matematikk studiespes og samtidig tar trucksertifikat, så har me berre ført han opp</t>
  </si>
  <si>
    <t>Me har ikkje fått svar på spørsmålet vårt frå veke 42</t>
  </si>
  <si>
    <t>Det finnes en intensjon og en plan om å bygge en funksjonell skoleavdeling, men det er ingen tidfesting knytta til planene.</t>
  </si>
  <si>
    <t>trenger mer areal på høg sikkerhet Vardåsen. Både til undervisning og arbeidsplasser for lærere/rådgiver.</t>
  </si>
  <si>
    <t>Ønsker å rapportere avd. G (Kvinneavdelingen) og høy sikkerhet Vardåsen hver for seg, da det er to adskilte skoleavdelinger.</t>
  </si>
  <si>
    <t>Planleggingsdager for Mysen vgs og personaldager for fengselet</t>
  </si>
  <si>
    <t>Planleggingsdager ved mysen vgs og personaldager for fengslet</t>
  </si>
  <si>
    <t>Fengslet åpnet 16/6-17, bygget er gradvis overtatt og det har vært gradvis oppstart av de ulike tilbudene.</t>
  </si>
  <si>
    <t>Det er gjennomført 2 førstehjelpskurs a 3 timer med HLR/varsling/overdose med 30 deltakere som ikke vi ikke har registrert i skjemaet.</t>
  </si>
  <si>
    <t>Egnetheten er god sammenlignet med mange andre fengselsavdelinger. Vi vil allikevel anføre at lokalene legger mange begrensninger for innhold, manglende muligheter for utvidelse, romutfordringer når f</t>
  </si>
  <si>
    <t>Vi har ikke oversikt over fagskoleeksamener denne gangen (elevene har reist). I tallet for fagskole har vi også med de som har jobbet med mesterbrev (kokk, maler). Antall elever med skolerettighet er</t>
  </si>
  <si>
    <t>Ingen planer om å oppgradere verkstedet i Horten.</t>
  </si>
  <si>
    <t>Mye korte dommer i Horten. De innsatte har lite datakompetanse så datakortet treffer bra.</t>
  </si>
  <si>
    <t>Skolen har mindre gode lokaler til yrkesfag. For 1017 har skolen også satset på Byggfag. Derav kan vi øke tilgang til innsatte med dette behovet. Derimot er ikke lokalene gode nok i forhold til oversi</t>
  </si>
  <si>
    <t>Det er flere som tar studiespes.og kombinere dette med andre kurs. Innsatte i Stavanger fengsel har gjerne korte opphold av innsatte - og flyttes eller løslates. Systemet for registrering av innsatte</t>
  </si>
  <si>
    <t>Vi investerer pr i dag stort i å bygge opp et godt bilverksted. Standarden på undervisningslokalene til restaurant- og matfag, er meget gode.</t>
  </si>
  <si>
    <t>Vi ruster opp kjøkken, naturfagsrom og trykkerirom slik at lokalene skal bli enda mer hensiktsmessige.</t>
  </si>
  <si>
    <t>Sandeid fengsel er åpent fengsel og de fleste registrerte elever har opplegg som innebærer at tid med lærer kombineres med selvstudie. Det er god tilgang til pc i flere avdelte rom, og elevene velger</t>
  </si>
  <si>
    <t>I Sandeid fengsel jobber vi mye med karriereveiledning /planer for videre utdanning, også for innsatte som ikke starter med utdanning under soning (spesielt gjelder dette korttidsinnsatte). Plan for v</t>
  </si>
  <si>
    <t>Det er ynskjeleg å kunne få tilrettelagt teori rom slik at dei innsatte kan få gjere seg nytte av IKT.</t>
  </si>
  <si>
    <t>Legger her ved vår eigen årsrapport for 2017. Oversikt over gjennomført aktivitet i Arendal fengsel f.o.m. jan 2017 og t.o.m. des 2017.					 					 					 Veke nr	Kurs		Max deltakerar		Bestått m/kursbev</t>
  </si>
  <si>
    <t>Vi har hatt problemer med å få ferdigstilt strøm- og datalinjer etter ombygging av et klasserom og et grupperom. Dette er faste installasjoner som fengslet har ansvar for, og det har ikke blitt priori</t>
  </si>
  <si>
    <t>Det er ikke samsvar mellom sidenummerering på skjermbildet og papirutskriften. Det opereres dessuten med "skoleoppsummering 2016" på begge deler. Summeringen av "antall personer som har vært registrer</t>
  </si>
  <si>
    <t>I samarbeid med Kriminalomsorgen og Statsbygg jobber vi nå med prosjekt "Nytt verksted". Målet er å få et nytt bygg som skal tas i bruk høst 2018 i forhold til praktisk opplæring Bygg- og anlegg.</t>
  </si>
  <si>
    <t>Oppdaget feilføring på B, opplæring i bedrift. Har rettet det og håper det er tidsnok til å bli registrert.</t>
  </si>
  <si>
    <t>Når det gjelder "rett til videregående opplæring" så er dette litt problematisk å registrere da det er fylket som avgjør hvorvidt den innsatte oppfyller kvavene til vgo. Hit registrerer vi ikke andre</t>
  </si>
  <si>
    <t>Manglende ventilasjon i undervisningsrom. Luftmåling er foretatt og saken nylig oversendt region og Statsbygg sentralt.</t>
  </si>
  <si>
    <t>Første telledato gir et utypisk bilde grunnet innovasjonscamp. Andre grupper har pause disse to ukene da lærerne er opptatt med campen og noen av skole-/kursdeltakerne deltar også der.</t>
  </si>
  <si>
    <t>Kjøkkenet kunne vært bedre med tanke på skjerming, men de får det til å fungere.</t>
  </si>
  <si>
    <t>Teoriundervisningen foregår i et klasserom med plass til 5 elever. Når det gjelder den praktiske undervisningen, er verkstedlokalet utstyrt med arbeidsdriftens utstyr for å produsere trevareprodukter.</t>
  </si>
  <si>
    <t>Skulle gjerne hatt litt flere kvadratmeter.</t>
  </si>
  <si>
    <t>Kristiansand fengsel er under rehabilitering, det er derfor betydelig redusert elevtall denne høsten</t>
  </si>
  <si>
    <t>Standarden til klasserommet for fellesfag er god, men klasserommet til klassen for treteknikk er lite og trangt. Standarden på verkstedet er god.</t>
  </si>
  <si>
    <t>Kommentar til tallet for stegning av skolen: Klassen for treteknikk har stengt 19 dager pga at kriminalomsorgen har stengt verkstedet. Årsaken er sykdom/fravær hos kriminalomsorgen, de har ikke hatt m</t>
  </si>
  <si>
    <t>Vi har startet en prosess med fengselet for å se etter mer egnede lokaler for musikktilbudet. Her er det luftkvaliteten som er problemet!</t>
  </si>
  <si>
    <t>Ettersom tirsdag 07.03 var innovasjonscampdag var det flere skoletilbud som ikke ble avholdt. Dette gjelder bl.a. matkurs og fluebinding. Lærerne som har disse kursene var opptatt med campen.</t>
  </si>
  <si>
    <t>Kan dere endre selve skolenavnet fra "Time vgs" til "Bryne Vidaregåande Skule" ?. Time og Bryne har slått seg sammen og heter nå Bryne</t>
  </si>
  <si>
    <t>Yrkesfag: Byggfag, Anleggsgartner, Bilverksted og Vei &amp; Anlegg har gode fasiliteter. TIP har ikke så bra lokaler. Derfor har jeg valgt "GOD" som svar på det spørsmålet.</t>
  </si>
  <si>
    <t>Kan dere endre skolenavnet fra "Time vgs" til "Bryne Vidaregåande Skule" ? Skolene har slått seg sammen og heter nå Bryne Vidaregåande Skule.</t>
  </si>
  <si>
    <t>Kontorlokalet som er tilknyttet undervisningslokalene blir ikke rengjort og dette må gjøres av dem som bruker lokalene. Ellers samme kommentarer som i fjor.</t>
  </si>
  <si>
    <t>Fengselet stenges ned halve dager i forbindelse med øvelser. I 2017 var det 8 halve dager skolen måtte avlyse undervisning pga øvelser.  Undervisningsrommene på aktivitetsbygget er det god kvalitet på</t>
  </si>
  <si>
    <t>Vi har mange kurs som må rapporteres under "andre". Kan det lages linjer så vi får skrevet hvilke kurs dette er.</t>
  </si>
  <si>
    <t>Bygningsmessige begrensninger. Ellers ok. Størrelsen begrenser antall elever</t>
  </si>
  <si>
    <t>Vi har tre på venteliste med voksenrett, men skolelokalene har ikke fysisk plass til mer enn 4 pr. dag. Uke 49 1 på venteliste grunnskoleopplæring. Kurser halve dager for økt behov, økonomi og helsefo</t>
  </si>
  <si>
    <t>Bygningsmessige begrensninger. Men oppgraderte kroppsøvingslokaliteter og utstyr 2017. gIR MULIGHET FOR KOMPETANSEBEVIS MED STANDPUNKT I KRO</t>
  </si>
  <si>
    <t>Stadig nye utfordringer i "ungdomgruppen". I år fikk vi inn to russ i VT, ca 1 mai. De er heltidselever på " hospitantstatus" og går nå opp til 4 eks. hver! Dermed får de fullført sin studiekompetanse</t>
  </si>
  <si>
    <t>Vi hadde ikke undervisning i sommerferien da 50% av de innsatte ble flyttet i forbindelse med installering av toaletter på alle celler.</t>
  </si>
  <si>
    <t>Er blitt flytta i frå godt egna lokaler, sentralt plassert, til rom heilt på loftet, lite/ingenting dagslys, varierande temperatur, låg takhøgde osb. Tidlegare: frå lukka avd til skolerom var det to d</t>
  </si>
  <si>
    <t>Skuleresultata må sjåast i lys av at me har nesten kun innsette på varetekt. Dvs mykje av vårt arbeide er å motivere og kartlegge for vidare skulegang i neste fengsel/anstalt og kommunikasjon og samar</t>
  </si>
  <si>
    <t>Sarpsborg fengsel har et aktivitetsrom. dette brukes til alle aktiviteter både skole og fritid. Det er svært dårlige forhold for teorifag. Data opplæring er VELDIG dårlig da det ikke er mulighet for t</t>
  </si>
  <si>
    <t>Fengselet ønsker å se på bruken av alle rommene de disponerer. Herunder også alle skolerom. Skolen har ikke fått deltatt i denne "brukergruppen" noe som vi synes er meget beklagelige. Dvs. at vi pr. i</t>
  </si>
  <si>
    <t>Vi har opprettet et nytt fag i grafisk produksjon. Dette kan kanskje komme med.</t>
  </si>
  <si>
    <t>Undervisningslokalene bærer preg av manglende vedlikehold over tid.</t>
  </si>
  <si>
    <t>Nye lokaler er bedre enn de som er i brakkeriggen, men mangler litt før de er fullgode. Brakkeriggen er slitt og burde vært byttet ut med andre lokaler for flere år siden. Det er liten mulighet for pr</t>
  </si>
  <si>
    <t>Vi har planlagt utbedring av noen HMS tilltak, men pga begrenset / negativ økonomi  bidrar dette til at vi ikke har penger å bruke til dette og utbedringene står fremdeles på vent. Snekkerverksted / l</t>
  </si>
  <si>
    <t>Mye som kunne vært gjordt, både mer av og i mer varierte former. Men dette er det vi klarer innenfor de rammene vi har fått tildelt.</t>
  </si>
  <si>
    <t>Kvaliteten på klasserom over arbeidsdrift er dårlig. Man må gå gjennom det ene for å komme til det andre. De er varme på sommeren og har dårlig ventilasjon. Det er for få rom til undervisning, vi må l</t>
  </si>
  <si>
    <t>Det vil bli et ekstra rom fra januar 2018 slik at vi kan ha et "stillerom". Rommenes stor eulempe er at vi må gå gjennom hverandres klasserom får å komme på toalett og til kontorer.</t>
  </si>
  <si>
    <t>q265_11</t>
  </si>
  <si>
    <t>q266_11</t>
  </si>
  <si>
    <t>Rådgiver</t>
  </si>
  <si>
    <t>Tyrili, Veslelia</t>
  </si>
  <si>
    <t>Flyttet inn i nye lokaler juni 2017.</t>
  </si>
  <si>
    <t>&lt;b&gt;&lt;font color='#60875A'&gt;Side 4: Skoleoppsummering for året 2015&lt;hr&gt;&lt;p&gt; &lt;/b&gt;&lt;/font&gt;&lt;br&gt; &lt;b&gt;&lt;font color='#60875A'&gt;Timer knyttet til opplæring i skolen&lt;/font&gt;&lt;/b&gt;&lt;p&gt; &lt;b&gt;&lt;font color='#60875A'&gt;Side 5: Sko</t>
  </si>
  <si>
    <t>Tor.Syversen@hedmark.org</t>
  </si>
  <si>
    <t>Rus institusjon, Kirkens sosialtjeneste</t>
  </si>
  <si>
    <t>Med den aktiviteten som det synes å være behov for er lokalene for små. Det sees på mulighet for å utvide med et rom.</t>
  </si>
  <si>
    <t>Det har vær drevet oppsøkende virksomhet i forhold til å informere om tilbudet.   Det har vært 6 mulige interessenter inne som av ulike grunner ikke har startet opp.   Ut over de som er registret som</t>
  </si>
  <si>
    <t>Eget initiativ, tidligere straffet, Anbefalt fra Fri -Bymisjonen</t>
  </si>
  <si>
    <t>Rachel Våge</t>
  </si>
  <si>
    <t>Rachelvages@vfk.no</t>
  </si>
  <si>
    <t>(vik.)Koordinator</t>
  </si>
  <si>
    <t>Program for ruspåvirket kjøring fra Friomsorgen</t>
  </si>
  <si>
    <t>Søkt inn fra Rusteam/Tyrili/DPS</t>
  </si>
  <si>
    <t>noihuj</t>
  </si>
  <si>
    <t>Lokalene vil bli oppgradert i 2018</t>
  </si>
  <si>
    <t>leder for fengselsundervisningen</t>
  </si>
  <si>
    <t>ALF, Klosterhagen, m. fl.</t>
  </si>
  <si>
    <t>I skjemaet under A har jeg skrevet at vi har 140 eksamener i 2017, det er tall som gjelder hele fengselsundervisningen i Hordaland. Det samme gjelder persontallet 77.</t>
  </si>
  <si>
    <t>videre etter fullført samfunnsstraff, ek osv.</t>
  </si>
  <si>
    <t>3 fra Kirkens SOS, 2 fra OT, 1 fra NAV</t>
  </si>
  <si>
    <t>Vi har ingen rom for yrkesfag. Kun teorirom og kjøkken.</t>
  </si>
  <si>
    <t>Narkotikaprogram med domstolskontroll (ND)</t>
  </si>
  <si>
    <t>q348_1</t>
  </si>
  <si>
    <t>ass rektor</t>
  </si>
  <si>
    <t>Alle er ført opp med aktiv stillingsprosent pr 31.12. Det står ikke noe om fordeling av prosent for nye lærere. Dette gjelder 150% (100% lærer, 50% rådgiver) kvinner fra 1.8.17, og 110% kvinnelige lær</t>
  </si>
  <si>
    <t>Leder av Opplæringssenteret - Borg vgs</t>
  </si>
  <si>
    <t>Antall årsverk på forrige side ble fylt ut i % av meg. Vi i har i inneværende år valgt å ansette en fagarbeider i ca. 80% stilling i stedet for en lærerressurs vi hadde på 50% i forrige skoleår. Dette</t>
  </si>
  <si>
    <t>17.1.2018</t>
  </si>
  <si>
    <t>Endringer i antall ansatte til undervisning i andre halvår grunnet åpning av avd. eidsberg.  Fortsatt er all undervisningspersonell ikke på plass, grunnet overtallighet i fylket, reelt opplevd behov p</t>
  </si>
  <si>
    <t>69214315</t>
  </si>
  <si>
    <t>Har lagt til en beregenet prosent på 120 % innkjøpte tjenester til post c: Totalt antall årsverk knyttet til undervisning. Her ligger også mye av ressursen til oppfølgingsklassen inne. Ressurs til adm</t>
  </si>
  <si>
    <t>3.1.2018</t>
  </si>
  <si>
    <t>61</t>
  </si>
  <si>
    <t>Ut frå tildelt budsjett 2017 var det dessverre ikkje rom for å utvide ressursane innanfor undervisning.</t>
  </si>
  <si>
    <t>33207440</t>
  </si>
  <si>
    <t>Skolens lærere/rådgivere deler sin dag mellom fengselsopplæring og Oppfølgingsklassen. Rådgiver har en fast dag, resten er han på hovedskolen. Utover dette har vi 0,4 stilling til administrasjon i avd</t>
  </si>
  <si>
    <t>I den totale antall årsverk er ledelse 0,55% ledelse og 35% rådgivning for både Larvik og Sandefjord fengsel</t>
  </si>
  <si>
    <t>Vi har i år avholdt maskinførerkurs på Berg, både teori og praksis. Dette er et spleiselag mellom skole og lokale NAV-kontor. Kursholder her er ikke med i antall årsverk/"hoder"</t>
  </si>
  <si>
    <t>I antall ansatte er det også tatt med innleide undervisningstjenester</t>
  </si>
  <si>
    <t>I tillegg til rådgiverressurs og undervisningsressurs har vi avdelingslederressurs på 50 % og noe ressurs til Hjalmar Johansen vgs.</t>
  </si>
  <si>
    <t>koordinator og rådgiver fengselsundervisning</t>
  </si>
  <si>
    <t>I løpet av 2017 har vi i tillegg kjøpt eksterne kurs tilsvarende 300 timer, som utgjør omkring en 40% stilling.  Videre driver skolen bibliotektjeneste 2t/u, tilsvarende 80 timerk pr år.</t>
  </si>
  <si>
    <t>Mellomleder</t>
  </si>
  <si>
    <t>Koordinator/rådgiver/lærer</t>
  </si>
  <si>
    <t>Det er ikke medregnet midlertidig arbeidskraft her. Slik som prosjekter og samarbeid med eksterne aktører. Her har vi 2 personer utenom som er tilsluttet avdelingen. Kvinneprosjekt, musikk, norsk grun</t>
  </si>
  <si>
    <t>Opplæringskoordinator. Rådgiver/adm uten personalansvar</t>
  </si>
  <si>
    <t>Avdelingsleder på moderskolen har 5% av sin stilling til budsjett- og personalarbeid. Dei er ikkje ført opp på førre side, då det korkje er rådgivning eller undervisning.</t>
  </si>
  <si>
    <t>Dere spør etter antall årsverk- og antall ansatte rådgivere og undervisningspersonale. Dvs. at jeg ikke tar med avdelingsleder ?</t>
  </si>
  <si>
    <t>Sykefravær er trukket fra og innleid personell er lagt til i tallene. Utdanningskoordinator har 70% rådgivning i sin stilling. Dette er ført i statistikken, men er ikke reelt tall (større del av still</t>
  </si>
  <si>
    <t>57308581</t>
  </si>
  <si>
    <t>Leder for fengselsundervisningen</t>
  </si>
  <si>
    <t>Ole Jørgen Øygarden</t>
  </si>
  <si>
    <t>ole.jorgen.oygarden@sfj.no</t>
  </si>
  <si>
    <t>91170530</t>
  </si>
  <si>
    <t>Timelærarar er leigd inn for å dekke kompeanse vi ikkje har fast. Det gjeld også å dekke inn sjukefråvær. Samarbeid mellom Sogndal vgs. og Vik fengsel om utveksling av lærarar fungerer fint.</t>
  </si>
  <si>
    <t>Tove Gjertsen Rødal</t>
  </si>
  <si>
    <t>91141089</t>
  </si>
  <si>
    <t>90989399</t>
  </si>
  <si>
    <t>Faglig leder</t>
  </si>
  <si>
    <t>24.1.2018</t>
  </si>
  <si>
    <t>77608634</t>
  </si>
  <si>
    <t>Avd.leder har 40% stilling som er innbakt i punkt a) I tillegg har vi en "pott" som tilsvarer ca. 25 % som vi bruker innleide lærere.</t>
  </si>
  <si>
    <t>Ovverflatebehandling</t>
  </si>
  <si>
    <t xml:space="preserve">Narkotikaprogram med domstolskontroll (ND) </t>
  </si>
  <si>
    <t>Vedlegg 1: Elevar i fengsel/skule fordelt på opplæringstilbod, heiltid og deltid (gjennomsnittstal gjennom året)</t>
  </si>
  <si>
    <t>Vedlegg 2: Registrerte elevar på årsbasis, gjennomsnittleg elevtall og mål på gjennomtrekk</t>
  </si>
  <si>
    <t>Vedlegg 3: Tal registrerte elevar gjennom heile året i skolen fordelt på type opplæring</t>
  </si>
  <si>
    <t>Vedlegg 4: Elevar i ulike utdanningsprogram i vgs fordelt på heiltid og deltid</t>
  </si>
  <si>
    <t>Vedlegg 5: Elevar som tar ulike "andre kurs" fordelt på heiltid og deltid</t>
  </si>
  <si>
    <t>Vedlegg 6: Elevar som tar ulike "arbeidskvalifiserande kurs" fordelt på heiltid og deltid</t>
  </si>
  <si>
    <t>Vedlegg 7: Elevar som har lærekontrakt, fagprøve/sveinebrev, praksiskandidatar og lærekandidatar</t>
  </si>
  <si>
    <t>Vedlegg 8: Elevar som har tatt eksamen og kompetansebevis innan ulike typar opplæring</t>
  </si>
  <si>
    <t>Vedlegg 9: Elevar i oppfølgingsklassar fordelt på opplæringstilbod, heiltid og deltid (gjennomsnittstal gjennom året)</t>
  </si>
  <si>
    <t>Vedlegg 10: Registrerte elevar/deltakarar på årsbasis i oppfølgingsklassar, gjennomsnittleg elevtal og mål på gjennomtrekk</t>
  </si>
  <si>
    <t>Vedlegg 11: Tal på elevar i oppfølgingsklassar etter kjønn</t>
  </si>
  <si>
    <t>Vedlegg 12: Elevar i oppfølgingsklassar i ulike utdanningsprogram i vgs fordelt på heiltid og deltid</t>
  </si>
  <si>
    <t>Vedlegg 13: Elevar i oppfølgingsklassar som har lærekontrakt, fagprøve/sveinebrev, eller som er praksiskandidat eller lærekandidat</t>
  </si>
  <si>
    <t>Vedlegg 14: Elevar i oppfølgingsklassar som har tatt eksamen og kompetansebevis innan ulike typar opplæring</t>
  </si>
  <si>
    <t>Vedlegg 15: Elevar i oppfølgingsklassar som tar ulike "andre kurs" fordelt på heiltid og deltid</t>
  </si>
  <si>
    <t>Vedlegg 16: Elevar i oppfølgingsklassar som tar ulike "arbeidskvalifiserande kurs" fordelt på heiltid og deltid</t>
  </si>
  <si>
    <t>Vedlegg 17: Elevar i oppfølgingsklassar fordelt etter status i straffegjennomføringa</t>
  </si>
  <si>
    <t>Vedlegg 18: Registrerte elevar gjennom året i ulike opplæringstilbod, oppfølgingsklasse</t>
  </si>
  <si>
    <t>Vedlegg 19: Elevar i oppfølgingsklassar fordelt etter rekrutteringsstad</t>
  </si>
  <si>
    <t>Vedlegg 22: Elevar i fengsel/skule med rett på opplæring</t>
  </si>
  <si>
    <t>Vedlegg 23: Elevar i fengsel/skule med rett på opplæring</t>
  </si>
  <si>
    <t>Totalt antall årsverk for rådgivere og undervisningspersonale</t>
  </si>
  <si>
    <t>Antall ansatte rådgivere og undervisningspersonale</t>
  </si>
  <si>
    <t>Totalt antall årsverk knyttet til undervisning</t>
  </si>
  <si>
    <t>Mengde tilsette rådgjevarar og undervisingspersonale</t>
  </si>
  <si>
    <t>Total mengde årsverk for rådgjevarar og undervisingspersonale</t>
  </si>
  <si>
    <t>Total mengde årsverk knytt til undervising</t>
  </si>
  <si>
    <t>Vedlegg 20: Årsverk og lærarar</t>
  </si>
  <si>
    <t xml:space="preserve">Innhaldsliste: </t>
  </si>
  <si>
    <t xml:space="preserve">Vedlegg 20: Årsverk og lærarar </t>
  </si>
  <si>
    <t>Vedlegg 21: Skolane si vurdering av lokala som vert nytta til opplæring, skuleavdelingar i regionane i 2011, 2012, 2013, 2014, 2015, 2016 og 2017.</t>
  </si>
  <si>
    <t>Vedlegg 22: Elevar i fengsel/skole 2017 - med rett på opplæring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</si>
</sst>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_ * #,##0_ ;_ * \-#,##0_ ;_ * &quot;-&quot;??_ ;_ @_ "/>
    <numFmt numFmtId="167" formatCode="0.000"/>
    <numFmt numFmtId="168" formatCode="###0"/>
    <numFmt numFmtId="169" formatCode="#,##0.0"/>
  </numFmts>
  <fonts count="60">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rgb="FF006100"/>
      <name val="Calibri"/>
      <family val="2"/>
      <scheme val="minor"/>
    </font>
    <font>
      <sz val="11"/>
      <color rgb="FF9C6500"/>
      <name val="Calibri"/>
      <family val="2"/>
      <scheme val="minor"/>
    </font>
    <font>
      <sz val="11"/>
      <color rgb="FF3F3F76"/>
      <name val="Calibri"/>
      <family val="2"/>
      <scheme val="minor"/>
    </font>
    <font>
      <sz val="11"/>
      <name val="Calibri"/>
      <family val="2"/>
    </font>
    <font>
      <sz val="11"/>
      <color theme="0"/>
      <name val="Calibri"/>
      <family val="2"/>
      <scheme val="minor"/>
    </font>
    <font>
      <sz val="9"/>
      <color indexed="8"/>
      <name val="DepCentury Old Style"/>
      <family val="1"/>
    </font>
    <font>
      <sz val="10"/>
      <color indexed="8"/>
      <name val="DepCentury Old Style"/>
      <family val="1"/>
    </font>
    <font>
      <sz val="10"/>
      <name val="Arial"/>
      <family val="2"/>
    </font>
    <font>
      <sz val="9"/>
      <color indexed="81"/>
      <name val="Tahoma"/>
      <family val="2"/>
    </font>
    <font>
      <sz val="9"/>
      <name val="Arial"/>
      <family val="2"/>
    </font>
    <font>
      <sz val="9"/>
      <color indexed="10"/>
      <name val="Arial"/>
      <family val="2"/>
    </font>
    <font>
      <sz val="9"/>
      <color indexed="8"/>
      <name val="Arial"/>
      <family val="2"/>
    </font>
    <font>
      <sz val="11"/>
      <name val="Calibri"/>
      <family val="2"/>
      <scheme val="minor"/>
    </font>
    <font>
      <sz val="14"/>
      <color theme="0"/>
      <name val="Calibri"/>
      <family val="2"/>
      <scheme val="minor"/>
    </font>
    <font>
      <sz val="12"/>
      <color theme="1"/>
      <name val="Times New Roman"/>
      <family val="1"/>
    </font>
    <font>
      <u/>
      <sz val="10"/>
      <color indexed="12"/>
      <name val="Arial"/>
      <family val="2"/>
    </font>
    <font>
      <sz val="10"/>
      <color theme="1"/>
      <name val="Arial"/>
      <family val="2"/>
    </font>
    <font>
      <b/>
      <sz val="11"/>
      <name val="Calibri"/>
      <family val="2"/>
    </font>
    <font>
      <i/>
      <sz val="11"/>
      <name val="Calibri"/>
      <family val="2"/>
    </font>
    <font>
      <u/>
      <sz val="11"/>
      <color theme="11"/>
      <name val="Calibri"/>
      <family val="2"/>
    </font>
    <font>
      <b/>
      <sz val="16"/>
      <color indexed="8"/>
      <name val="Calibri"/>
      <family val="2"/>
      <scheme val="minor"/>
    </font>
    <font>
      <b/>
      <sz val="12"/>
      <color indexed="8"/>
      <name val="Calibri"/>
      <family val="2"/>
      <scheme val="minor"/>
    </font>
    <font>
      <sz val="14"/>
      <name val="Calibri"/>
      <family val="2"/>
    </font>
    <font>
      <b/>
      <sz val="10"/>
      <name val="Arial"/>
      <family val="2"/>
    </font>
    <font>
      <b/>
      <sz val="11"/>
      <color indexed="8"/>
      <name val="Calibri"/>
      <family val="2"/>
    </font>
    <font>
      <b/>
      <sz val="11"/>
      <color theme="1"/>
      <name val="Calibri"/>
      <family val="2"/>
      <scheme val="minor"/>
    </font>
    <font>
      <b/>
      <sz val="11"/>
      <name val="Calibri"/>
      <family val="2"/>
      <scheme val="minor"/>
    </font>
    <font>
      <sz val="11"/>
      <color indexed="8"/>
      <name val="Calibri"/>
      <family val="2"/>
      <scheme val="minor"/>
    </font>
    <font>
      <sz val="9"/>
      <color rgb="FFFF0000"/>
      <name val="Arial"/>
      <family val="2"/>
    </font>
    <font>
      <b/>
      <sz val="11"/>
      <color rgb="FFFF0000"/>
      <name val="Calibri"/>
      <family val="2"/>
    </font>
    <font>
      <sz val="11"/>
      <name val="Arial"/>
      <family val="2"/>
    </font>
    <font>
      <b/>
      <sz val="11"/>
      <name val="Arial"/>
      <family val="2"/>
    </font>
    <font>
      <i/>
      <sz val="11"/>
      <name val="Calibri"/>
      <family val="2"/>
      <scheme val="minor"/>
    </font>
    <font>
      <sz val="11"/>
      <color rgb="FFFF0000"/>
      <name val="Calibri"/>
      <family val="2"/>
      <scheme val="minor"/>
    </font>
    <font>
      <sz val="11"/>
      <color rgb="FFFF0000"/>
      <name val="Calibri"/>
      <family val="2"/>
    </font>
    <font>
      <b/>
      <sz val="14"/>
      <name val="Calibri"/>
      <family val="2"/>
    </font>
    <font>
      <sz val="11"/>
      <color theme="1"/>
      <name val="Arial"/>
      <family val="2"/>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0"/>
        <bgColor indexed="64"/>
      </patternFill>
    </fill>
    <fill>
      <patternFill patternType="solid">
        <fgColor theme="6" tint="0.39997558519241921"/>
        <bgColor indexed="65"/>
      </patternFill>
    </fill>
    <fill>
      <patternFill patternType="solid">
        <fgColor theme="2"/>
        <bgColor indexed="64"/>
      </patternFill>
    </fill>
    <fill>
      <patternFill patternType="solid">
        <fgColor indexed="31"/>
        <bgColor indexed="64"/>
      </patternFill>
    </fill>
    <fill>
      <patternFill patternType="solid">
        <fgColor theme="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8"/>
        <bgColor indexed="64"/>
      </patternFill>
    </fill>
    <fill>
      <patternFill patternType="solid">
        <fgColor rgb="FFFF00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rgb="FFA8E33D"/>
        <bgColor indexed="64"/>
      </patternFill>
    </fill>
    <fill>
      <patternFill patternType="solid">
        <fgColor rgb="FF00B050"/>
        <bgColor indexed="64"/>
      </patternFill>
    </fill>
    <fill>
      <patternFill patternType="solid">
        <fgColor rgb="FF04AC68"/>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6E0A2"/>
        <bgColor indexed="64"/>
      </patternFill>
    </fill>
    <fill>
      <patternFill patternType="solid">
        <fgColor rgb="FF92D050"/>
        <bgColor indexed="64"/>
      </patternFill>
    </fill>
    <fill>
      <patternFill patternType="solid">
        <fgColor theme="9" tint="0.79998168889431442"/>
        <bgColor indexed="64"/>
      </patternFill>
    </fill>
  </fills>
  <borders count="94">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style="hair">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8F8F8"/>
      </left>
      <right style="thin">
        <color rgb="FFF8F8F8"/>
      </right>
      <top style="thin">
        <color rgb="FFF8F8F8"/>
      </top>
      <bottom style="thin">
        <color rgb="FFF8F8F8"/>
      </bottom>
      <diagonal/>
    </border>
    <border>
      <left style="thin">
        <color rgb="FFF8F8F8"/>
      </left>
      <right style="thin">
        <color rgb="FFF8F8F8"/>
      </right>
      <top style="thin">
        <color rgb="FFF8F8F8"/>
      </top>
      <bottom/>
      <diagonal/>
    </border>
    <border>
      <left/>
      <right style="thin">
        <color rgb="FFF8F8F8"/>
      </right>
      <top style="thin">
        <color rgb="FFF8F8F8"/>
      </top>
      <bottom style="thin">
        <color rgb="FFF8F8F8"/>
      </bottom>
      <diagonal/>
    </border>
    <border>
      <left/>
      <right style="thin">
        <color rgb="FFF8F8F8"/>
      </right>
      <top style="thin">
        <color rgb="FFF8F8F8"/>
      </top>
      <bottom/>
      <diagonal/>
    </border>
    <border>
      <left style="thin">
        <color theme="0" tint="-4.9989318521683403E-2"/>
      </left>
      <right style="thin">
        <color theme="0" tint="-4.9989318521683403E-2"/>
      </right>
      <top style="thin">
        <color theme="0" tint="-4.9989318521683403E-2"/>
      </top>
      <bottom style="thin">
        <color auto="1"/>
      </bottom>
      <diagonal/>
    </border>
    <border>
      <left style="thin">
        <color theme="0" tint="-4.9989318521683403E-2"/>
      </left>
      <right style="thin">
        <color theme="0" tint="-4.9989318521683403E-2"/>
      </right>
      <top style="thin">
        <color auto="1"/>
      </top>
      <bottom/>
      <diagonal/>
    </border>
    <border>
      <left style="thin">
        <color theme="0" tint="-4.9989318521683403E-2"/>
      </left>
      <right/>
      <top style="thin">
        <color theme="0" tint="-4.9989318521683403E-2"/>
      </top>
      <bottom style="thin">
        <color auto="1"/>
      </bottom>
      <diagonal/>
    </border>
    <border>
      <left style="thin">
        <color theme="0" tint="-4.9989318521683403E-2"/>
      </left>
      <right/>
      <top style="thin">
        <color auto="1"/>
      </top>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rgb="FF7F7F7F"/>
      </left>
      <right style="thin">
        <color rgb="FF7F7F7F"/>
      </right>
      <top style="thin">
        <color rgb="FF7F7F7F"/>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tint="-4.9989318521683403E-2"/>
      </right>
      <top style="thin">
        <color theme="0" tint="-4.9989318521683403E-2"/>
      </top>
      <bottom/>
      <diagonal/>
    </border>
    <border>
      <left/>
      <right/>
      <top style="thin">
        <color auto="1"/>
      </top>
      <bottom/>
      <diagonal/>
    </border>
    <border>
      <left style="thin">
        <color theme="0" tint="-4.9989318521683403E-2"/>
      </left>
      <right style="thin">
        <color theme="0" tint="-4.9989318521683403E-2"/>
      </right>
      <top/>
      <bottom/>
      <diagonal/>
    </border>
    <border>
      <left style="thin">
        <color rgb="FFF8F8F8"/>
      </left>
      <right/>
      <top style="thin">
        <color rgb="FFF8F8F8"/>
      </top>
      <bottom style="thin">
        <color rgb="FFF8F8F8"/>
      </bottom>
      <diagonal/>
    </border>
    <border>
      <left/>
      <right style="thin">
        <color theme="0" tint="-4.9989318521683403E-2"/>
      </right>
      <top/>
      <bottom/>
      <diagonal/>
    </border>
    <border>
      <left/>
      <right style="thin">
        <color theme="0" tint="-4.9989318521683403E-2"/>
      </right>
      <top/>
      <bottom style="thin">
        <color theme="0"/>
      </bottom>
      <diagonal/>
    </border>
    <border>
      <left style="thin">
        <color theme="0"/>
      </left>
      <right/>
      <top style="hair">
        <color theme="0"/>
      </top>
      <bottom style="hair">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theme="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theme="0"/>
      </left>
      <right/>
      <top/>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indexed="64"/>
      </right>
      <top style="thin">
        <color auto="1"/>
      </top>
      <bottom/>
      <diagonal/>
    </border>
  </borders>
  <cellStyleXfs count="40">
    <xf numFmtId="0" fontId="0" fillId="0" borderId="0"/>
    <xf numFmtId="0" fontId="23" fillId="2" borderId="0" applyNumberFormat="0" applyBorder="0" applyAlignment="0" applyProtection="0"/>
    <xf numFmtId="0" fontId="24" fillId="3" borderId="0" applyNumberFormat="0" applyBorder="0" applyAlignment="0" applyProtection="0"/>
    <xf numFmtId="0" fontId="25" fillId="4" borderId="1" applyNumberFormat="0" applyAlignment="0" applyProtection="0"/>
    <xf numFmtId="0" fontId="22" fillId="5" borderId="2" applyNumberFormat="0" applyFont="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164" fontId="22" fillId="0" borderId="0" applyFont="0" applyFill="0" applyBorder="0" applyAlignment="0" applyProtection="0"/>
    <xf numFmtId="0" fontId="27" fillId="11" borderId="0" applyNumberFormat="0" applyBorder="0" applyAlignment="0" applyProtection="0"/>
    <xf numFmtId="0" fontId="18" fillId="0" borderId="0"/>
    <xf numFmtId="0" fontId="30" fillId="0" borderId="0"/>
    <xf numFmtId="0" fontId="17" fillId="0" borderId="0"/>
    <xf numFmtId="0" fontId="27" fillId="14" borderId="0" applyNumberFormat="0" applyBorder="0" applyAlignment="0" applyProtection="0"/>
    <xf numFmtId="0" fontId="15" fillId="0" borderId="0"/>
    <xf numFmtId="0" fontId="38" fillId="0" borderId="0" applyNumberFormat="0" applyFill="0" applyBorder="0" applyAlignment="0" applyProtection="0">
      <alignment vertical="top"/>
      <protection locked="0"/>
    </xf>
    <xf numFmtId="0" fontId="14" fillId="6"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2"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0" fillId="0" borderId="0"/>
    <xf numFmtId="0" fontId="30" fillId="0" borderId="0"/>
    <xf numFmtId="0" fontId="30" fillId="0" borderId="0"/>
    <xf numFmtId="0" fontId="5" fillId="0" borderId="0"/>
    <xf numFmtId="0" fontId="4" fillId="0" borderId="0"/>
    <xf numFmtId="0" fontId="4" fillId="5" borderId="2" applyNumberFormat="0" applyFont="0" applyAlignment="0" applyProtection="0"/>
    <xf numFmtId="0" fontId="4" fillId="7" borderId="0" applyNumberFormat="0" applyBorder="0" applyAlignment="0" applyProtection="0"/>
  </cellStyleXfs>
  <cellXfs count="839">
    <xf numFmtId="0" fontId="0" fillId="0" borderId="0" xfId="0"/>
    <xf numFmtId="14" fontId="0" fillId="0" borderId="0" xfId="0" applyNumberFormat="1"/>
    <xf numFmtId="0" fontId="25" fillId="4" borderId="1" xfId="3"/>
    <xf numFmtId="0" fontId="0" fillId="0" borderId="3" xfId="0" applyBorder="1" applyAlignment="1">
      <alignment horizontal="center"/>
    </xf>
    <xf numFmtId="0" fontId="25" fillId="4" borderId="1" xfId="3" applyAlignment="1">
      <alignment horizontal="center"/>
    </xf>
    <xf numFmtId="0" fontId="25" fillId="4" borderId="4" xfId="3" applyBorder="1" applyAlignment="1">
      <alignment horizontal="center"/>
    </xf>
    <xf numFmtId="0" fontId="25" fillId="4" borderId="5" xfId="3" applyBorder="1" applyAlignment="1">
      <alignment horizontal="center"/>
    </xf>
    <xf numFmtId="0" fontId="23" fillId="2" borderId="0" xfId="1"/>
    <xf numFmtId="0" fontId="0" fillId="5" borderId="2" xfId="4" applyFont="1"/>
    <xf numFmtId="0" fontId="0" fillId="5" borderId="8" xfId="4" applyFont="1" applyBorder="1"/>
    <xf numFmtId="0" fontId="23" fillId="2" borderId="7" xfId="1" applyBorder="1"/>
    <xf numFmtId="0" fontId="0" fillId="0" borderId="0" xfId="0" applyAlignment="1">
      <alignment wrapText="1"/>
    </xf>
    <xf numFmtId="0" fontId="24" fillId="3" borderId="0" xfId="2"/>
    <xf numFmtId="165" fontId="0" fillId="0" borderId="0" xfId="0" applyNumberFormat="1"/>
    <xf numFmtId="0" fontId="21" fillId="8" borderId="9" xfId="7" applyBorder="1" applyAlignment="1">
      <alignment horizontal="right"/>
    </xf>
    <xf numFmtId="0" fontId="21" fillId="9" borderId="9" xfId="8" applyBorder="1" applyAlignment="1">
      <alignment horizontal="right"/>
    </xf>
    <xf numFmtId="0" fontId="21" fillId="6" borderId="9" xfId="5" applyBorder="1" applyAlignment="1">
      <alignment horizontal="center" wrapText="1"/>
    </xf>
    <xf numFmtId="0" fontId="21" fillId="9" borderId="9" xfId="8" applyBorder="1" applyAlignment="1">
      <alignment horizontal="right" wrapText="1"/>
    </xf>
    <xf numFmtId="0" fontId="21" fillId="9" borderId="9" xfId="8" applyBorder="1"/>
    <xf numFmtId="0" fontId="21" fillId="8" borderId="9" xfId="7" applyBorder="1" applyAlignment="1">
      <alignment horizontal="right" wrapText="1"/>
    </xf>
    <xf numFmtId="0" fontId="21" fillId="8" borderId="9" xfId="7" applyBorder="1"/>
    <xf numFmtId="165" fontId="21" fillId="9" borderId="9" xfId="8" applyNumberFormat="1" applyBorder="1"/>
    <xf numFmtId="165" fontId="21" fillId="8" borderId="9" xfId="7" applyNumberFormat="1" applyBorder="1"/>
    <xf numFmtId="0" fontId="21" fillId="8" borderId="15" xfId="7" applyBorder="1" applyAlignment="1">
      <alignment horizontal="right"/>
    </xf>
    <xf numFmtId="0" fontId="21" fillId="8" borderId="15" xfId="7" applyBorder="1" applyAlignment="1">
      <alignment horizontal="right" wrapText="1"/>
    </xf>
    <xf numFmtId="0" fontId="21" fillId="6" borderId="9" xfId="5" applyBorder="1" applyAlignment="1">
      <alignment horizontal="center"/>
    </xf>
    <xf numFmtId="0" fontId="21" fillId="10" borderId="9" xfId="5" applyFill="1" applyBorder="1" applyAlignment="1">
      <alignment horizontal="center" wrapText="1"/>
    </xf>
    <xf numFmtId="0" fontId="21" fillId="10" borderId="9" xfId="8" applyFill="1" applyBorder="1"/>
    <xf numFmtId="0" fontId="21" fillId="10" borderId="9" xfId="7" applyFill="1" applyBorder="1"/>
    <xf numFmtId="0" fontId="0" fillId="10" borderId="9" xfId="0" applyFill="1" applyBorder="1"/>
    <xf numFmtId="0" fontId="0" fillId="10" borderId="0" xfId="0" applyFill="1"/>
    <xf numFmtId="1" fontId="21" fillId="8" borderId="9" xfId="7" applyNumberFormat="1" applyBorder="1"/>
    <xf numFmtId="1" fontId="21" fillId="9" borderId="9" xfId="8" applyNumberFormat="1" applyBorder="1"/>
    <xf numFmtId="0" fontId="21" fillId="10" borderId="9" xfId="5" applyFill="1" applyBorder="1" applyAlignment="1">
      <alignment horizontal="center"/>
    </xf>
    <xf numFmtId="1" fontId="0" fillId="10" borderId="9" xfId="0" applyNumberFormat="1" applyFill="1" applyBorder="1"/>
    <xf numFmtId="0" fontId="25" fillId="4" borderId="4" xfId="3" applyBorder="1" applyAlignment="1">
      <alignment horizontal="center"/>
    </xf>
    <xf numFmtId="0" fontId="25" fillId="4" borderId="5" xfId="3" applyBorder="1" applyAlignment="1">
      <alignment horizontal="center"/>
    </xf>
    <xf numFmtId="0" fontId="21" fillId="6" borderId="9" xfId="5" applyBorder="1" applyAlignment="1">
      <alignment horizontal="center" wrapText="1"/>
    </xf>
    <xf numFmtId="0" fontId="20" fillId="6" borderId="11" xfId="5" applyFont="1" applyBorder="1" applyAlignment="1">
      <alignment horizontal="center" wrapText="1"/>
    </xf>
    <xf numFmtId="166" fontId="21" fillId="9" borderId="9" xfId="9" applyNumberFormat="1" applyFont="1" applyFill="1" applyBorder="1"/>
    <xf numFmtId="0" fontId="20" fillId="6" borderId="9" xfId="5" applyFont="1" applyBorder="1" applyAlignment="1">
      <alignment horizontal="center" wrapText="1"/>
    </xf>
    <xf numFmtId="166" fontId="21" fillId="8" borderId="9" xfId="7" applyNumberFormat="1" applyBorder="1"/>
    <xf numFmtId="0" fontId="25" fillId="4" borderId="19" xfId="3" applyBorder="1"/>
    <xf numFmtId="0" fontId="0" fillId="10" borderId="19" xfId="0" applyFill="1" applyBorder="1"/>
    <xf numFmtId="0" fontId="21" fillId="6" borderId="19" xfId="5" applyBorder="1" applyAlignment="1">
      <alignment horizontal="center" wrapText="1"/>
    </xf>
    <xf numFmtId="0" fontId="21" fillId="6" borderId="11" xfId="5" applyBorder="1" applyAlignment="1">
      <alignment horizontal="center" wrapText="1"/>
    </xf>
    <xf numFmtId="0" fontId="21" fillId="6" borderId="27" xfId="5" applyBorder="1" applyAlignment="1">
      <alignment horizontal="center" wrapText="1"/>
    </xf>
    <xf numFmtId="0" fontId="21" fillId="9" borderId="19" xfId="8" applyBorder="1" applyAlignment="1">
      <alignment horizontal="right"/>
    </xf>
    <xf numFmtId="165" fontId="21" fillId="9" borderId="19" xfId="8" applyNumberFormat="1" applyBorder="1"/>
    <xf numFmtId="165" fontId="21" fillId="8" borderId="19" xfId="7" applyNumberFormat="1" applyBorder="1"/>
    <xf numFmtId="0" fontId="0" fillId="12" borderId="19" xfId="0" applyFill="1" applyBorder="1" applyAlignment="1">
      <alignment horizontal="right"/>
    </xf>
    <xf numFmtId="0" fontId="0" fillId="12" borderId="19" xfId="0" applyFill="1" applyBorder="1"/>
    <xf numFmtId="165" fontId="0" fillId="12" borderId="19" xfId="0" applyNumberFormat="1" applyFill="1" applyBorder="1"/>
    <xf numFmtId="0" fontId="21" fillId="6" borderId="29" xfId="5" applyBorder="1" applyAlignment="1">
      <alignment horizontal="center" wrapText="1"/>
    </xf>
    <xf numFmtId="0" fontId="27" fillId="11" borderId="1" xfId="10" applyBorder="1"/>
    <xf numFmtId="0" fontId="27" fillId="11" borderId="1" xfId="10" applyBorder="1" applyAlignment="1">
      <alignment horizontal="right"/>
    </xf>
    <xf numFmtId="0" fontId="19" fillId="6" borderId="9" xfId="5" applyFont="1" applyBorder="1" applyAlignment="1">
      <alignment horizontal="center"/>
    </xf>
    <xf numFmtId="0" fontId="19" fillId="6" borderId="9" xfId="5" applyFont="1" applyBorder="1" applyAlignment="1">
      <alignment horizontal="center" wrapText="1"/>
    </xf>
    <xf numFmtId="0" fontId="21" fillId="9" borderId="24" xfId="8" applyBorder="1" applyAlignment="1">
      <alignment horizontal="right" wrapText="1"/>
    </xf>
    <xf numFmtId="0" fontId="19" fillId="6" borderId="19" xfId="5" applyFont="1" applyBorder="1" applyAlignment="1">
      <alignment horizontal="center" wrapText="1"/>
    </xf>
    <xf numFmtId="0" fontId="19" fillId="6" borderId="19" xfId="5" applyFont="1" applyBorder="1" applyAlignment="1">
      <alignment horizontal="center"/>
    </xf>
    <xf numFmtId="0" fontId="21" fillId="12" borderId="24" xfId="8" applyFill="1" applyBorder="1" applyAlignment="1">
      <alignment horizontal="right" wrapText="1"/>
    </xf>
    <xf numFmtId="0" fontId="21" fillId="9" borderId="24" xfId="8" applyBorder="1" applyAlignment="1">
      <alignment horizontal="right"/>
    </xf>
    <xf numFmtId="0" fontId="28" fillId="13" borderId="35" xfId="0" applyFont="1" applyFill="1" applyBorder="1"/>
    <xf numFmtId="0" fontId="28" fillId="13" borderId="7" xfId="0" quotePrefix="1" applyFont="1" applyFill="1" applyBorder="1" applyAlignment="1">
      <alignment horizontal="left"/>
    </xf>
    <xf numFmtId="0" fontId="28" fillId="13" borderId="7" xfId="0" applyFont="1" applyFill="1" applyBorder="1"/>
    <xf numFmtId="0" fontId="28" fillId="13" borderId="34" xfId="0" applyFont="1" applyFill="1" applyBorder="1"/>
    <xf numFmtId="165" fontId="26" fillId="12" borderId="19" xfId="0" applyNumberFormat="1" applyFont="1" applyFill="1" applyBorder="1"/>
    <xf numFmtId="0" fontId="25" fillId="4" borderId="7" xfId="3" applyBorder="1"/>
    <xf numFmtId="0" fontId="25" fillId="4" borderId="0" xfId="3" applyBorder="1"/>
    <xf numFmtId="0" fontId="25" fillId="10" borderId="0" xfId="3" applyFill="1" applyBorder="1"/>
    <xf numFmtId="0" fontId="25" fillId="10" borderId="1" xfId="3" applyFill="1"/>
    <xf numFmtId="165" fontId="22" fillId="12" borderId="19" xfId="0" applyNumberFormat="1" applyFont="1" applyFill="1" applyBorder="1"/>
    <xf numFmtId="1" fontId="0" fillId="0" borderId="0" xfId="0" applyNumberFormat="1"/>
    <xf numFmtId="0" fontId="35" fillId="12" borderId="19" xfId="2" applyFont="1" applyFill="1" applyBorder="1"/>
    <xf numFmtId="0" fontId="22" fillId="0" borderId="0" xfId="0" applyFont="1"/>
    <xf numFmtId="165" fontId="25" fillId="4" borderId="1" xfId="3" applyNumberFormat="1" applyAlignment="1">
      <alignment horizontal="right" vertical="center"/>
    </xf>
    <xf numFmtId="165" fontId="32" fillId="0" borderId="0" xfId="0" applyNumberFormat="1" applyFont="1" applyFill="1" applyAlignment="1">
      <alignment horizontal="right" vertical="center"/>
    </xf>
    <xf numFmtId="165" fontId="33" fillId="0" borderId="0" xfId="0" applyNumberFormat="1" applyFont="1" applyFill="1" applyAlignment="1">
      <alignment horizontal="right" vertical="center"/>
    </xf>
    <xf numFmtId="165" fontId="24" fillId="3" borderId="0" xfId="2" applyNumberFormat="1"/>
    <xf numFmtId="165" fontId="34" fillId="0" borderId="0" xfId="0" applyNumberFormat="1" applyFont="1" applyFill="1" applyAlignment="1">
      <alignment horizontal="right" vertical="center"/>
    </xf>
    <xf numFmtId="165" fontId="25" fillId="4" borderId="1" xfId="3" applyNumberFormat="1"/>
    <xf numFmtId="0" fontId="23" fillId="2" borderId="1" xfId="1" applyBorder="1" applyAlignment="1">
      <alignment horizontal="right" vertical="center"/>
    </xf>
    <xf numFmtId="0" fontId="23" fillId="2" borderId="0" xfId="1" applyAlignment="1">
      <alignment horizontal="centerContinuous" vertical="center"/>
    </xf>
    <xf numFmtId="0" fontId="23" fillId="2" borderId="0" xfId="1" applyAlignment="1">
      <alignment horizontal="center" vertical="center"/>
    </xf>
    <xf numFmtId="165" fontId="21" fillId="9" borderId="0" xfId="8" applyNumberFormat="1" applyBorder="1"/>
    <xf numFmtId="0" fontId="0" fillId="12" borderId="9" xfId="0" applyFill="1" applyBorder="1" applyAlignment="1">
      <alignment horizontal="right"/>
    </xf>
    <xf numFmtId="165" fontId="22" fillId="12" borderId="9" xfId="0" applyNumberFormat="1" applyFont="1" applyFill="1" applyBorder="1"/>
    <xf numFmtId="1" fontId="0" fillId="12" borderId="9" xfId="0" applyNumberFormat="1" applyFill="1" applyBorder="1"/>
    <xf numFmtId="165" fontId="26" fillId="12" borderId="9" xfId="0" applyNumberFormat="1" applyFont="1" applyFill="1" applyBorder="1"/>
    <xf numFmtId="0" fontId="0" fillId="12" borderId="9" xfId="0" applyFill="1" applyBorder="1"/>
    <xf numFmtId="1" fontId="26" fillId="12" borderId="9" xfId="0" applyNumberFormat="1" applyFont="1" applyFill="1" applyBorder="1"/>
    <xf numFmtId="165" fontId="21" fillId="9" borderId="19" xfId="8" applyNumberFormat="1" applyBorder="1" applyAlignment="1">
      <alignment horizontal="right" wrapText="1"/>
    </xf>
    <xf numFmtId="165" fontId="21" fillId="12" borderId="19" xfId="8" applyNumberFormat="1" applyFill="1" applyBorder="1" applyAlignment="1">
      <alignment horizontal="right" wrapText="1"/>
    </xf>
    <xf numFmtId="165" fontId="21" fillId="9" borderId="19" xfId="8" applyNumberFormat="1" applyBorder="1" applyAlignment="1">
      <alignment horizontal="right"/>
    </xf>
    <xf numFmtId="165" fontId="0" fillId="12" borderId="19" xfId="0" applyNumberFormat="1" applyFill="1" applyBorder="1" applyAlignment="1">
      <alignment horizontal="right"/>
    </xf>
    <xf numFmtId="165" fontId="21" fillId="9" borderId="24" xfId="8" applyNumberFormat="1" applyBorder="1" applyAlignment="1">
      <alignment horizontal="right" wrapText="1"/>
    </xf>
    <xf numFmtId="165" fontId="21" fillId="12" borderId="24" xfId="8" applyNumberFormat="1" applyFill="1" applyBorder="1" applyAlignment="1">
      <alignment horizontal="right" wrapText="1"/>
    </xf>
    <xf numFmtId="0" fontId="16" fillId="6" borderId="9" xfId="5" applyFont="1" applyBorder="1" applyAlignment="1">
      <alignment horizontal="center" wrapText="1"/>
    </xf>
    <xf numFmtId="0" fontId="15" fillId="6" borderId="9" xfId="5" applyFont="1" applyBorder="1" applyAlignment="1">
      <alignment horizontal="center" wrapText="1"/>
    </xf>
    <xf numFmtId="165" fontId="0" fillId="10" borderId="19" xfId="0" applyNumberFormat="1" applyFill="1" applyBorder="1"/>
    <xf numFmtId="0" fontId="37" fillId="0" borderId="0" xfId="12" applyFont="1" applyAlignment="1">
      <alignment horizontal="right"/>
    </xf>
    <xf numFmtId="0" fontId="37" fillId="0" borderId="0" xfId="16" applyFont="1" applyBorder="1" applyAlignment="1" applyProtection="1">
      <alignment horizontal="right" vertical="top"/>
    </xf>
    <xf numFmtId="0" fontId="37" fillId="0" borderId="0" xfId="16" applyFont="1" applyAlignment="1" applyProtection="1">
      <alignment horizontal="right"/>
    </xf>
    <xf numFmtId="0" fontId="39" fillId="0" borderId="0" xfId="16" applyFont="1" applyAlignment="1" applyProtection="1">
      <alignment horizontal="right"/>
    </xf>
    <xf numFmtId="0" fontId="39" fillId="0" borderId="0" xfId="16" applyFont="1" applyAlignment="1" applyProtection="1">
      <alignment horizontal="right" vertical="center"/>
    </xf>
    <xf numFmtId="0" fontId="37" fillId="0" borderId="0" xfId="12" applyFont="1" applyAlignment="1">
      <alignment horizontal="right"/>
    </xf>
    <xf numFmtId="0" fontId="37" fillId="0" borderId="0" xfId="15" applyFont="1" applyAlignment="1">
      <alignment horizontal="right"/>
    </xf>
    <xf numFmtId="0" fontId="37" fillId="0" borderId="0" xfId="12" applyFont="1" applyAlignment="1">
      <alignment horizontal="right"/>
    </xf>
    <xf numFmtId="0" fontId="35" fillId="15" borderId="19" xfId="2" applyFont="1" applyFill="1" applyBorder="1"/>
    <xf numFmtId="0" fontId="22" fillId="0" borderId="0" xfId="22"/>
    <xf numFmtId="0" fontId="22" fillId="16" borderId="19" xfId="22" applyFill="1" applyBorder="1"/>
    <xf numFmtId="0" fontId="13" fillId="9" borderId="24" xfId="19" applyBorder="1" applyAlignment="1">
      <alignment horizontal="right"/>
    </xf>
    <xf numFmtId="0" fontId="40" fillId="12" borderId="19" xfId="22" applyFont="1" applyFill="1" applyBorder="1" applyAlignment="1">
      <alignment horizontal="right"/>
    </xf>
    <xf numFmtId="0" fontId="22" fillId="12" borderId="19" xfId="22" applyFill="1" applyBorder="1"/>
    <xf numFmtId="0" fontId="41" fillId="12" borderId="19" xfId="22" applyFont="1" applyFill="1" applyBorder="1" applyAlignment="1">
      <alignment horizontal="right"/>
    </xf>
    <xf numFmtId="0" fontId="40" fillId="12" borderId="19" xfId="22" applyFont="1" applyFill="1" applyBorder="1"/>
    <xf numFmtId="0" fontId="40" fillId="0" borderId="0" xfId="22" applyFont="1"/>
    <xf numFmtId="0" fontId="22" fillId="12" borderId="19" xfId="22" applyFont="1" applyFill="1" applyBorder="1"/>
    <xf numFmtId="0" fontId="22" fillId="16" borderId="19" xfId="22" applyFont="1" applyFill="1" applyBorder="1" applyAlignment="1">
      <alignment horizontal="center"/>
    </xf>
    <xf numFmtId="0" fontId="0" fillId="12" borderId="19" xfId="0" applyFill="1" applyBorder="1" applyAlignment="1">
      <alignment horizontal="right"/>
    </xf>
    <xf numFmtId="0" fontId="13" fillId="9" borderId="19" xfId="19" applyBorder="1" applyAlignment="1">
      <alignment horizontal="right"/>
    </xf>
    <xf numFmtId="0" fontId="13" fillId="17" borderId="25" xfId="19" applyFill="1" applyBorder="1" applyAlignment="1">
      <alignment horizontal="right"/>
    </xf>
    <xf numFmtId="0" fontId="13" fillId="17" borderId="19" xfId="19" applyFill="1" applyBorder="1" applyAlignment="1">
      <alignment horizontal="right"/>
    </xf>
    <xf numFmtId="0" fontId="0" fillId="0" borderId="3" xfId="0" applyBorder="1" applyAlignment="1">
      <alignment horizontal="center"/>
    </xf>
    <xf numFmtId="0" fontId="22" fillId="0" borderId="0" xfId="0" applyFont="1" applyBorder="1" applyAlignment="1">
      <alignment horizontal="center"/>
    </xf>
    <xf numFmtId="0" fontId="23" fillId="10" borderId="0" xfId="1" applyFont="1" applyFill="1"/>
    <xf numFmtId="0" fontId="0" fillId="10" borderId="2" xfId="4" applyFont="1" applyFill="1"/>
    <xf numFmtId="0" fontId="0" fillId="0" borderId="3" xfId="0" applyBorder="1" applyAlignment="1"/>
    <xf numFmtId="0" fontId="35" fillId="10" borderId="0" xfId="2" applyFont="1" applyFill="1"/>
    <xf numFmtId="0" fontId="22" fillId="10" borderId="2" xfId="4" applyFont="1" applyFill="1"/>
    <xf numFmtId="0" fontId="0" fillId="5" borderId="0" xfId="4" applyFont="1" applyBorder="1"/>
    <xf numFmtId="0" fontId="25" fillId="4" borderId="1" xfId="3" applyFont="1"/>
    <xf numFmtId="0" fontId="24" fillId="3" borderId="0" xfId="2" applyAlignment="1">
      <alignment horizontal="center"/>
    </xf>
    <xf numFmtId="0" fontId="0" fillId="0" borderId="0" xfId="0" applyBorder="1" applyAlignment="1">
      <alignment horizontal="right" wrapText="1"/>
    </xf>
    <xf numFmtId="0" fontId="0" fillId="0" borderId="51" xfId="0" applyBorder="1" applyAlignment="1">
      <alignment horizontal="center" wrapText="1"/>
    </xf>
    <xf numFmtId="0" fontId="0" fillId="0" borderId="51" xfId="0" applyBorder="1"/>
    <xf numFmtId="0" fontId="0" fillId="0" borderId="0" xfId="0" applyBorder="1" applyAlignment="1">
      <alignment horizontal="center" wrapText="1"/>
    </xf>
    <xf numFmtId="0" fontId="0" fillId="0" borderId="0" xfId="0" applyBorder="1"/>
    <xf numFmtId="0" fontId="0" fillId="0" borderId="43" xfId="0" applyBorder="1" applyAlignment="1">
      <alignment horizontal="right"/>
    </xf>
    <xf numFmtId="0" fontId="0" fillId="0" borderId="0" xfId="0" applyBorder="1" applyAlignment="1">
      <alignment horizontal="right"/>
    </xf>
    <xf numFmtId="0" fontId="0" fillId="12" borderId="19" xfId="0" applyFill="1" applyBorder="1" applyAlignment="1">
      <alignment horizontal="right" vertical="center" wrapText="1"/>
    </xf>
    <xf numFmtId="0" fontId="0" fillId="0" borderId="0" xfId="0" quotePrefix="1" applyNumberFormat="1"/>
    <xf numFmtId="0" fontId="0" fillId="0" borderId="0" xfId="0" applyBorder="1" applyAlignment="1">
      <alignment horizontal="center"/>
    </xf>
    <xf numFmtId="0" fontId="0" fillId="19" borderId="0" xfId="0" applyFill="1"/>
    <xf numFmtId="165" fontId="21" fillId="17" borderId="9" xfId="7" applyNumberFormat="1" applyFill="1" applyBorder="1"/>
    <xf numFmtId="165" fontId="21" fillId="17" borderId="0" xfId="7" applyNumberFormat="1" applyFill="1"/>
    <xf numFmtId="165" fontId="21" fillId="15" borderId="9" xfId="8" applyNumberFormat="1" applyFill="1" applyBorder="1"/>
    <xf numFmtId="165" fontId="21" fillId="15" borderId="0" xfId="8" applyNumberFormat="1" applyFill="1"/>
    <xf numFmtId="0" fontId="15" fillId="16" borderId="9" xfId="5" applyFont="1" applyFill="1" applyBorder="1" applyAlignment="1">
      <alignment horizontal="center" wrapText="1"/>
    </xf>
    <xf numFmtId="167" fontId="0" fillId="0" borderId="0" xfId="0" applyNumberFormat="1"/>
    <xf numFmtId="165" fontId="0" fillId="10" borderId="0" xfId="0" applyNumberFormat="1" applyFill="1"/>
    <xf numFmtId="0" fontId="22" fillId="10" borderId="0" xfId="0" applyFont="1" applyFill="1"/>
    <xf numFmtId="0" fontId="24" fillId="10" borderId="0" xfId="2" applyFill="1"/>
    <xf numFmtId="0" fontId="21" fillId="6" borderId="27" xfId="5" applyBorder="1" applyAlignment="1">
      <alignment horizontal="center" wrapText="1"/>
    </xf>
    <xf numFmtId="0" fontId="21" fillId="6" borderId="9" xfId="5" applyBorder="1" applyAlignment="1">
      <alignment horizontal="center" wrapText="1"/>
    </xf>
    <xf numFmtId="0" fontId="19" fillId="6" borderId="19" xfId="5" applyFont="1" applyBorder="1" applyAlignment="1">
      <alignment horizontal="center" wrapText="1"/>
    </xf>
    <xf numFmtId="0" fontId="29" fillId="10" borderId="39" xfId="0" applyFont="1" applyFill="1" applyBorder="1" applyAlignment="1">
      <alignment horizontal="right"/>
    </xf>
    <xf numFmtId="0" fontId="29" fillId="10" borderId="37" xfId="0" applyFont="1" applyFill="1" applyBorder="1" applyAlignment="1">
      <alignment horizontal="right"/>
    </xf>
    <xf numFmtId="0" fontId="29" fillId="10" borderId="37" xfId="0" applyFont="1" applyFill="1" applyBorder="1"/>
    <xf numFmtId="0" fontId="29" fillId="10" borderId="38" xfId="0" applyFont="1" applyFill="1" applyBorder="1"/>
    <xf numFmtId="0" fontId="32" fillId="10" borderId="0" xfId="0" applyFont="1" applyFill="1" applyAlignment="1">
      <alignment vertical="center"/>
    </xf>
    <xf numFmtId="165" fontId="32" fillId="10" borderId="0" xfId="0" applyNumberFormat="1" applyFont="1" applyFill="1" applyAlignment="1">
      <alignment horizontal="right" vertical="center"/>
    </xf>
    <xf numFmtId="165" fontId="33" fillId="10" borderId="0" xfId="0" applyNumberFormat="1" applyFont="1" applyFill="1" applyAlignment="1">
      <alignment horizontal="right" vertical="center"/>
    </xf>
    <xf numFmtId="0" fontId="0" fillId="10" borderId="40" xfId="0" applyFill="1" applyBorder="1"/>
    <xf numFmtId="0" fontId="0" fillId="10" borderId="41" xfId="0" applyFill="1" applyBorder="1"/>
    <xf numFmtId="0" fontId="0" fillId="10" borderId="42" xfId="0" applyFill="1" applyBorder="1"/>
    <xf numFmtId="165" fontId="34" fillId="10" borderId="0" xfId="0" applyNumberFormat="1" applyFont="1" applyFill="1" applyAlignment="1">
      <alignment horizontal="right" vertical="center"/>
    </xf>
    <xf numFmtId="165" fontId="25" fillId="20" borderId="1" xfId="3" applyNumberFormat="1" applyFill="1" applyAlignment="1">
      <alignment horizontal="right" vertical="center"/>
    </xf>
    <xf numFmtId="0" fontId="0" fillId="20" borderId="0" xfId="0" applyFill="1"/>
    <xf numFmtId="0" fontId="25" fillId="19" borderId="0" xfId="3" applyFill="1" applyBorder="1"/>
    <xf numFmtId="0" fontId="0" fillId="10" borderId="49" xfId="0" applyFill="1" applyBorder="1" applyAlignment="1"/>
    <xf numFmtId="0" fontId="0" fillId="10" borderId="47" xfId="0" applyFill="1" applyBorder="1" applyAlignment="1"/>
    <xf numFmtId="165" fontId="26" fillId="17" borderId="19" xfId="0" applyNumberFormat="1" applyFont="1" applyFill="1" applyBorder="1"/>
    <xf numFmtId="165" fontId="0" fillId="17" borderId="19" xfId="0" applyNumberFormat="1" applyFill="1" applyBorder="1"/>
    <xf numFmtId="0" fontId="21" fillId="9" borderId="19" xfId="8" applyBorder="1" applyAlignment="1"/>
    <xf numFmtId="0" fontId="21" fillId="9" borderId="19" xfId="8" applyBorder="1" applyAlignment="1">
      <alignment wrapText="1"/>
    </xf>
    <xf numFmtId="0" fontId="21" fillId="8" borderId="19" xfId="7" applyBorder="1" applyAlignment="1"/>
    <xf numFmtId="0" fontId="21" fillId="8" borderId="19" xfId="7" applyBorder="1" applyAlignment="1">
      <alignment wrapText="1"/>
    </xf>
    <xf numFmtId="0" fontId="0" fillId="12" borderId="19" xfId="0" applyFill="1" applyBorder="1" applyAlignment="1">
      <alignment vertical="center" wrapText="1"/>
    </xf>
    <xf numFmtId="0" fontId="0" fillId="12" borderId="19" xfId="0" applyFill="1" applyBorder="1" applyAlignment="1"/>
    <xf numFmtId="165" fontId="21" fillId="17" borderId="0" xfId="7" applyNumberFormat="1" applyFill="1" applyBorder="1"/>
    <xf numFmtId="165" fontId="0" fillId="17" borderId="0" xfId="0" applyNumberFormat="1" applyFill="1"/>
    <xf numFmtId="165" fontId="0" fillId="17" borderId="0" xfId="0" applyNumberFormat="1" applyFill="1" applyAlignment="1">
      <alignment wrapText="1"/>
    </xf>
    <xf numFmtId="165" fontId="10" fillId="9" borderId="19" xfId="8" applyNumberFormat="1" applyFont="1" applyBorder="1" applyAlignment="1">
      <alignment horizontal="right"/>
    </xf>
    <xf numFmtId="165" fontId="21" fillId="15" borderId="19" xfId="8" applyNumberFormat="1" applyFill="1" applyBorder="1" applyAlignment="1">
      <alignment horizontal="right" wrapText="1"/>
    </xf>
    <xf numFmtId="165" fontId="21" fillId="12" borderId="19" xfId="8" applyNumberFormat="1" applyFill="1" applyBorder="1" applyAlignment="1">
      <alignment horizontal="right"/>
    </xf>
    <xf numFmtId="165" fontId="10" fillId="12" borderId="19" xfId="8" applyNumberFormat="1" applyFont="1" applyFill="1" applyBorder="1" applyAlignment="1">
      <alignment horizontal="right" wrapText="1"/>
    </xf>
    <xf numFmtId="0" fontId="10" fillId="6" borderId="19" xfId="5" applyFont="1" applyBorder="1" applyAlignment="1">
      <alignment horizontal="center" wrapText="1"/>
    </xf>
    <xf numFmtId="0" fontId="10" fillId="6" borderId="11" xfId="5" applyFont="1" applyBorder="1" applyAlignment="1">
      <alignment horizontal="center" wrapText="1"/>
    </xf>
    <xf numFmtId="0" fontId="0" fillId="12" borderId="21" xfId="0" applyFill="1" applyBorder="1" applyAlignment="1"/>
    <xf numFmtId="0" fontId="0" fillId="12" borderId="19" xfId="0" applyFill="1" applyBorder="1" applyAlignment="1">
      <alignment horizontal="left" vertical="center" wrapText="1"/>
    </xf>
    <xf numFmtId="0" fontId="0" fillId="12" borderId="19" xfId="0" applyFill="1" applyBorder="1" applyAlignment="1">
      <alignment horizontal="left"/>
    </xf>
    <xf numFmtId="0" fontId="21" fillId="9" borderId="9" xfId="8" applyBorder="1" applyAlignment="1">
      <alignment horizontal="left"/>
    </xf>
    <xf numFmtId="0" fontId="21" fillId="8" borderId="9" xfId="7" applyBorder="1" applyAlignment="1">
      <alignment horizontal="left"/>
    </xf>
    <xf numFmtId="0" fontId="21" fillId="8" borderId="15" xfId="7" applyBorder="1" applyAlignment="1">
      <alignment horizontal="left"/>
    </xf>
    <xf numFmtId="0" fontId="0" fillId="12" borderId="21" xfId="0" applyFill="1" applyBorder="1" applyAlignment="1">
      <alignment horizontal="left"/>
    </xf>
    <xf numFmtId="0" fontId="21" fillId="9" borderId="9" xfId="8" applyBorder="1" applyAlignment="1">
      <alignment horizontal="left" wrapText="1"/>
    </xf>
    <xf numFmtId="0" fontId="21" fillId="8" borderId="9" xfId="7" applyBorder="1" applyAlignment="1">
      <alignment horizontal="left" wrapText="1"/>
    </xf>
    <xf numFmtId="0" fontId="12" fillId="8" borderId="9" xfId="7" applyFont="1" applyBorder="1" applyAlignment="1">
      <alignment horizontal="left"/>
    </xf>
    <xf numFmtId="0" fontId="0" fillId="12" borderId="19" xfId="0" applyFill="1" applyBorder="1" applyAlignment="1">
      <alignment horizontal="left" vertical="center"/>
    </xf>
    <xf numFmtId="0" fontId="21" fillId="9" borderId="11" xfId="8" applyBorder="1" applyAlignment="1">
      <alignment horizontal="left"/>
    </xf>
    <xf numFmtId="0" fontId="21" fillId="9" borderId="0" xfId="8" applyBorder="1" applyAlignment="1">
      <alignment horizontal="left" wrapText="1"/>
    </xf>
    <xf numFmtId="0" fontId="21" fillId="9" borderId="0" xfId="8" applyBorder="1" applyAlignment="1">
      <alignment horizontal="left"/>
    </xf>
    <xf numFmtId="0" fontId="21" fillId="8" borderId="0" xfId="7" applyBorder="1" applyAlignment="1">
      <alignment horizontal="left"/>
    </xf>
    <xf numFmtId="0" fontId="21" fillId="8" borderId="0" xfId="7" applyBorder="1" applyAlignment="1">
      <alignment horizontal="left" wrapText="1"/>
    </xf>
    <xf numFmtId="0" fontId="0" fillId="12" borderId="19" xfId="0" applyFill="1" applyBorder="1" applyAlignment="1">
      <alignment horizontal="left" vertical="center" wrapText="1" indent="1"/>
    </xf>
    <xf numFmtId="0" fontId="10" fillId="6" borderId="9" xfId="5" applyFont="1" applyBorder="1" applyAlignment="1">
      <alignment horizontal="center" wrapText="1"/>
    </xf>
    <xf numFmtId="165" fontId="21" fillId="9" borderId="24" xfId="8" applyNumberFormat="1" applyBorder="1" applyAlignment="1">
      <alignment horizontal="right"/>
    </xf>
    <xf numFmtId="0" fontId="10" fillId="6" borderId="9" xfId="5" applyFont="1" applyBorder="1" applyAlignment="1">
      <alignment horizontal="center"/>
    </xf>
    <xf numFmtId="0" fontId="21" fillId="9" borderId="24" xfId="8" applyBorder="1" applyAlignment="1">
      <alignment horizontal="left"/>
    </xf>
    <xf numFmtId="0" fontId="30" fillId="0" borderId="19" xfId="12" applyBorder="1" applyAlignment="1">
      <alignment horizontal="right" vertical="top"/>
    </xf>
    <xf numFmtId="0" fontId="30" fillId="0" borderId="0" xfId="12"/>
    <xf numFmtId="1" fontId="21" fillId="9" borderId="24" xfId="8" applyNumberFormat="1" applyBorder="1" applyAlignment="1">
      <alignment horizontal="right" wrapText="1"/>
    </xf>
    <xf numFmtId="1" fontId="21" fillId="12" borderId="24" xfId="8" applyNumberFormat="1" applyFill="1" applyBorder="1" applyAlignment="1">
      <alignment horizontal="right" wrapText="1"/>
    </xf>
    <xf numFmtId="0" fontId="29" fillId="0" borderId="39" xfId="0" applyFont="1" applyFill="1" applyBorder="1" applyAlignment="1">
      <alignment horizontal="right"/>
    </xf>
    <xf numFmtId="0" fontId="29" fillId="0" borderId="37" xfId="0" applyFont="1" applyFill="1" applyBorder="1" applyAlignment="1">
      <alignment horizontal="right"/>
    </xf>
    <xf numFmtId="0" fontId="29" fillId="0" borderId="37" xfId="0" applyFont="1" applyFill="1" applyBorder="1"/>
    <xf numFmtId="0" fontId="29" fillId="0" borderId="38" xfId="0" applyFont="1" applyFill="1" applyBorder="1"/>
    <xf numFmtId="0" fontId="30" fillId="0" borderId="0" xfId="12" applyAlignment="1">
      <alignment vertical="top"/>
    </xf>
    <xf numFmtId="0" fontId="22" fillId="0" borderId="0" xfId="12" applyFont="1"/>
    <xf numFmtId="1" fontId="21" fillId="15" borderId="24" xfId="8" applyNumberFormat="1" applyFill="1" applyBorder="1" applyAlignment="1">
      <alignment horizontal="right" wrapText="1"/>
    </xf>
    <xf numFmtId="0" fontId="0" fillId="12" borderId="23" xfId="0" applyFill="1" applyBorder="1" applyAlignment="1">
      <alignment vertical="center"/>
    </xf>
    <xf numFmtId="0" fontId="21" fillId="8" borderId="19" xfId="7" applyBorder="1" applyAlignment="1">
      <alignment horizontal="left"/>
    </xf>
    <xf numFmtId="0" fontId="0" fillId="0" borderId="0" xfId="0" applyBorder="1" applyAlignment="1">
      <alignment horizontal="left"/>
    </xf>
    <xf numFmtId="0" fontId="22" fillId="12" borderId="19" xfId="0" applyFont="1" applyFill="1" applyBorder="1" applyAlignment="1">
      <alignment vertical="center"/>
    </xf>
    <xf numFmtId="0" fontId="22" fillId="12" borderId="19" xfId="0" applyFont="1" applyFill="1" applyBorder="1" applyAlignment="1">
      <alignment horizontal="left" vertical="center"/>
    </xf>
    <xf numFmtId="0" fontId="25" fillId="4" borderId="6" xfId="3" applyBorder="1" applyAlignment="1">
      <alignment horizontal="center"/>
    </xf>
    <xf numFmtId="0" fontId="0" fillId="12" borderId="19" xfId="0" applyFill="1" applyBorder="1" applyAlignment="1">
      <alignment horizontal="left" vertical="center" wrapText="1"/>
    </xf>
    <xf numFmtId="0" fontId="0" fillId="0" borderId="0" xfId="0" applyFill="1"/>
    <xf numFmtId="0" fontId="9" fillId="8" borderId="0" xfId="7" applyFont="1" applyBorder="1" applyAlignment="1">
      <alignment horizontal="left"/>
    </xf>
    <xf numFmtId="0" fontId="25" fillId="4" borderId="6" xfId="3" applyBorder="1" applyAlignment="1">
      <alignment horizontal="center"/>
    </xf>
    <xf numFmtId="0" fontId="0" fillId="0" borderId="3" xfId="0" applyBorder="1" applyAlignment="1">
      <alignment horizontal="center"/>
    </xf>
    <xf numFmtId="0" fontId="10" fillId="6" borderId="11" xfId="5" applyFont="1" applyBorder="1" applyAlignment="1">
      <alignment horizontal="center" wrapText="1"/>
    </xf>
    <xf numFmtId="0" fontId="21" fillId="9" borderId="19" xfId="8" applyBorder="1" applyAlignment="1">
      <alignment horizontal="left"/>
    </xf>
    <xf numFmtId="3" fontId="21" fillId="9" borderId="19" xfId="8" applyNumberFormat="1" applyBorder="1"/>
    <xf numFmtId="3" fontId="21" fillId="15" borderId="19" xfId="7" applyNumberFormat="1" applyFill="1" applyBorder="1"/>
    <xf numFmtId="3" fontId="22" fillId="15" borderId="19" xfId="0" applyNumberFormat="1" applyFont="1" applyFill="1" applyBorder="1"/>
    <xf numFmtId="3" fontId="21" fillId="8" borderId="19" xfId="7" applyNumberFormat="1" applyBorder="1"/>
    <xf numFmtId="3" fontId="21" fillId="17" borderId="19" xfId="8" applyNumberFormat="1" applyFill="1" applyBorder="1"/>
    <xf numFmtId="165" fontId="21" fillId="15" borderId="19" xfId="8" applyNumberFormat="1" applyFill="1" applyBorder="1" applyAlignment="1">
      <alignment horizontal="right"/>
    </xf>
    <xf numFmtId="0" fontId="43" fillId="0" borderId="0" xfId="22" applyFont="1"/>
    <xf numFmtId="0" fontId="44" fillId="0" borderId="0" xfId="22" applyFont="1" applyBorder="1"/>
    <xf numFmtId="0" fontId="45" fillId="0" borderId="0" xfId="22" applyFont="1"/>
    <xf numFmtId="0" fontId="48" fillId="0" borderId="7" xfId="22" applyFont="1" applyBorder="1" applyAlignment="1">
      <alignment horizontal="left" wrapText="1"/>
    </xf>
    <xf numFmtId="0" fontId="47" fillId="19" borderId="7" xfId="22" applyFont="1" applyFill="1" applyBorder="1" applyAlignment="1">
      <alignment horizontal="left" wrapText="1"/>
    </xf>
    <xf numFmtId="0" fontId="22" fillId="0" borderId="65" xfId="22" applyBorder="1"/>
    <xf numFmtId="0" fontId="47" fillId="23" borderId="65" xfId="22" applyFont="1" applyFill="1" applyBorder="1" applyAlignment="1">
      <alignment horizontal="center" wrapText="1"/>
    </xf>
    <xf numFmtId="0" fontId="47" fillId="23" borderId="7" xfId="22" applyFont="1" applyFill="1" applyBorder="1" applyAlignment="1">
      <alignment horizontal="left" wrapText="1"/>
    </xf>
    <xf numFmtId="0" fontId="50" fillId="0" borderId="65" xfId="35" applyFont="1" applyBorder="1" applyAlignment="1">
      <alignment horizontal="left" vertical="top" wrapText="1"/>
    </xf>
    <xf numFmtId="0" fontId="22" fillId="0" borderId="69" xfId="22" applyBorder="1"/>
    <xf numFmtId="168" fontId="34" fillId="23" borderId="69" xfId="34" applyNumberFormat="1" applyFont="1" applyFill="1" applyBorder="1" applyAlignment="1">
      <alignment horizontal="right" vertical="top"/>
    </xf>
    <xf numFmtId="0" fontId="47" fillId="23" borderId="69" xfId="22" applyFont="1" applyFill="1" applyBorder="1" applyAlignment="1">
      <alignment horizontal="center" wrapText="1"/>
    </xf>
    <xf numFmtId="0" fontId="47" fillId="24" borderId="7" xfId="22" applyFont="1" applyFill="1" applyBorder="1" applyAlignment="1">
      <alignment horizontal="left" wrapText="1"/>
    </xf>
    <xf numFmtId="0" fontId="47" fillId="26" borderId="7" xfId="22" applyFont="1" applyFill="1" applyBorder="1" applyAlignment="1">
      <alignment horizontal="left" wrapText="1"/>
    </xf>
    <xf numFmtId="168" fontId="50" fillId="23" borderId="65" xfId="35" applyNumberFormat="1" applyFont="1" applyFill="1" applyBorder="1" applyAlignment="1">
      <alignment horizontal="right" vertical="top"/>
    </xf>
    <xf numFmtId="168" fontId="50" fillId="24" borderId="65" xfId="33" applyNumberFormat="1" applyFont="1" applyFill="1" applyBorder="1" applyAlignment="1">
      <alignment horizontal="left" vertical="top"/>
    </xf>
    <xf numFmtId="168" fontId="34" fillId="19" borderId="69" xfId="34" applyNumberFormat="1" applyFont="1" applyFill="1" applyBorder="1" applyAlignment="1">
      <alignment horizontal="right" vertical="top"/>
    </xf>
    <xf numFmtId="0" fontId="48" fillId="0" borderId="7" xfId="22" applyFont="1" applyBorder="1" applyAlignment="1">
      <alignment horizontal="left"/>
    </xf>
    <xf numFmtId="0" fontId="50" fillId="0" borderId="69" xfId="35" applyFont="1" applyBorder="1" applyAlignment="1">
      <alignment horizontal="left" vertical="top" wrapText="1"/>
    </xf>
    <xf numFmtId="168" fontId="50" fillId="0" borderId="69" xfId="35" applyNumberFormat="1" applyFont="1" applyBorder="1" applyAlignment="1">
      <alignment horizontal="right" vertical="top"/>
    </xf>
    <xf numFmtId="168" fontId="50" fillId="19" borderId="69" xfId="35" applyNumberFormat="1" applyFont="1" applyFill="1" applyBorder="1" applyAlignment="1">
      <alignment horizontal="right" vertical="top"/>
    </xf>
    <xf numFmtId="0" fontId="23" fillId="24" borderId="65" xfId="1" applyFill="1" applyBorder="1" applyAlignment="1">
      <alignment horizontal="center" wrapText="1"/>
    </xf>
    <xf numFmtId="168" fontId="34" fillId="23" borderId="65" xfId="33" applyNumberFormat="1" applyFont="1" applyFill="1" applyBorder="1" applyAlignment="1">
      <alignment horizontal="right" vertical="top"/>
    </xf>
    <xf numFmtId="0" fontId="48" fillId="27" borderId="7" xfId="22" applyFont="1" applyFill="1" applyBorder="1" applyAlignment="1">
      <alignment wrapText="1"/>
    </xf>
    <xf numFmtId="0" fontId="47" fillId="19" borderId="69" xfId="22" applyFont="1" applyFill="1" applyBorder="1" applyAlignment="1">
      <alignment horizontal="center" wrapText="1"/>
    </xf>
    <xf numFmtId="168" fontId="50" fillId="24" borderId="69" xfId="33" applyNumberFormat="1" applyFont="1" applyFill="1" applyBorder="1" applyAlignment="1">
      <alignment horizontal="left" vertical="top"/>
    </xf>
    <xf numFmtId="168" fontId="50" fillId="23" borderId="69" xfId="35" applyNumberFormat="1" applyFont="1" applyFill="1" applyBorder="1" applyAlignment="1">
      <alignment horizontal="right" vertical="top"/>
    </xf>
    <xf numFmtId="168" fontId="34" fillId="24" borderId="65" xfId="34" applyNumberFormat="1" applyFont="1" applyFill="1" applyBorder="1" applyAlignment="1">
      <alignment horizontal="right" vertical="top"/>
    </xf>
    <xf numFmtId="168" fontId="50" fillId="0" borderId="65" xfId="35" applyNumberFormat="1" applyFont="1" applyBorder="1" applyAlignment="1">
      <alignment horizontal="right" vertical="top"/>
    </xf>
    <xf numFmtId="0" fontId="47" fillId="26" borderId="65" xfId="22" applyFont="1" applyFill="1" applyBorder="1" applyAlignment="1">
      <alignment horizontal="center" wrapText="1"/>
    </xf>
    <xf numFmtId="0" fontId="47" fillId="24" borderId="69" xfId="22" applyFont="1" applyFill="1" applyBorder="1" applyAlignment="1">
      <alignment horizontal="center" wrapText="1"/>
    </xf>
    <xf numFmtId="168" fontId="34" fillId="24" borderId="65" xfId="33" applyNumberFormat="1" applyFont="1" applyFill="1" applyBorder="1" applyAlignment="1">
      <alignment horizontal="right" vertical="top"/>
    </xf>
    <xf numFmtId="0" fontId="47" fillId="26" borderId="69" xfId="22" applyFont="1" applyFill="1" applyBorder="1" applyAlignment="1">
      <alignment horizontal="center" wrapText="1"/>
    </xf>
    <xf numFmtId="168" fontId="34" fillId="24" borderId="69" xfId="33" applyNumberFormat="1" applyFont="1" applyFill="1" applyBorder="1" applyAlignment="1">
      <alignment horizontal="right" vertical="top"/>
    </xf>
    <xf numFmtId="168" fontId="34" fillId="25" borderId="65" xfId="33" applyNumberFormat="1" applyFont="1" applyFill="1" applyBorder="1" applyAlignment="1">
      <alignment horizontal="right" vertical="top"/>
    </xf>
    <xf numFmtId="168" fontId="34" fillId="24" borderId="69" xfId="34" applyNumberFormat="1" applyFont="1" applyFill="1" applyBorder="1" applyAlignment="1">
      <alignment horizontal="right" vertical="top"/>
    </xf>
    <xf numFmtId="168" fontId="34" fillId="25" borderId="69" xfId="33" applyNumberFormat="1" applyFont="1" applyFill="1" applyBorder="1" applyAlignment="1">
      <alignment horizontal="right" vertical="top"/>
    </xf>
    <xf numFmtId="168" fontId="51" fillId="23" borderId="65" xfId="33" applyNumberFormat="1" applyFont="1" applyFill="1" applyBorder="1" applyAlignment="1">
      <alignment horizontal="right" vertical="top"/>
    </xf>
    <xf numFmtId="0" fontId="52" fillId="23" borderId="69" xfId="22" applyFont="1" applyFill="1" applyBorder="1" applyAlignment="1">
      <alignment horizontal="center" wrapText="1"/>
    </xf>
    <xf numFmtId="0" fontId="35" fillId="19" borderId="69" xfId="22" applyFont="1" applyFill="1" applyBorder="1"/>
    <xf numFmtId="0" fontId="47" fillId="24" borderId="65" xfId="22" applyFont="1" applyFill="1" applyBorder="1" applyAlignment="1">
      <alignment horizontal="center" wrapText="1"/>
    </xf>
    <xf numFmtId="168" fontId="34" fillId="28" borderId="65" xfId="33" applyNumberFormat="1" applyFont="1" applyFill="1" applyBorder="1" applyAlignment="1">
      <alignment horizontal="right" vertical="top"/>
    </xf>
    <xf numFmtId="168" fontId="34" fillId="28" borderId="69" xfId="34" applyNumberFormat="1" applyFont="1" applyFill="1" applyBorder="1" applyAlignment="1">
      <alignment horizontal="right" vertical="top"/>
    </xf>
    <xf numFmtId="168" fontId="34" fillId="0" borderId="69" xfId="34" applyNumberFormat="1" applyFont="1" applyBorder="1" applyAlignment="1">
      <alignment horizontal="right" vertical="top"/>
    </xf>
    <xf numFmtId="168" fontId="34" fillId="0" borderId="69" xfId="34" applyNumberFormat="1" applyFont="1" applyFill="1" applyBorder="1" applyAlignment="1">
      <alignment horizontal="right" vertical="top"/>
    </xf>
    <xf numFmtId="168" fontId="34" fillId="23" borderId="69" xfId="33" applyNumberFormat="1" applyFont="1" applyFill="1" applyBorder="1" applyAlignment="1">
      <alignment horizontal="right" vertical="top"/>
    </xf>
    <xf numFmtId="168" fontId="34" fillId="23" borderId="65" xfId="34" applyNumberFormat="1" applyFont="1" applyFill="1" applyBorder="1" applyAlignment="1">
      <alignment horizontal="right" vertical="top"/>
    </xf>
    <xf numFmtId="168" fontId="34" fillId="0" borderId="65" xfId="33" applyNumberFormat="1" applyFont="1" applyFill="1" applyBorder="1" applyAlignment="1">
      <alignment horizontal="right" vertical="top"/>
    </xf>
    <xf numFmtId="0" fontId="22" fillId="0" borderId="0" xfId="22" applyAlignment="1">
      <alignment wrapText="1"/>
    </xf>
    <xf numFmtId="0" fontId="30" fillId="0" borderId="19" xfId="12" applyBorder="1" applyAlignment="1">
      <alignment horizontal="right"/>
    </xf>
    <xf numFmtId="0" fontId="30" fillId="0" borderId="19" xfId="12" applyBorder="1"/>
    <xf numFmtId="0" fontId="0" fillId="29" borderId="0" xfId="0" applyFill="1"/>
    <xf numFmtId="0" fontId="41" fillId="12" borderId="19" xfId="22" applyFont="1" applyFill="1" applyBorder="1" applyAlignment="1">
      <alignment horizontal="right" wrapText="1"/>
    </xf>
    <xf numFmtId="3" fontId="0" fillId="12" borderId="19" xfId="0" applyNumberFormat="1" applyFill="1" applyBorder="1"/>
    <xf numFmtId="0" fontId="25" fillId="4" borderId="4" xfId="3" applyBorder="1" applyAlignment="1">
      <alignment horizontal="center"/>
    </xf>
    <xf numFmtId="0" fontId="25" fillId="4" borderId="6" xfId="3" applyBorder="1" applyAlignment="1">
      <alignment horizontal="center"/>
    </xf>
    <xf numFmtId="0" fontId="0" fillId="0" borderId="3" xfId="0" applyBorder="1" applyAlignment="1">
      <alignment horizontal="center"/>
    </xf>
    <xf numFmtId="0" fontId="25" fillId="4" borderId="4" xfId="3" applyBorder="1" applyAlignment="1">
      <alignment horizontal="center"/>
    </xf>
    <xf numFmtId="0" fontId="25" fillId="4" borderId="6" xfId="3" applyBorder="1" applyAlignment="1">
      <alignment horizontal="center"/>
    </xf>
    <xf numFmtId="0" fontId="0" fillId="0" borderId="3" xfId="0" applyBorder="1" applyAlignment="1">
      <alignment horizontal="center"/>
    </xf>
    <xf numFmtId="0" fontId="0" fillId="12" borderId="19" xfId="0" applyFill="1" applyBorder="1" applyAlignment="1">
      <alignment vertical="center" wrapText="1"/>
    </xf>
    <xf numFmtId="0" fontId="10" fillId="6" borderId="19" xfId="5" applyFont="1" applyBorder="1" applyAlignment="1">
      <alignment horizontal="center" wrapText="1"/>
    </xf>
    <xf numFmtId="0" fontId="21" fillId="6" borderId="19" xfId="5" applyBorder="1" applyAlignment="1">
      <alignment horizontal="center" wrapText="1"/>
    </xf>
    <xf numFmtId="0" fontId="0" fillId="12" borderId="19" xfId="0" applyFill="1" applyBorder="1" applyAlignment="1">
      <alignment horizontal="left" vertical="center" wrapText="1"/>
    </xf>
    <xf numFmtId="0" fontId="11" fillId="6" borderId="19" xfId="5" applyFont="1" applyBorder="1" applyAlignment="1">
      <alignment horizontal="center" wrapText="1"/>
    </xf>
    <xf numFmtId="0" fontId="21" fillId="6" borderId="19" xfId="5" applyBorder="1" applyAlignment="1">
      <alignment horizontal="left" wrapText="1"/>
    </xf>
    <xf numFmtId="0" fontId="11" fillId="6" borderId="19" xfId="5" applyFont="1" applyBorder="1" applyAlignment="1">
      <alignment horizontal="center"/>
    </xf>
    <xf numFmtId="0" fontId="0" fillId="30" borderId="0" xfId="0" applyFill="1"/>
    <xf numFmtId="0" fontId="22" fillId="0" borderId="0" xfId="0" applyFont="1" applyFill="1"/>
    <xf numFmtId="0" fontId="12" fillId="6" borderId="19" xfId="5" applyFont="1" applyBorder="1" applyAlignment="1">
      <alignment wrapText="1"/>
    </xf>
    <xf numFmtId="0" fontId="21" fillId="9" borderId="19" xfId="8" applyBorder="1" applyAlignment="1">
      <alignment horizontal="right" wrapText="1"/>
    </xf>
    <xf numFmtId="169" fontId="21" fillId="9" borderId="19" xfId="8" applyNumberFormat="1" applyBorder="1" applyAlignment="1">
      <alignment horizontal="right"/>
    </xf>
    <xf numFmtId="0" fontId="21" fillId="8" borderId="19" xfId="7" applyBorder="1" applyAlignment="1">
      <alignment horizontal="right"/>
    </xf>
    <xf numFmtId="0" fontId="21" fillId="8" borderId="19" xfId="7" applyBorder="1" applyAlignment="1">
      <alignment horizontal="right" wrapText="1"/>
    </xf>
    <xf numFmtId="165" fontId="21" fillId="8" borderId="19" xfId="7" applyNumberFormat="1" applyBorder="1" applyAlignment="1">
      <alignment horizontal="right"/>
    </xf>
    <xf numFmtId="169" fontId="21" fillId="8" borderId="19" xfId="7" applyNumberFormat="1" applyBorder="1" applyAlignment="1">
      <alignment horizontal="right"/>
    </xf>
    <xf numFmtId="165" fontId="21" fillId="12" borderId="19" xfId="7" applyNumberFormat="1" applyFill="1" applyBorder="1" applyAlignment="1">
      <alignment horizontal="right"/>
    </xf>
    <xf numFmtId="165" fontId="22" fillId="12" borderId="19" xfId="0" applyNumberFormat="1" applyFont="1" applyFill="1" applyBorder="1" applyAlignment="1">
      <alignment horizontal="right"/>
    </xf>
    <xf numFmtId="165" fontId="21" fillId="12" borderId="19" xfId="7" applyNumberFormat="1" applyFill="1" applyBorder="1" applyAlignment="1">
      <alignment horizontal="right" vertical="center"/>
    </xf>
    <xf numFmtId="1" fontId="0" fillId="10" borderId="11" xfId="0" applyNumberFormat="1" applyFill="1" applyBorder="1"/>
    <xf numFmtId="0" fontId="0" fillId="10" borderId="11" xfId="0" applyFill="1" applyBorder="1"/>
    <xf numFmtId="3" fontId="22" fillId="12" borderId="19" xfId="0" applyNumberFormat="1" applyFont="1" applyFill="1" applyBorder="1"/>
    <xf numFmtId="3" fontId="26" fillId="12" borderId="19" xfId="0" applyNumberFormat="1" applyFont="1" applyFill="1" applyBorder="1"/>
    <xf numFmtId="3" fontId="0" fillId="12" borderId="19" xfId="0" applyNumberFormat="1" applyFill="1" applyBorder="1" applyAlignment="1">
      <alignment horizontal="right"/>
    </xf>
    <xf numFmtId="0" fontId="9" fillId="9" borderId="19" xfId="18" applyFont="1" applyBorder="1" applyAlignment="1">
      <alignment horizontal="right"/>
    </xf>
    <xf numFmtId="0" fontId="9" fillId="17" borderId="19" xfId="18" applyFont="1" applyFill="1" applyBorder="1" applyAlignment="1">
      <alignment horizontal="right"/>
    </xf>
    <xf numFmtId="0" fontId="40" fillId="12" borderId="19" xfId="12" applyFont="1" applyFill="1" applyBorder="1" applyAlignment="1">
      <alignment horizontal="right"/>
    </xf>
    <xf numFmtId="0" fontId="41" fillId="12" borderId="19" xfId="12" applyFont="1" applyFill="1" applyBorder="1" applyAlignment="1">
      <alignment horizontal="right"/>
    </xf>
    <xf numFmtId="0" fontId="22" fillId="12" borderId="19" xfId="12" applyFont="1" applyFill="1" applyBorder="1" applyAlignment="1">
      <alignment horizontal="right"/>
    </xf>
    <xf numFmtId="0" fontId="13" fillId="9" borderId="19" xfId="19" applyBorder="1"/>
    <xf numFmtId="1" fontId="0" fillId="10" borderId="13" xfId="0" applyNumberFormat="1" applyFill="1" applyBorder="1"/>
    <xf numFmtId="0" fontId="16" fillId="6" borderId="19" xfId="5" applyFont="1" applyBorder="1" applyAlignment="1">
      <alignment horizontal="center" wrapText="1"/>
    </xf>
    <xf numFmtId="3" fontId="21" fillId="9" borderId="19" xfId="9" applyNumberFormat="1" applyFont="1" applyFill="1" applyBorder="1"/>
    <xf numFmtId="3" fontId="21" fillId="8" borderId="19" xfId="9" applyNumberFormat="1" applyFont="1" applyFill="1" applyBorder="1"/>
    <xf numFmtId="1" fontId="26" fillId="12" borderId="19" xfId="0" applyNumberFormat="1" applyFont="1" applyFill="1" applyBorder="1"/>
    <xf numFmtId="1" fontId="0" fillId="12" borderId="19" xfId="0" applyNumberFormat="1" applyFill="1" applyBorder="1"/>
    <xf numFmtId="0" fontId="20" fillId="6" borderId="19" xfId="5" applyFont="1" applyBorder="1" applyAlignment="1">
      <alignment horizontal="center" wrapText="1"/>
    </xf>
    <xf numFmtId="165" fontId="0" fillId="10" borderId="2" xfId="4" applyNumberFormat="1" applyFont="1" applyFill="1"/>
    <xf numFmtId="0" fontId="30" fillId="0" borderId="19" xfId="12" applyBorder="1" applyAlignment="1">
      <alignment horizontal="center" vertical="center"/>
    </xf>
    <xf numFmtId="0" fontId="22" fillId="0" borderId="0" xfId="22" applyAlignment="1">
      <alignment horizontal="right"/>
    </xf>
    <xf numFmtId="0" fontId="30" fillId="0" borderId="0" xfId="12" applyAlignment="1">
      <alignment horizontal="right"/>
    </xf>
    <xf numFmtId="0" fontId="40" fillId="12" borderId="19" xfId="12" applyFont="1" applyFill="1" applyBorder="1" applyAlignment="1">
      <alignment horizontal="right" wrapText="1"/>
    </xf>
    <xf numFmtId="0" fontId="41" fillId="12" borderId="19" xfId="12" applyFont="1" applyFill="1" applyBorder="1" applyAlignment="1">
      <alignment horizontal="right" wrapText="1"/>
    </xf>
    <xf numFmtId="0" fontId="40" fillId="12" borderId="19" xfId="12" applyFont="1" applyFill="1" applyBorder="1" applyAlignment="1">
      <alignment horizontal="right" vertical="top" wrapText="1"/>
    </xf>
    <xf numFmtId="0" fontId="41" fillId="12" borderId="19" xfId="12" applyFont="1" applyFill="1" applyBorder="1" applyAlignment="1">
      <alignment horizontal="right" vertical="top" wrapText="1"/>
    </xf>
    <xf numFmtId="0" fontId="22" fillId="12" borderId="19" xfId="12" applyFont="1" applyFill="1" applyBorder="1" applyAlignment="1">
      <alignment horizontal="right" wrapText="1"/>
    </xf>
    <xf numFmtId="168" fontId="34" fillId="19" borderId="65" xfId="34" applyNumberFormat="1" applyFont="1" applyFill="1" applyBorder="1" applyAlignment="1">
      <alignment horizontal="right" vertical="top"/>
    </xf>
    <xf numFmtId="0" fontId="47" fillId="26" borderId="67" xfId="22" applyFont="1" applyFill="1" applyBorder="1" applyAlignment="1">
      <alignment horizontal="center" wrapText="1"/>
    </xf>
    <xf numFmtId="0" fontId="47" fillId="23" borderId="61" xfId="22" applyFont="1" applyFill="1" applyBorder="1" applyAlignment="1">
      <alignment horizontal="center" wrapText="1"/>
    </xf>
    <xf numFmtId="168" fontId="34" fillId="0" borderId="61" xfId="34" applyNumberFormat="1" applyFont="1" applyBorder="1" applyAlignment="1">
      <alignment horizontal="right" vertical="top"/>
    </xf>
    <xf numFmtId="168" fontId="34" fillId="23" borderId="67" xfId="33" applyNumberFormat="1" applyFont="1" applyFill="1" applyBorder="1" applyAlignment="1">
      <alignment horizontal="right" vertical="top"/>
    </xf>
    <xf numFmtId="0" fontId="23" fillId="24" borderId="69" xfId="1" applyFill="1" applyBorder="1" applyAlignment="1">
      <alignment horizontal="center" wrapText="1"/>
    </xf>
    <xf numFmtId="0" fontId="47" fillId="19" borderId="61" xfId="22" applyFont="1" applyFill="1" applyBorder="1" applyAlignment="1">
      <alignment horizontal="center" wrapText="1"/>
    </xf>
    <xf numFmtId="168" fontId="34" fillId="28" borderId="61" xfId="33" applyNumberFormat="1" applyFont="1" applyFill="1" applyBorder="1" applyAlignment="1">
      <alignment horizontal="right" vertical="top"/>
    </xf>
    <xf numFmtId="168" fontId="50" fillId="24" borderId="72" xfId="33" applyNumberFormat="1" applyFont="1" applyFill="1" applyBorder="1" applyAlignment="1">
      <alignment horizontal="left" vertical="top"/>
    </xf>
    <xf numFmtId="168" fontId="50" fillId="19" borderId="72" xfId="35" applyNumberFormat="1" applyFont="1" applyFill="1" applyBorder="1" applyAlignment="1">
      <alignment horizontal="right" vertical="top"/>
    </xf>
    <xf numFmtId="0" fontId="0" fillId="12" borderId="19" xfId="0" applyFill="1" applyBorder="1" applyAlignment="1">
      <alignment horizontal="left" vertical="center"/>
    </xf>
    <xf numFmtId="0" fontId="21" fillId="6" borderId="19" xfId="5" applyBorder="1" applyAlignment="1">
      <alignment horizontal="center"/>
    </xf>
    <xf numFmtId="0" fontId="10" fillId="9" borderId="19" xfId="8" applyFont="1" applyBorder="1" applyAlignment="1">
      <alignment horizontal="left"/>
    </xf>
    <xf numFmtId="165" fontId="21" fillId="7" borderId="7" xfId="6" applyNumberFormat="1" applyBorder="1"/>
    <xf numFmtId="165" fontId="23" fillId="2" borderId="7" xfId="1" applyNumberFormat="1" applyBorder="1"/>
    <xf numFmtId="2" fontId="21" fillId="7" borderId="7" xfId="6" applyNumberFormat="1" applyBorder="1"/>
    <xf numFmtId="0" fontId="0" fillId="12" borderId="19" xfId="0" applyFill="1" applyBorder="1" applyAlignment="1">
      <alignment vertical="center" wrapText="1"/>
    </xf>
    <xf numFmtId="0" fontId="0" fillId="31" borderId="0" xfId="0" applyFill="1"/>
    <xf numFmtId="0" fontId="14" fillId="6" borderId="19" xfId="17" applyBorder="1" applyAlignment="1">
      <alignment horizontal="center"/>
    </xf>
    <xf numFmtId="0" fontId="0" fillId="0" borderId="0" xfId="0" applyAlignment="1">
      <alignment horizontal="center" vertical="center"/>
    </xf>
    <xf numFmtId="0" fontId="9" fillId="6" borderId="19" xfId="20" applyFont="1" applyBorder="1" applyAlignment="1">
      <alignment horizontal="center" vertical="center"/>
    </xf>
    <xf numFmtId="0" fontId="9" fillId="16" borderId="19" xfId="20" applyFont="1" applyFill="1" applyBorder="1" applyAlignment="1">
      <alignment horizontal="center" vertical="center"/>
    </xf>
    <xf numFmtId="1" fontId="21" fillId="7" borderId="7" xfId="6" applyNumberFormat="1" applyBorder="1"/>
    <xf numFmtId="0" fontId="9" fillId="6" borderId="19" xfId="20" applyFont="1" applyBorder="1" applyAlignment="1">
      <alignment horizontal="center" vertical="center"/>
    </xf>
    <xf numFmtId="2" fontId="14" fillId="9" borderId="19" xfId="18" applyNumberFormat="1" applyBorder="1"/>
    <xf numFmtId="2" fontId="14" fillId="17" borderId="19" xfId="18" applyNumberFormat="1" applyFill="1" applyBorder="1"/>
    <xf numFmtId="2" fontId="22" fillId="12" borderId="19" xfId="12" applyNumberFormat="1" applyFont="1" applyFill="1" applyBorder="1"/>
    <xf numFmtId="2" fontId="40" fillId="12" borderId="19" xfId="12" applyNumberFormat="1" applyFont="1" applyFill="1" applyBorder="1"/>
    <xf numFmtId="0" fontId="22" fillId="12" borderId="25" xfId="22" applyFill="1" applyBorder="1" applyAlignment="1">
      <alignment horizontal="center" vertical="center"/>
    </xf>
    <xf numFmtId="0" fontId="9" fillId="9" borderId="19" xfId="19" applyFont="1" applyBorder="1" applyAlignment="1">
      <alignment horizontal="right"/>
    </xf>
    <xf numFmtId="0" fontId="0" fillId="0" borderId="0" xfId="0" quotePrefix="1" applyNumberFormat="1" applyFill="1"/>
    <xf numFmtId="168" fontId="34" fillId="24" borderId="76" xfId="34" applyNumberFormat="1" applyFont="1" applyFill="1" applyBorder="1" applyAlignment="1">
      <alignment horizontal="right" vertical="top"/>
    </xf>
    <xf numFmtId="168" fontId="34" fillId="23" borderId="76" xfId="34" applyNumberFormat="1" applyFont="1" applyFill="1" applyBorder="1" applyAlignment="1">
      <alignment horizontal="right" vertical="top"/>
    </xf>
    <xf numFmtId="0" fontId="23" fillId="24" borderId="77" xfId="1" applyFill="1" applyBorder="1" applyAlignment="1">
      <alignment horizontal="center" wrapText="1"/>
    </xf>
    <xf numFmtId="168" fontId="34" fillId="23" borderId="77" xfId="33" applyNumberFormat="1" applyFont="1" applyFill="1" applyBorder="1" applyAlignment="1">
      <alignment horizontal="right" vertical="top"/>
    </xf>
    <xf numFmtId="168" fontId="34" fillId="23" borderId="62" xfId="33" applyNumberFormat="1" applyFont="1" applyFill="1" applyBorder="1" applyAlignment="1">
      <alignment horizontal="right" vertical="top"/>
    </xf>
    <xf numFmtId="0" fontId="47" fillId="24" borderId="77" xfId="22" applyFont="1" applyFill="1" applyBorder="1" applyAlignment="1">
      <alignment horizontal="center" wrapText="1"/>
    </xf>
    <xf numFmtId="168" fontId="34" fillId="24" borderId="77" xfId="33" applyNumberFormat="1" applyFont="1" applyFill="1" applyBorder="1" applyAlignment="1">
      <alignment horizontal="right" vertical="top"/>
    </xf>
    <xf numFmtId="168" fontId="34" fillId="24" borderId="77" xfId="34" applyNumberFormat="1" applyFont="1" applyFill="1" applyBorder="1" applyAlignment="1">
      <alignment horizontal="right" vertical="top"/>
    </xf>
    <xf numFmtId="168" fontId="34" fillId="25" borderId="76" xfId="33" applyNumberFormat="1" applyFont="1" applyFill="1" applyBorder="1" applyAlignment="1">
      <alignment horizontal="right" vertical="top"/>
    </xf>
    <xf numFmtId="0" fontId="47" fillId="19" borderId="77" xfId="22" applyFont="1" applyFill="1" applyBorder="1" applyAlignment="1">
      <alignment horizontal="center" wrapText="1"/>
    </xf>
    <xf numFmtId="0" fontId="47" fillId="23" borderId="76" xfId="22" applyFont="1" applyFill="1" applyBorder="1" applyAlignment="1">
      <alignment horizontal="center" wrapText="1"/>
    </xf>
    <xf numFmtId="0" fontId="47" fillId="23" borderId="77" xfId="22" applyFont="1" applyFill="1" applyBorder="1" applyAlignment="1">
      <alignment horizontal="center" wrapText="1"/>
    </xf>
    <xf numFmtId="168" fontId="34" fillId="19" borderId="77" xfId="34" applyNumberFormat="1" applyFont="1" applyFill="1" applyBorder="1" applyAlignment="1">
      <alignment horizontal="right" vertical="top"/>
    </xf>
    <xf numFmtId="0" fontId="47" fillId="23" borderId="62" xfId="22" applyFont="1" applyFill="1" applyBorder="1" applyAlignment="1">
      <alignment horizontal="center" wrapText="1"/>
    </xf>
    <xf numFmtId="0" fontId="47" fillId="19" borderId="62" xfId="22" applyFont="1" applyFill="1" applyBorder="1" applyAlignment="1">
      <alignment horizontal="center" wrapText="1"/>
    </xf>
    <xf numFmtId="168" fontId="34" fillId="28" borderId="76" xfId="33" applyNumberFormat="1" applyFont="1" applyFill="1" applyBorder="1" applyAlignment="1">
      <alignment horizontal="right" vertical="top"/>
    </xf>
    <xf numFmtId="168" fontId="34" fillId="28" borderId="62" xfId="33" applyNumberFormat="1" applyFont="1" applyFill="1" applyBorder="1" applyAlignment="1">
      <alignment horizontal="right" vertical="top"/>
    </xf>
    <xf numFmtId="0" fontId="47" fillId="24" borderId="76" xfId="22" applyFont="1" applyFill="1" applyBorder="1" applyAlignment="1">
      <alignment horizontal="center" wrapText="1"/>
    </xf>
    <xf numFmtId="168" fontId="34" fillId="23" borderId="77" xfId="34" applyNumberFormat="1" applyFont="1" applyFill="1" applyBorder="1" applyAlignment="1">
      <alignment horizontal="right" vertical="top"/>
    </xf>
    <xf numFmtId="168" fontId="34" fillId="24" borderId="76" xfId="33" applyNumberFormat="1" applyFont="1" applyFill="1" applyBorder="1" applyAlignment="1">
      <alignment horizontal="right" vertical="top"/>
    </xf>
    <xf numFmtId="0" fontId="47" fillId="26" borderId="76" xfId="22" applyFont="1" applyFill="1" applyBorder="1" applyAlignment="1">
      <alignment horizontal="center" wrapText="1"/>
    </xf>
    <xf numFmtId="0" fontId="47" fillId="24" borderId="77" xfId="22" applyFont="1" applyFill="1" applyBorder="1" applyAlignment="1">
      <alignment horizontal="left" wrapText="1"/>
    </xf>
    <xf numFmtId="0" fontId="47" fillId="19" borderId="76" xfId="22" applyFont="1" applyFill="1" applyBorder="1" applyAlignment="1">
      <alignment horizontal="center" wrapText="1"/>
    </xf>
    <xf numFmtId="0" fontId="47" fillId="26" borderId="77" xfId="22" applyFont="1" applyFill="1" applyBorder="1" applyAlignment="1">
      <alignment horizontal="center" wrapText="1"/>
    </xf>
    <xf numFmtId="168" fontId="34" fillId="25" borderId="77" xfId="33" applyNumberFormat="1" applyFont="1" applyFill="1" applyBorder="1" applyAlignment="1">
      <alignment horizontal="right" vertical="top"/>
    </xf>
    <xf numFmtId="0" fontId="47" fillId="0" borderId="77" xfId="22" applyFont="1" applyFill="1" applyBorder="1" applyAlignment="1">
      <alignment horizontal="center" wrapText="1"/>
    </xf>
    <xf numFmtId="0" fontId="23" fillId="24" borderId="76" xfId="1" applyFill="1" applyBorder="1" applyAlignment="1">
      <alignment horizontal="center" wrapText="1"/>
    </xf>
    <xf numFmtId="168" fontId="34" fillId="23" borderId="67" xfId="34" applyNumberFormat="1" applyFont="1" applyFill="1" applyBorder="1" applyAlignment="1">
      <alignment horizontal="right" vertical="top"/>
    </xf>
    <xf numFmtId="0" fontId="47" fillId="24" borderId="67" xfId="22" applyFont="1" applyFill="1" applyBorder="1" applyAlignment="1">
      <alignment horizontal="center" wrapText="1"/>
    </xf>
    <xf numFmtId="0" fontId="47" fillId="24" borderId="76" xfId="22" applyFont="1" applyFill="1" applyBorder="1" applyAlignment="1">
      <alignment horizontal="left" wrapText="1"/>
    </xf>
    <xf numFmtId="0" fontId="47" fillId="25" borderId="76" xfId="22" applyFont="1" applyFill="1" applyBorder="1" applyAlignment="1">
      <alignment horizontal="center" wrapText="1"/>
    </xf>
    <xf numFmtId="168" fontId="34" fillId="0" borderId="67" xfId="34" applyNumberFormat="1" applyFont="1" applyBorder="1" applyAlignment="1">
      <alignment horizontal="right" vertical="top"/>
    </xf>
    <xf numFmtId="0" fontId="47" fillId="23" borderId="67" xfId="22" applyFont="1" applyFill="1" applyBorder="1" applyAlignment="1">
      <alignment horizontal="center" wrapText="1"/>
    </xf>
    <xf numFmtId="168" fontId="34" fillId="23" borderId="61" xfId="33" applyNumberFormat="1" applyFont="1" applyFill="1" applyBorder="1" applyAlignment="1">
      <alignment horizontal="right" vertical="top"/>
    </xf>
    <xf numFmtId="0" fontId="47" fillId="23" borderId="78" xfId="22" applyFont="1" applyFill="1" applyBorder="1" applyAlignment="1">
      <alignment horizontal="center" wrapText="1"/>
    </xf>
    <xf numFmtId="0" fontId="47" fillId="0" borderId="76" xfId="22" applyFont="1" applyFill="1" applyBorder="1" applyAlignment="1">
      <alignment horizontal="center" wrapText="1"/>
    </xf>
    <xf numFmtId="168" fontId="34" fillId="23" borderId="62" xfId="34" applyNumberFormat="1" applyFont="1" applyFill="1" applyBorder="1" applyAlignment="1">
      <alignment horizontal="right" vertical="top"/>
    </xf>
    <xf numFmtId="0" fontId="0" fillId="0" borderId="69" xfId="0" applyBorder="1"/>
    <xf numFmtId="168" fontId="50" fillId="25" borderId="71" xfId="35" applyNumberFormat="1" applyFont="1" applyFill="1" applyBorder="1" applyAlignment="1">
      <alignment horizontal="right" vertical="top"/>
    </xf>
    <xf numFmtId="0" fontId="0" fillId="0" borderId="72" xfId="0" applyFill="1" applyBorder="1"/>
    <xf numFmtId="168" fontId="50" fillId="25" borderId="72" xfId="35" applyNumberFormat="1" applyFont="1" applyFill="1" applyBorder="1" applyAlignment="1">
      <alignment horizontal="right" vertical="top"/>
    </xf>
    <xf numFmtId="168" fontId="50" fillId="19" borderId="71" xfId="35" applyNumberFormat="1" applyFont="1" applyFill="1" applyBorder="1" applyAlignment="1">
      <alignment horizontal="right" vertical="top"/>
    </xf>
    <xf numFmtId="0" fontId="9" fillId="8" borderId="19" xfId="7" applyFont="1" applyBorder="1" applyAlignment="1"/>
    <xf numFmtId="0" fontId="25" fillId="4" borderId="1" xfId="3" applyBorder="1"/>
    <xf numFmtId="0" fontId="22" fillId="0" borderId="3" xfId="0" applyFont="1" applyBorder="1" applyAlignment="1">
      <alignment horizontal="center"/>
    </xf>
    <xf numFmtId="0" fontId="22" fillId="18" borderId="3" xfId="0" applyFont="1" applyFill="1" applyBorder="1" applyAlignment="1">
      <alignment horizontal="center"/>
    </xf>
    <xf numFmtId="0" fontId="22" fillId="15" borderId="3" xfId="0" applyFont="1" applyFill="1" applyBorder="1" applyAlignment="1">
      <alignment horizontal="center"/>
    </xf>
    <xf numFmtId="0" fontId="22" fillId="12" borderId="23" xfId="22" applyFill="1" applyBorder="1" applyAlignment="1">
      <alignment horizontal="center" vertical="center"/>
    </xf>
    <xf numFmtId="0" fontId="22" fillId="12" borderId="25" xfId="22" applyFill="1" applyBorder="1" applyAlignment="1">
      <alignment horizontal="center" vertical="center"/>
    </xf>
    <xf numFmtId="0" fontId="0" fillId="32" borderId="0" xfId="0" applyFill="1"/>
    <xf numFmtId="2" fontId="30" fillId="0" borderId="0" xfId="12" applyNumberFormat="1"/>
    <xf numFmtId="2" fontId="35" fillId="17" borderId="19" xfId="18" applyNumberFormat="1" applyFont="1" applyFill="1" applyBorder="1"/>
    <xf numFmtId="0" fontId="35" fillId="8" borderId="19" xfId="21" applyFont="1" applyBorder="1"/>
    <xf numFmtId="0" fontId="30" fillId="0" borderId="19" xfId="12" applyFill="1" applyBorder="1"/>
    <xf numFmtId="0" fontId="30" fillId="0" borderId="19" xfId="12" applyFill="1" applyBorder="1" applyAlignment="1">
      <alignment horizontal="right"/>
    </xf>
    <xf numFmtId="0" fontId="30" fillId="0" borderId="19" xfId="12" applyFill="1" applyBorder="1" applyAlignment="1">
      <alignment horizontal="center" vertical="center"/>
    </xf>
    <xf numFmtId="0" fontId="30" fillId="0" borderId="24" xfId="12" applyFill="1" applyBorder="1"/>
    <xf numFmtId="0" fontId="30" fillId="0" borderId="24" xfId="12" applyFill="1" applyBorder="1" applyAlignment="1">
      <alignment horizontal="center" vertical="center"/>
    </xf>
    <xf numFmtId="0" fontId="30" fillId="0" borderId="24" xfId="12" applyFill="1" applyBorder="1" applyAlignment="1">
      <alignment horizontal="right"/>
    </xf>
    <xf numFmtId="0" fontId="30" fillId="0" borderId="0" xfId="12" applyFill="1" applyBorder="1"/>
    <xf numFmtId="0" fontId="30" fillId="0" borderId="0" xfId="12" applyFill="1" applyBorder="1" applyAlignment="1">
      <alignment horizontal="center" vertical="center" wrapText="1"/>
    </xf>
    <xf numFmtId="0" fontId="30" fillId="0" borderId="0" xfId="12" applyFill="1" applyBorder="1" applyAlignment="1">
      <alignment horizontal="right"/>
    </xf>
    <xf numFmtId="0" fontId="0" fillId="0" borderId="0" xfId="0" applyFill="1" applyBorder="1"/>
    <xf numFmtId="0" fontId="30" fillId="0" borderId="0" xfId="12" applyFill="1" applyBorder="1" applyAlignment="1">
      <alignment horizontal="center" vertical="center"/>
    </xf>
    <xf numFmtId="0" fontId="35" fillId="9" borderId="19" xfId="19" applyFont="1" applyBorder="1"/>
    <xf numFmtId="0" fontId="9" fillId="9" borderId="25" xfId="19" applyFont="1" applyBorder="1" applyAlignment="1">
      <alignment horizontal="right"/>
    </xf>
    <xf numFmtId="0" fontId="13" fillId="9" borderId="25" xfId="19" applyBorder="1" applyAlignment="1">
      <alignment horizontal="right"/>
    </xf>
    <xf numFmtId="0" fontId="8" fillId="17" borderId="19" xfId="18" applyFont="1" applyFill="1" applyBorder="1" applyAlignment="1">
      <alignment horizontal="right"/>
    </xf>
    <xf numFmtId="0" fontId="22" fillId="0" borderId="0" xfId="22" applyFill="1"/>
    <xf numFmtId="0" fontId="47" fillId="0" borderId="82" xfId="22" applyFont="1" applyFill="1" applyBorder="1" applyAlignment="1">
      <alignment horizontal="center" wrapText="1"/>
    </xf>
    <xf numFmtId="0" fontId="46" fillId="0" borderId="66" xfId="33" applyFont="1" applyBorder="1" applyAlignment="1">
      <alignment horizontal="left" vertical="center" wrapText="1"/>
    </xf>
    <xf numFmtId="0" fontId="30" fillId="0" borderId="67" xfId="33" applyFont="1" applyBorder="1" applyAlignment="1">
      <alignment horizontal="center" vertical="center"/>
    </xf>
    <xf numFmtId="0" fontId="47" fillId="0" borderId="78" xfId="22" applyFont="1" applyFill="1" applyBorder="1" applyAlignment="1">
      <alignment horizontal="center" wrapText="1"/>
    </xf>
    <xf numFmtId="0" fontId="47" fillId="0" borderId="58" xfId="22" applyFont="1" applyFill="1" applyBorder="1" applyAlignment="1">
      <alignment horizontal="center" wrapText="1"/>
    </xf>
    <xf numFmtId="0" fontId="47" fillId="0" borderId="67" xfId="22" applyFont="1" applyFill="1" applyBorder="1" applyAlignment="1">
      <alignment horizontal="center" wrapText="1"/>
    </xf>
    <xf numFmtId="0" fontId="47" fillId="0" borderId="79" xfId="22" applyFont="1" applyFill="1" applyBorder="1" applyAlignment="1">
      <alignment horizontal="center" wrapText="1"/>
    </xf>
    <xf numFmtId="0" fontId="22" fillId="0" borderId="42" xfId="22" applyBorder="1"/>
    <xf numFmtId="0" fontId="47" fillId="23" borderId="42" xfId="22" applyFont="1" applyFill="1" applyBorder="1" applyAlignment="1">
      <alignment horizontal="center" wrapText="1"/>
    </xf>
    <xf numFmtId="168" fontId="34" fillId="24" borderId="42" xfId="33" applyNumberFormat="1" applyFont="1" applyFill="1" applyBorder="1" applyAlignment="1">
      <alignment horizontal="right" vertical="top"/>
    </xf>
    <xf numFmtId="0" fontId="49" fillId="0" borderId="62" xfId="33" applyFont="1" applyBorder="1" applyAlignment="1">
      <alignment horizontal="center" vertical="center" wrapText="1"/>
    </xf>
    <xf numFmtId="168" fontId="34" fillId="23" borderId="76" xfId="33" applyNumberFormat="1" applyFont="1" applyFill="1" applyBorder="1" applyAlignment="1">
      <alignment horizontal="right" vertical="top"/>
    </xf>
    <xf numFmtId="168" fontId="34" fillId="19" borderId="76" xfId="34" applyNumberFormat="1" applyFont="1" applyFill="1" applyBorder="1" applyAlignment="1">
      <alignment horizontal="right" vertical="top"/>
    </xf>
    <xf numFmtId="168" fontId="34" fillId="24" borderId="71" xfId="34" applyNumberFormat="1" applyFont="1" applyFill="1" applyBorder="1" applyAlignment="1">
      <alignment horizontal="right" vertical="top"/>
    </xf>
    <xf numFmtId="168" fontId="34" fillId="24" borderId="72" xfId="33" applyNumberFormat="1" applyFont="1" applyFill="1" applyBorder="1" applyAlignment="1">
      <alignment horizontal="right" vertical="top"/>
    </xf>
    <xf numFmtId="168" fontId="34" fillId="23" borderId="72" xfId="34" applyNumberFormat="1" applyFont="1" applyFill="1" applyBorder="1" applyAlignment="1">
      <alignment horizontal="right" vertical="top"/>
    </xf>
    <xf numFmtId="168" fontId="34" fillId="23" borderId="71" xfId="34" applyNumberFormat="1" applyFont="1" applyFill="1" applyBorder="1" applyAlignment="1">
      <alignment horizontal="right" vertical="top"/>
    </xf>
    <xf numFmtId="168" fontId="34" fillId="19" borderId="72" xfId="34" applyNumberFormat="1" applyFont="1" applyFill="1" applyBorder="1" applyAlignment="1">
      <alignment horizontal="right" vertical="top"/>
    </xf>
    <xf numFmtId="0" fontId="23" fillId="24" borderId="72" xfId="1" applyFill="1" applyBorder="1" applyAlignment="1">
      <alignment horizontal="center" wrapText="1"/>
    </xf>
    <xf numFmtId="0" fontId="47" fillId="19" borderId="72" xfId="22" applyFont="1" applyFill="1" applyBorder="1" applyAlignment="1">
      <alignment horizontal="center" wrapText="1"/>
    </xf>
    <xf numFmtId="0" fontId="47" fillId="26" borderId="71" xfId="22" applyFont="1" applyFill="1" applyBorder="1" applyAlignment="1">
      <alignment horizontal="center" wrapText="1"/>
    </xf>
    <xf numFmtId="0" fontId="47" fillId="24" borderId="72" xfId="22" applyFont="1" applyFill="1" applyBorder="1" applyAlignment="1">
      <alignment horizontal="center" wrapText="1"/>
    </xf>
    <xf numFmtId="0" fontId="47" fillId="24" borderId="71" xfId="22" applyFont="1" applyFill="1" applyBorder="1" applyAlignment="1">
      <alignment horizontal="left" wrapText="1"/>
    </xf>
    <xf numFmtId="0" fontId="47" fillId="24" borderId="72" xfId="22" applyFont="1" applyFill="1" applyBorder="1" applyAlignment="1">
      <alignment horizontal="left" wrapText="1"/>
    </xf>
    <xf numFmtId="0" fontId="47" fillId="25" borderId="65" xfId="22" applyFont="1" applyFill="1" applyBorder="1" applyAlignment="1">
      <alignment horizontal="center" wrapText="1"/>
    </xf>
    <xf numFmtId="0" fontId="47" fillId="25" borderId="71" xfId="22" applyFont="1" applyFill="1" applyBorder="1" applyAlignment="1">
      <alignment horizontal="center" wrapText="1"/>
    </xf>
    <xf numFmtId="168" fontId="34" fillId="24" borderId="72" xfId="34" applyNumberFormat="1" applyFont="1" applyFill="1" applyBorder="1" applyAlignment="1">
      <alignment horizontal="right" vertical="top"/>
    </xf>
    <xf numFmtId="0" fontId="52" fillId="23" borderId="72" xfId="22" applyFont="1" applyFill="1" applyBorder="1" applyAlignment="1">
      <alignment horizontal="center" wrapText="1"/>
    </xf>
    <xf numFmtId="0" fontId="47" fillId="19" borderId="71" xfId="22" applyFont="1" applyFill="1" applyBorder="1" applyAlignment="1">
      <alignment horizontal="center" wrapText="1"/>
    </xf>
    <xf numFmtId="0" fontId="47" fillId="23" borderId="71" xfId="22" applyFont="1" applyFill="1" applyBorder="1" applyAlignment="1">
      <alignment horizontal="center" wrapText="1"/>
    </xf>
    <xf numFmtId="0" fontId="47" fillId="23" borderId="72" xfId="22" applyFont="1" applyFill="1" applyBorder="1" applyAlignment="1">
      <alignment horizontal="center" wrapText="1"/>
    </xf>
    <xf numFmtId="168" fontId="34" fillId="28" borderId="71" xfId="33" applyNumberFormat="1" applyFont="1" applyFill="1" applyBorder="1" applyAlignment="1">
      <alignment horizontal="right" vertical="top"/>
    </xf>
    <xf numFmtId="168" fontId="34" fillId="28" borderId="69" xfId="33" applyNumberFormat="1" applyFont="1" applyFill="1" applyBorder="1" applyAlignment="1">
      <alignment horizontal="right" vertical="top"/>
    </xf>
    <xf numFmtId="168" fontId="34" fillId="28" borderId="72" xfId="33" applyNumberFormat="1" applyFont="1" applyFill="1" applyBorder="1" applyAlignment="1">
      <alignment horizontal="right" vertical="top"/>
    </xf>
    <xf numFmtId="0" fontId="47" fillId="24" borderId="71" xfId="22" applyFont="1" applyFill="1" applyBorder="1" applyAlignment="1">
      <alignment horizontal="center" wrapText="1"/>
    </xf>
    <xf numFmtId="0" fontId="49" fillId="0" borderId="69" xfId="33" applyFont="1" applyBorder="1" applyAlignment="1">
      <alignment horizontal="center" vertical="center" wrapText="1"/>
    </xf>
    <xf numFmtId="168" fontId="34" fillId="24" borderId="71" xfId="33" applyNumberFormat="1" applyFont="1" applyFill="1" applyBorder="1" applyAlignment="1">
      <alignment horizontal="right" vertical="top"/>
    </xf>
    <xf numFmtId="168" fontId="50" fillId="25" borderId="65" xfId="35" applyNumberFormat="1" applyFont="1" applyFill="1" applyBorder="1" applyAlignment="1">
      <alignment horizontal="right" vertical="top"/>
    </xf>
    <xf numFmtId="168" fontId="50" fillId="24" borderId="76" xfId="33" applyNumberFormat="1" applyFont="1" applyFill="1" applyBorder="1" applyAlignment="1">
      <alignment horizontal="left" vertical="top"/>
    </xf>
    <xf numFmtId="0" fontId="0" fillId="0" borderId="77" xfId="0" applyBorder="1"/>
    <xf numFmtId="0" fontId="0" fillId="0" borderId="69" xfId="0" applyFill="1" applyBorder="1"/>
    <xf numFmtId="0" fontId="0" fillId="0" borderId="65" xfId="0" applyBorder="1"/>
    <xf numFmtId="168" fontId="50" fillId="25" borderId="69" xfId="35" applyNumberFormat="1" applyFont="1" applyFill="1" applyBorder="1" applyAlignment="1">
      <alignment horizontal="right" vertical="top"/>
    </xf>
    <xf numFmtId="168" fontId="50" fillId="19" borderId="65" xfId="35" applyNumberFormat="1" applyFont="1" applyFill="1" applyBorder="1" applyAlignment="1">
      <alignment horizontal="right" vertical="top"/>
    </xf>
    <xf numFmtId="0" fontId="0" fillId="0" borderId="65" xfId="0" applyFill="1" applyBorder="1"/>
    <xf numFmtId="168" fontId="50" fillId="24" borderId="71" xfId="33" applyNumberFormat="1" applyFont="1" applyFill="1" applyBorder="1" applyAlignment="1">
      <alignment horizontal="left" vertical="top"/>
    </xf>
    <xf numFmtId="168" fontId="50" fillId="23" borderId="72" xfId="35" applyNumberFormat="1" applyFont="1" applyFill="1" applyBorder="1" applyAlignment="1">
      <alignment horizontal="right" vertical="top"/>
    </xf>
    <xf numFmtId="168" fontId="50" fillId="0" borderId="69" xfId="33" applyNumberFormat="1" applyFont="1" applyFill="1" applyBorder="1" applyAlignment="1">
      <alignment horizontal="left" vertical="top"/>
    </xf>
    <xf numFmtId="168" fontId="34" fillId="23" borderId="71" xfId="33" applyNumberFormat="1" applyFont="1" applyFill="1" applyBorder="1" applyAlignment="1">
      <alignment horizontal="right" vertical="top"/>
    </xf>
    <xf numFmtId="168" fontId="34" fillId="0" borderId="72" xfId="34" applyNumberFormat="1" applyFont="1" applyFill="1" applyBorder="1" applyAlignment="1">
      <alignment horizontal="right" vertical="top"/>
    </xf>
    <xf numFmtId="168" fontId="34" fillId="25" borderId="71" xfId="33" applyNumberFormat="1" applyFont="1" applyFill="1" applyBorder="1" applyAlignment="1">
      <alignment horizontal="right" vertical="top"/>
    </xf>
    <xf numFmtId="168" fontId="34" fillId="25" borderId="72" xfId="33" applyNumberFormat="1" applyFont="1" applyFill="1" applyBorder="1" applyAlignment="1">
      <alignment horizontal="right" vertical="top"/>
    </xf>
    <xf numFmtId="168" fontId="34" fillId="0" borderId="71" xfId="34" applyNumberFormat="1" applyFont="1" applyFill="1" applyBorder="1" applyAlignment="1">
      <alignment horizontal="right" vertical="top"/>
    </xf>
    <xf numFmtId="0" fontId="47" fillId="23" borderId="41" xfId="22" applyFont="1" applyFill="1" applyBorder="1" applyAlignment="1">
      <alignment horizontal="center" wrapText="1"/>
    </xf>
    <xf numFmtId="0" fontId="47" fillId="19" borderId="81" xfId="22" applyFont="1" applyFill="1" applyBorder="1" applyAlignment="1">
      <alignment horizontal="center" wrapText="1"/>
    </xf>
    <xf numFmtId="0" fontId="47" fillId="23" borderId="43" xfId="22" applyFont="1" applyFill="1" applyBorder="1" applyAlignment="1">
      <alignment horizontal="center" wrapText="1"/>
    </xf>
    <xf numFmtId="0" fontId="47" fillId="26" borderId="79" xfId="22" applyFont="1" applyFill="1" applyBorder="1" applyAlignment="1">
      <alignment horizontal="center" wrapText="1"/>
    </xf>
    <xf numFmtId="0" fontId="47" fillId="23" borderId="63" xfId="22" applyFont="1" applyFill="1" applyBorder="1" applyAlignment="1">
      <alignment horizontal="center" wrapText="1"/>
    </xf>
    <xf numFmtId="0" fontId="47" fillId="19" borderId="65" xfId="22" applyFont="1" applyFill="1" applyBorder="1" applyAlignment="1">
      <alignment horizontal="center" wrapText="1"/>
    </xf>
    <xf numFmtId="168" fontId="34" fillId="19" borderId="65" xfId="33" applyNumberFormat="1" applyFont="1" applyFill="1" applyBorder="1" applyAlignment="1">
      <alignment horizontal="right" vertical="top"/>
    </xf>
    <xf numFmtId="0" fontId="0" fillId="12" borderId="19" xfId="0" applyFill="1" applyBorder="1" applyAlignment="1">
      <alignment vertical="center" wrapText="1"/>
    </xf>
    <xf numFmtId="0" fontId="0" fillId="0" borderId="0" xfId="0" applyAlignment="1">
      <alignment vertical="center" wrapText="1"/>
    </xf>
    <xf numFmtId="0" fontId="7" fillId="9" borderId="19" xfId="19" applyFont="1" applyBorder="1" applyAlignment="1">
      <alignment horizontal="right"/>
    </xf>
    <xf numFmtId="0" fontId="7" fillId="9" borderId="19" xfId="19" applyFont="1" applyBorder="1" applyAlignment="1">
      <alignment horizontal="center" vertical="center" wrapText="1"/>
    </xf>
    <xf numFmtId="0" fontId="22" fillId="9" borderId="19" xfId="18" applyFont="1" applyBorder="1" applyAlignment="1">
      <alignment horizontal="right"/>
    </xf>
    <xf numFmtId="0" fontId="7" fillId="8" borderId="19" xfId="21" applyFont="1" applyBorder="1"/>
    <xf numFmtId="0" fontId="7" fillId="8" borderId="19" xfId="21" applyFont="1" applyBorder="1" applyAlignment="1">
      <alignment horizontal="center" vertical="center"/>
    </xf>
    <xf numFmtId="0" fontId="22" fillId="8" borderId="19" xfId="21" applyFont="1" applyBorder="1" applyAlignment="1">
      <alignment horizontal="right"/>
    </xf>
    <xf numFmtId="0" fontId="54" fillId="12" borderId="19" xfId="12" applyFont="1" applyFill="1" applyBorder="1"/>
    <xf numFmtId="0" fontId="53" fillId="12" borderId="19" xfId="12" applyFont="1" applyFill="1" applyBorder="1"/>
    <xf numFmtId="0" fontId="7" fillId="9" borderId="19" xfId="19" applyFont="1" applyBorder="1" applyAlignment="1">
      <alignment horizontal="right" vertical="top"/>
    </xf>
    <xf numFmtId="0" fontId="7" fillId="9" borderId="19" xfId="19" applyFont="1" applyBorder="1" applyAlignment="1">
      <alignment horizontal="right" wrapText="1"/>
    </xf>
    <xf numFmtId="0" fontId="7" fillId="8" borderId="19" xfId="21" applyFont="1" applyBorder="1" applyAlignment="1">
      <alignment horizontal="right" vertical="top"/>
    </xf>
    <xf numFmtId="0" fontId="7" fillId="8" borderId="19" xfId="21" applyFont="1" applyBorder="1" applyAlignment="1">
      <alignment horizontal="right" wrapText="1"/>
    </xf>
    <xf numFmtId="0" fontId="35" fillId="8" borderId="19" xfId="21" applyFont="1" applyBorder="1" applyAlignment="1">
      <alignment horizontal="right"/>
    </xf>
    <xf numFmtId="0" fontId="49" fillId="12" borderId="19" xfId="12" applyFont="1" applyFill="1" applyBorder="1" applyAlignment="1">
      <alignment horizontal="right" vertical="top"/>
    </xf>
    <xf numFmtId="0" fontId="55" fillId="12" borderId="19" xfId="12" applyFont="1" applyFill="1" applyBorder="1" applyAlignment="1">
      <alignment horizontal="right" vertical="top"/>
    </xf>
    <xf numFmtId="0" fontId="55" fillId="12" borderId="19" xfId="12" applyFont="1" applyFill="1" applyBorder="1" applyAlignment="1">
      <alignment horizontal="right"/>
    </xf>
    <xf numFmtId="0" fontId="49" fillId="12" borderId="19" xfId="12" applyFont="1" applyFill="1" applyBorder="1" applyAlignment="1">
      <alignment horizontal="right"/>
    </xf>
    <xf numFmtId="0" fontId="35" fillId="12" borderId="19" xfId="12" applyFont="1" applyFill="1" applyBorder="1" applyAlignment="1">
      <alignment horizontal="right"/>
    </xf>
    <xf numFmtId="0" fontId="49" fillId="12" borderId="19" xfId="12" applyFont="1" applyFill="1" applyBorder="1"/>
    <xf numFmtId="0" fontId="35" fillId="12" borderId="19" xfId="12" applyFont="1" applyFill="1" applyBorder="1"/>
    <xf numFmtId="0" fontId="6" fillId="6" borderId="19" xfId="5" applyFont="1" applyBorder="1" applyAlignment="1">
      <alignment horizontal="center" wrapText="1"/>
    </xf>
    <xf numFmtId="165" fontId="0" fillId="0" borderId="0" xfId="0" applyNumberFormat="1" applyBorder="1"/>
    <xf numFmtId="0" fontId="5" fillId="0" borderId="0" xfId="36"/>
    <xf numFmtId="0" fontId="22" fillId="33" borderId="0" xfId="36" applyFont="1" applyFill="1"/>
    <xf numFmtId="0" fontId="22" fillId="0" borderId="0" xfId="36" applyFont="1"/>
    <xf numFmtId="0" fontId="5" fillId="33" borderId="0" xfId="36" applyFill="1"/>
    <xf numFmtId="14" fontId="5" fillId="0" borderId="0" xfId="36" applyNumberFormat="1"/>
    <xf numFmtId="0" fontId="5" fillId="0" borderId="0" xfId="36" applyFill="1"/>
    <xf numFmtId="0" fontId="5" fillId="0" borderId="0" xfId="36" applyNumberFormat="1"/>
    <xf numFmtId="0" fontId="5" fillId="0" borderId="0" xfId="36" applyNumberFormat="1" applyFill="1"/>
    <xf numFmtId="14" fontId="5" fillId="0" borderId="0" xfId="36" applyNumberFormat="1" applyFill="1"/>
    <xf numFmtId="14" fontId="0" fillId="0" borderId="0" xfId="0" applyNumberFormat="1" applyFill="1"/>
    <xf numFmtId="0" fontId="25" fillId="4" borderId="4" xfId="3" applyBorder="1" applyAlignment="1">
      <alignment horizontal="center"/>
    </xf>
    <xf numFmtId="0" fontId="25" fillId="4" borderId="5" xfId="3" applyBorder="1" applyAlignment="1">
      <alignment horizontal="center"/>
    </xf>
    <xf numFmtId="0" fontId="25" fillId="4" borderId="6" xfId="3" applyBorder="1" applyAlignment="1">
      <alignment horizontal="center"/>
    </xf>
    <xf numFmtId="0" fontId="25" fillId="4" borderId="4" xfId="3" applyBorder="1" applyAlignment="1"/>
    <xf numFmtId="0" fontId="25" fillId="4" borderId="6" xfId="3" applyBorder="1" applyAlignment="1"/>
    <xf numFmtId="0" fontId="25" fillId="4" borderId="5" xfId="3" applyBorder="1" applyAlignment="1"/>
    <xf numFmtId="0" fontId="56" fillId="4" borderId="19" xfId="3" applyFont="1" applyBorder="1"/>
    <xf numFmtId="0" fontId="57" fillId="0" borderId="0" xfId="0" applyFont="1"/>
    <xf numFmtId="0" fontId="57" fillId="0" borderId="0" xfId="0" applyFont="1" applyFill="1"/>
    <xf numFmtId="0" fontId="0" fillId="0" borderId="84" xfId="0" applyBorder="1"/>
    <xf numFmtId="14" fontId="0" fillId="0" borderId="84" xfId="0" applyNumberFormat="1" applyBorder="1"/>
    <xf numFmtId="0" fontId="0" fillId="0" borderId="2" xfId="4" applyFont="1" applyFill="1"/>
    <xf numFmtId="0" fontId="4" fillId="12" borderId="19" xfId="37" applyFill="1" applyBorder="1"/>
    <xf numFmtId="0" fontId="30" fillId="12" borderId="19" xfId="12" applyFill="1" applyBorder="1" applyAlignment="1">
      <alignment horizontal="right"/>
    </xf>
    <xf numFmtId="0" fontId="30" fillId="12" borderId="19" xfId="12" applyFill="1" applyBorder="1"/>
    <xf numFmtId="0" fontId="0" fillId="0" borderId="49" xfId="0" applyBorder="1"/>
    <xf numFmtId="0" fontId="22" fillId="12" borderId="25" xfId="22" applyFill="1" applyBorder="1" applyAlignment="1">
      <alignment horizontal="center" vertical="center"/>
    </xf>
    <xf numFmtId="0" fontId="19" fillId="6" borderId="19" xfId="5" applyFont="1" applyBorder="1" applyAlignment="1">
      <alignment horizontal="center" wrapText="1"/>
    </xf>
    <xf numFmtId="0" fontId="5" fillId="30" borderId="0" xfId="36" applyFill="1"/>
    <xf numFmtId="0" fontId="5" fillId="30" borderId="0" xfId="36" applyNumberFormat="1" applyFill="1"/>
    <xf numFmtId="14" fontId="5" fillId="30" borderId="0" xfId="36" applyNumberFormat="1" applyFill="1"/>
    <xf numFmtId="0" fontId="3" fillId="0" borderId="0" xfId="36" applyFont="1"/>
    <xf numFmtId="0" fontId="35" fillId="8" borderId="23" xfId="21" applyFont="1" applyBorder="1" applyAlignment="1">
      <alignment horizontal="right"/>
    </xf>
    <xf numFmtId="0" fontId="35" fillId="8" borderId="23" xfId="21" applyFont="1" applyBorder="1"/>
    <xf numFmtId="0" fontId="22" fillId="12" borderId="19" xfId="22" applyFill="1" applyBorder="1" applyAlignment="1">
      <alignment horizontal="right"/>
    </xf>
    <xf numFmtId="0" fontId="9" fillId="9" borderId="23" xfId="19" applyFont="1" applyBorder="1" applyAlignment="1">
      <alignment horizontal="right"/>
    </xf>
    <xf numFmtId="0" fontId="13" fillId="9" borderId="23" xfId="19" applyBorder="1" applyAlignment="1">
      <alignment horizontal="right"/>
    </xf>
    <xf numFmtId="0" fontId="41" fillId="12" borderId="24" xfId="22" applyFont="1" applyFill="1" applyBorder="1" applyAlignment="1">
      <alignment horizontal="right"/>
    </xf>
    <xf numFmtId="0" fontId="22" fillId="12" borderId="24" xfId="22" applyFont="1" applyFill="1" applyBorder="1"/>
    <xf numFmtId="0" fontId="47" fillId="0" borderId="0" xfId="22" applyFont="1" applyFill="1" applyBorder="1" applyAlignment="1">
      <alignment horizontal="left" wrapText="1"/>
    </xf>
    <xf numFmtId="0" fontId="52" fillId="23" borderId="77" xfId="22" applyFont="1" applyFill="1" applyBorder="1" applyAlignment="1">
      <alignment horizontal="center" wrapText="1"/>
    </xf>
    <xf numFmtId="168" fontId="34" fillId="28" borderId="77" xfId="33" applyNumberFormat="1" applyFont="1" applyFill="1" applyBorder="1" applyAlignment="1">
      <alignment horizontal="right" vertical="top"/>
    </xf>
    <xf numFmtId="0" fontId="49" fillId="0" borderId="77" xfId="33" applyFont="1" applyFill="1" applyBorder="1" applyAlignment="1">
      <alignment horizontal="center" vertical="center" wrapText="1"/>
    </xf>
    <xf numFmtId="0" fontId="47" fillId="26" borderId="78" xfId="22" applyFont="1" applyFill="1" applyBorder="1" applyAlignment="1">
      <alignment horizontal="center" wrapText="1"/>
    </xf>
    <xf numFmtId="168" fontId="34" fillId="0" borderId="77" xfId="34" applyNumberFormat="1" applyFont="1" applyFill="1" applyBorder="1" applyAlignment="1">
      <alignment horizontal="right" vertical="top"/>
    </xf>
    <xf numFmtId="168" fontId="34" fillId="0" borderId="76" xfId="34" applyNumberFormat="1" applyFont="1" applyFill="1" applyBorder="1" applyAlignment="1">
      <alignment horizontal="right" vertical="top"/>
    </xf>
    <xf numFmtId="168" fontId="50" fillId="25" borderId="76" xfId="35" applyNumberFormat="1" applyFont="1" applyFill="1" applyBorder="1" applyAlignment="1">
      <alignment horizontal="right" vertical="top"/>
    </xf>
    <xf numFmtId="0" fontId="0" fillId="0" borderId="77" xfId="0" applyFill="1" applyBorder="1"/>
    <xf numFmtId="168" fontId="50" fillId="24" borderId="77" xfId="33" applyNumberFormat="1" applyFont="1" applyFill="1" applyBorder="1" applyAlignment="1">
      <alignment horizontal="left" vertical="top"/>
    </xf>
    <xf numFmtId="168" fontId="50" fillId="25" borderId="77" xfId="35" applyNumberFormat="1" applyFont="1" applyFill="1" applyBorder="1" applyAlignment="1">
      <alignment horizontal="right" vertical="top"/>
    </xf>
    <xf numFmtId="168" fontId="50" fillId="19" borderId="76" xfId="35" applyNumberFormat="1" applyFont="1" applyFill="1" applyBorder="1" applyAlignment="1">
      <alignment horizontal="right" vertical="top"/>
    </xf>
    <xf numFmtId="168" fontId="50" fillId="19" borderId="77" xfId="35" applyNumberFormat="1" applyFont="1" applyFill="1" applyBorder="1" applyAlignment="1">
      <alignment horizontal="right" vertical="top"/>
    </xf>
    <xf numFmtId="0" fontId="0" fillId="10" borderId="76" xfId="0" applyFill="1" applyBorder="1"/>
    <xf numFmtId="0" fontId="0" fillId="10" borderId="77" xfId="0" applyFill="1" applyBorder="1"/>
    <xf numFmtId="168" fontId="50" fillId="23" borderId="77" xfId="35" applyNumberFormat="1" applyFont="1" applyFill="1" applyBorder="1" applyAlignment="1">
      <alignment horizontal="right" vertical="top"/>
    </xf>
    <xf numFmtId="168" fontId="50" fillId="10" borderId="77" xfId="33" applyNumberFormat="1" applyFont="1" applyFill="1" applyBorder="1" applyAlignment="1">
      <alignment horizontal="left" vertical="top"/>
    </xf>
    <xf numFmtId="0" fontId="35" fillId="19" borderId="77" xfId="22" applyFont="1" applyFill="1" applyBorder="1"/>
    <xf numFmtId="168" fontId="34" fillId="24" borderId="42" xfId="34" applyNumberFormat="1" applyFont="1" applyFill="1" applyBorder="1" applyAlignment="1">
      <alignment horizontal="right" vertical="top"/>
    </xf>
    <xf numFmtId="168" fontId="34" fillId="24" borderId="81" xfId="34" applyNumberFormat="1" applyFont="1" applyFill="1" applyBorder="1" applyAlignment="1">
      <alignment horizontal="right" vertical="top"/>
    </xf>
    <xf numFmtId="0" fontId="47" fillId="24" borderId="90" xfId="22" applyFont="1" applyFill="1" applyBorder="1" applyAlignment="1">
      <alignment horizontal="left" wrapText="1"/>
    </xf>
    <xf numFmtId="0" fontId="47" fillId="23" borderId="87" xfId="22" applyFont="1" applyFill="1" applyBorder="1" applyAlignment="1">
      <alignment horizontal="left" wrapText="1"/>
    </xf>
    <xf numFmtId="0" fontId="48" fillId="27" borderId="87" xfId="22" applyFont="1" applyFill="1" applyBorder="1" applyAlignment="1">
      <alignment wrapText="1"/>
    </xf>
    <xf numFmtId="0" fontId="47" fillId="19" borderId="87" xfId="22" applyFont="1" applyFill="1" applyBorder="1" applyAlignment="1">
      <alignment horizontal="left" wrapText="1"/>
    </xf>
    <xf numFmtId="0" fontId="47" fillId="26" borderId="87" xfId="22" applyFont="1" applyFill="1" applyBorder="1" applyAlignment="1">
      <alignment horizontal="left" wrapText="1"/>
    </xf>
    <xf numFmtId="0" fontId="47" fillId="24" borderId="87" xfId="22" applyFont="1" applyFill="1" applyBorder="1" applyAlignment="1">
      <alignment horizontal="left" wrapText="1"/>
    </xf>
    <xf numFmtId="0" fontId="49" fillId="0" borderId="63" xfId="33" applyFont="1" applyBorder="1" applyAlignment="1">
      <alignment horizontal="center" vertical="center" wrapText="1"/>
    </xf>
    <xf numFmtId="168" fontId="34" fillId="23" borderId="63" xfId="33" applyNumberFormat="1" applyFont="1" applyFill="1" applyBorder="1" applyAlignment="1">
      <alignment horizontal="right" vertical="top"/>
    </xf>
    <xf numFmtId="0" fontId="47" fillId="23" borderId="72" xfId="22" applyFont="1" applyFill="1" applyBorder="1" applyAlignment="1">
      <alignment horizontal="left" wrapText="1"/>
    </xf>
    <xf numFmtId="0" fontId="22" fillId="0" borderId="40" xfId="22" applyBorder="1"/>
    <xf numFmtId="0" fontId="47" fillId="24" borderId="40" xfId="22" applyFont="1" applyFill="1" applyBorder="1" applyAlignment="1">
      <alignment horizontal="center" wrapText="1"/>
    </xf>
    <xf numFmtId="168" fontId="34" fillId="23" borderId="40" xfId="34" applyNumberFormat="1" applyFont="1" applyFill="1" applyBorder="1" applyAlignment="1">
      <alignment horizontal="right" vertical="top"/>
    </xf>
    <xf numFmtId="0" fontId="47" fillId="24" borderId="92" xfId="22" applyFont="1" applyFill="1" applyBorder="1" applyAlignment="1">
      <alignment horizontal="center" wrapText="1"/>
    </xf>
    <xf numFmtId="168" fontId="34" fillId="23" borderId="92" xfId="34" applyNumberFormat="1" applyFont="1" applyFill="1" applyBorder="1" applyAlignment="1">
      <alignment horizontal="right" vertical="top"/>
    </xf>
    <xf numFmtId="168" fontId="34" fillId="23" borderId="43" xfId="34" applyNumberFormat="1" applyFont="1" applyFill="1" applyBorder="1" applyAlignment="1">
      <alignment horizontal="right" vertical="top"/>
    </xf>
    <xf numFmtId="168" fontId="34" fillId="0" borderId="93" xfId="34" applyNumberFormat="1" applyFont="1" applyFill="1" applyBorder="1" applyAlignment="1">
      <alignment horizontal="right" vertical="top"/>
    </xf>
    <xf numFmtId="0" fontId="22" fillId="0" borderId="0" xfId="22" applyFill="1" applyBorder="1"/>
    <xf numFmtId="0" fontId="48" fillId="0" borderId="0" xfId="22" applyFont="1" applyFill="1" applyBorder="1" applyAlignment="1">
      <alignment horizontal="left"/>
    </xf>
    <xf numFmtId="0" fontId="48" fillId="0" borderId="0" xfId="22" applyFont="1" applyFill="1" applyBorder="1" applyAlignment="1">
      <alignment wrapText="1"/>
    </xf>
    <xf numFmtId="168" fontId="50" fillId="25" borderId="42" xfId="35" applyNumberFormat="1" applyFont="1" applyFill="1" applyBorder="1" applyAlignment="1">
      <alignment horizontal="right" vertical="top"/>
    </xf>
    <xf numFmtId="168" fontId="50" fillId="24" borderId="81" xfId="33" applyNumberFormat="1" applyFont="1" applyFill="1" applyBorder="1" applyAlignment="1">
      <alignment horizontal="left" vertical="top"/>
    </xf>
    <xf numFmtId="168" fontId="50" fillId="25" borderId="81" xfId="35" applyNumberFormat="1" applyFont="1" applyFill="1" applyBorder="1" applyAlignment="1">
      <alignment horizontal="right" vertical="top"/>
    </xf>
    <xf numFmtId="0" fontId="50" fillId="0" borderId="42" xfId="35" applyFont="1" applyBorder="1" applyAlignment="1">
      <alignment horizontal="left" vertical="top" wrapText="1"/>
    </xf>
    <xf numFmtId="168" fontId="50" fillId="25" borderId="90" xfId="35" applyNumberFormat="1" applyFont="1" applyFill="1" applyBorder="1" applyAlignment="1">
      <alignment horizontal="right" vertical="top"/>
    </xf>
    <xf numFmtId="168" fontId="50" fillId="0" borderId="72" xfId="33" applyNumberFormat="1" applyFont="1" applyFill="1" applyBorder="1" applyAlignment="1">
      <alignment horizontal="left" vertical="top"/>
    </xf>
    <xf numFmtId="0" fontId="36" fillId="0" borderId="0" xfId="14" applyFont="1" applyFill="1" applyBorder="1" applyAlignment="1"/>
    <xf numFmtId="0" fontId="36" fillId="0" borderId="19" xfId="14" applyFont="1" applyFill="1" applyBorder="1" applyAlignment="1"/>
    <xf numFmtId="0" fontId="2" fillId="17" borderId="19" xfId="18" applyFont="1" applyFill="1" applyBorder="1" applyAlignment="1">
      <alignment horizontal="right"/>
    </xf>
    <xf numFmtId="0" fontId="21" fillId="6" borderId="19" xfId="5" applyBorder="1" applyAlignment="1">
      <alignment horizontal="center"/>
    </xf>
    <xf numFmtId="169" fontId="0" fillId="12" borderId="19" xfId="0" applyNumberFormat="1" applyFill="1" applyBorder="1" applyAlignment="1">
      <alignment horizontal="right"/>
    </xf>
    <xf numFmtId="0" fontId="58" fillId="0" borderId="0" xfId="0" applyFont="1"/>
    <xf numFmtId="0" fontId="53" fillId="0" borderId="0" xfId="0" applyFont="1"/>
    <xf numFmtId="0" fontId="59" fillId="0" borderId="0" xfId="16" quotePrefix="1" applyFont="1" applyAlignment="1" applyProtection="1"/>
    <xf numFmtId="3" fontId="53" fillId="0" borderId="0" xfId="0" applyNumberFormat="1" applyFont="1"/>
    <xf numFmtId="3" fontId="59" fillId="0" borderId="0" xfId="16" quotePrefix="1" applyNumberFormat="1" applyFont="1" applyAlignment="1" applyProtection="1"/>
    <xf numFmtId="0" fontId="22" fillId="0" borderId="3" xfId="0" applyFont="1" applyBorder="1" applyAlignment="1">
      <alignment horizontal="center"/>
    </xf>
    <xf numFmtId="0" fontId="24" fillId="3" borderId="3" xfId="2" applyFont="1" applyBorder="1" applyAlignment="1">
      <alignment horizontal="center"/>
    </xf>
    <xf numFmtId="0" fontId="23" fillId="2" borderId="3" xfId="1" applyFont="1" applyBorder="1" applyAlignment="1">
      <alignment horizontal="center"/>
    </xf>
    <xf numFmtId="0" fontId="23" fillId="2" borderId="3" xfId="1" applyBorder="1" applyAlignment="1">
      <alignment horizontal="center"/>
    </xf>
    <xf numFmtId="0" fontId="22" fillId="18" borderId="3" xfId="0" applyFont="1" applyFill="1" applyBorder="1" applyAlignment="1">
      <alignment horizontal="center"/>
    </xf>
    <xf numFmtId="0" fontId="22" fillId="22" borderId="3" xfId="0" applyFont="1" applyFill="1" applyBorder="1" applyAlignment="1">
      <alignment horizontal="center"/>
    </xf>
    <xf numFmtId="0" fontId="22" fillId="0" borderId="0" xfId="0" applyFont="1" applyAlignment="1">
      <alignment horizontal="center"/>
    </xf>
    <xf numFmtId="0" fontId="22" fillId="15" borderId="3" xfId="0" applyFont="1" applyFill="1" applyBorder="1" applyAlignment="1">
      <alignment horizontal="center"/>
    </xf>
    <xf numFmtId="0" fontId="25" fillId="4" borderId="4" xfId="3" applyBorder="1" applyAlignment="1">
      <alignment horizontal="center"/>
    </xf>
    <xf numFmtId="0" fontId="25" fillId="4" borderId="6" xfId="3" applyBorder="1" applyAlignment="1">
      <alignment horizontal="center"/>
    </xf>
    <xf numFmtId="0" fontId="25" fillId="4" borderId="5" xfId="3" applyBorder="1" applyAlignment="1">
      <alignment horizontal="center"/>
    </xf>
    <xf numFmtId="0" fontId="0" fillId="0" borderId="3" xfId="0" applyBorder="1" applyAlignment="1">
      <alignment horizontal="center"/>
    </xf>
    <xf numFmtId="0" fontId="0" fillId="10" borderId="3" xfId="0" applyFill="1" applyBorder="1" applyAlignment="1">
      <alignment horizontal="center"/>
    </xf>
    <xf numFmtId="0" fontId="25" fillId="4" borderId="20" xfId="3" applyBorder="1" applyAlignment="1">
      <alignment horizontal="center"/>
    </xf>
    <xf numFmtId="0" fontId="25" fillId="4" borderId="21" xfId="3" applyBorder="1" applyAlignment="1">
      <alignment horizontal="center"/>
    </xf>
    <xf numFmtId="0" fontId="25" fillId="4" borderId="20" xfId="3" applyBorder="1" applyAlignment="1">
      <alignment horizontal="center" vertical="center" wrapText="1"/>
    </xf>
    <xf numFmtId="0" fontId="25" fillId="4" borderId="21" xfId="3" applyBorder="1" applyAlignment="1">
      <alignment horizontal="center" vertical="center" wrapText="1"/>
    </xf>
    <xf numFmtId="0" fontId="25" fillId="4" borderId="22" xfId="3" applyBorder="1" applyAlignment="1">
      <alignment horizontal="center"/>
    </xf>
    <xf numFmtId="0" fontId="25" fillId="4" borderId="22" xfId="3" applyBorder="1" applyAlignment="1">
      <alignment horizontal="center" vertical="center" wrapText="1"/>
    </xf>
    <xf numFmtId="0" fontId="23" fillId="2" borderId="0" xfId="1" applyAlignment="1">
      <alignment horizontal="center"/>
    </xf>
    <xf numFmtId="0" fontId="25" fillId="4" borderId="36" xfId="3" applyBorder="1" applyAlignment="1">
      <alignment horizontal="center"/>
    </xf>
    <xf numFmtId="0" fontId="24" fillId="3" borderId="36" xfId="2" applyBorder="1" applyAlignment="1">
      <alignment horizontal="center"/>
    </xf>
    <xf numFmtId="0" fontId="25" fillId="4" borderId="1" xfId="3" applyAlignment="1">
      <alignment horizontal="center"/>
    </xf>
    <xf numFmtId="0" fontId="24" fillId="3" borderId="1" xfId="2" applyBorder="1" applyAlignment="1">
      <alignment horizontal="center"/>
    </xf>
    <xf numFmtId="0" fontId="25" fillId="4" borderId="7" xfId="3" applyBorder="1" applyAlignment="1">
      <alignment horizontal="center"/>
    </xf>
    <xf numFmtId="0" fontId="25" fillId="4" borderId="43" xfId="3" applyBorder="1" applyAlignment="1">
      <alignment horizontal="center"/>
    </xf>
    <xf numFmtId="0" fontId="25" fillId="4" borderId="0" xfId="3" applyBorder="1" applyAlignment="1">
      <alignment horizontal="center"/>
    </xf>
    <xf numFmtId="0" fontId="21" fillId="6" borderId="9" xfId="5" applyBorder="1" applyAlignment="1">
      <alignment horizontal="center" wrapText="1"/>
    </xf>
    <xf numFmtId="0" fontId="10" fillId="6" borderId="9" xfId="5" applyFont="1" applyBorder="1" applyAlignment="1">
      <alignment horizontal="center" wrapText="1"/>
    </xf>
    <xf numFmtId="0" fontId="0" fillId="12" borderId="19" xfId="0" applyFill="1" applyBorder="1" applyAlignment="1">
      <alignment horizontal="left" vertical="center"/>
    </xf>
    <xf numFmtId="0" fontId="0" fillId="12" borderId="19" xfId="0" applyFill="1" applyBorder="1" applyAlignment="1">
      <alignment horizontal="left" vertical="center" wrapText="1"/>
    </xf>
    <xf numFmtId="0" fontId="0" fillId="21" borderId="49" xfId="0" applyFill="1" applyBorder="1" applyAlignment="1">
      <alignment horizontal="left"/>
    </xf>
    <xf numFmtId="0" fontId="36" fillId="14" borderId="10" xfId="14" applyFont="1" applyBorder="1" applyAlignment="1">
      <alignment horizontal="center"/>
    </xf>
    <xf numFmtId="0" fontId="9" fillId="6" borderId="9" xfId="5" applyFont="1" applyBorder="1" applyAlignment="1">
      <alignment horizontal="center" wrapText="1"/>
    </xf>
    <xf numFmtId="0" fontId="11" fillId="6" borderId="9" xfId="5" applyFont="1" applyBorder="1" applyAlignment="1">
      <alignment horizontal="center" wrapText="1"/>
    </xf>
    <xf numFmtId="0" fontId="0" fillId="21" borderId="47" xfId="0" applyFill="1" applyBorder="1" applyAlignment="1">
      <alignment horizontal="left"/>
    </xf>
    <xf numFmtId="0" fontId="21" fillId="6" borderId="9" xfId="5" applyBorder="1" applyAlignment="1">
      <alignment horizontal="center"/>
    </xf>
    <xf numFmtId="0" fontId="12" fillId="6" borderId="9" xfId="5" applyFont="1" applyBorder="1" applyAlignment="1">
      <alignment horizontal="center" wrapText="1"/>
    </xf>
    <xf numFmtId="0" fontId="21" fillId="6" borderId="12" xfId="5" applyBorder="1" applyAlignment="1">
      <alignment horizontal="center" wrapText="1"/>
    </xf>
    <xf numFmtId="0" fontId="21" fillId="6" borderId="13" xfId="5" applyBorder="1" applyAlignment="1">
      <alignment horizontal="center" wrapText="1"/>
    </xf>
    <xf numFmtId="0" fontId="21" fillId="6" borderId="9" xfId="5" applyBorder="1" applyAlignment="1">
      <alignment horizontal="right" wrapText="1"/>
    </xf>
    <xf numFmtId="0" fontId="11" fillId="6" borderId="9" xfId="5" applyFont="1" applyBorder="1" applyAlignment="1">
      <alignment horizontal="right" wrapText="1"/>
    </xf>
    <xf numFmtId="0" fontId="0" fillId="12" borderId="19" xfId="0" applyFill="1" applyBorder="1" applyAlignment="1">
      <alignment horizontal="right" vertical="center"/>
    </xf>
    <xf numFmtId="0" fontId="0" fillId="12" borderId="19" xfId="0" applyFill="1" applyBorder="1" applyAlignment="1">
      <alignment horizontal="right" vertical="center" wrapText="1"/>
    </xf>
    <xf numFmtId="0" fontId="0" fillId="12" borderId="19" xfId="0" applyFill="1" applyBorder="1" applyAlignment="1">
      <alignment horizontal="center" vertical="center"/>
    </xf>
    <xf numFmtId="0" fontId="0" fillId="12" borderId="19" xfId="0" applyFill="1" applyBorder="1" applyAlignment="1">
      <alignment horizontal="center" vertical="center" wrapText="1"/>
    </xf>
    <xf numFmtId="0" fontId="0" fillId="12" borderId="19" xfId="0" applyFill="1" applyBorder="1" applyAlignment="1">
      <alignment horizontal="right" vertical="center" wrapText="1" indent="1"/>
    </xf>
    <xf numFmtId="0" fontId="0" fillId="12" borderId="19" xfId="0" applyFill="1" applyBorder="1" applyAlignment="1">
      <alignment vertical="center"/>
    </xf>
    <xf numFmtId="0" fontId="0" fillId="12" borderId="19" xfId="0" applyFill="1" applyBorder="1" applyAlignment="1">
      <alignment vertical="center" wrapText="1"/>
    </xf>
    <xf numFmtId="0" fontId="21" fillId="6" borderId="19" xfId="5" applyBorder="1" applyAlignment="1">
      <alignment horizontal="center" wrapText="1"/>
    </xf>
    <xf numFmtId="0" fontId="10" fillId="6" borderId="19" xfId="5" applyFont="1" applyBorder="1" applyAlignment="1">
      <alignment horizontal="center" wrapText="1"/>
    </xf>
    <xf numFmtId="0" fontId="36" fillId="14" borderId="19" xfId="14" applyFont="1" applyBorder="1" applyAlignment="1">
      <alignment horizontal="center"/>
    </xf>
    <xf numFmtId="0" fontId="12" fillId="6" borderId="19" xfId="5" applyFont="1" applyBorder="1" applyAlignment="1">
      <alignment horizontal="center"/>
    </xf>
    <xf numFmtId="0" fontId="21" fillId="6" borderId="19" xfId="5" applyBorder="1" applyAlignment="1">
      <alignment horizontal="center"/>
    </xf>
    <xf numFmtId="0" fontId="10" fillId="6" borderId="19" xfId="5" applyFont="1" applyBorder="1" applyAlignment="1">
      <alignment horizontal="center"/>
    </xf>
    <xf numFmtId="0" fontId="21" fillId="6" borderId="19" xfId="5" applyBorder="1" applyAlignment="1">
      <alignment wrapText="1"/>
    </xf>
    <xf numFmtId="0" fontId="11" fillId="6" borderId="19" xfId="5" applyFont="1" applyBorder="1" applyAlignment="1">
      <alignment horizontal="center" wrapText="1"/>
    </xf>
    <xf numFmtId="0" fontId="0" fillId="12" borderId="19" xfId="0" applyFill="1" applyBorder="1" applyAlignment="1">
      <alignment horizontal="left" vertical="center" wrapText="1" indent="1"/>
    </xf>
    <xf numFmtId="0" fontId="36" fillId="14" borderId="20" xfId="14" applyFont="1" applyBorder="1" applyAlignment="1">
      <alignment horizontal="center"/>
    </xf>
    <xf numFmtId="0" fontId="36" fillId="14" borderId="22" xfId="14" applyFont="1" applyBorder="1" applyAlignment="1">
      <alignment horizontal="center"/>
    </xf>
    <xf numFmtId="0" fontId="36" fillId="14" borderId="21" xfId="14" applyFont="1" applyBorder="1" applyAlignment="1">
      <alignment horizontal="center"/>
    </xf>
    <xf numFmtId="1" fontId="21" fillId="6" borderId="19" xfId="5" applyNumberFormat="1" applyBorder="1" applyAlignment="1">
      <alignment horizontal="center" wrapText="1"/>
    </xf>
    <xf numFmtId="0" fontId="11" fillId="6" borderId="19" xfId="5" applyFont="1" applyBorder="1" applyAlignment="1">
      <alignment horizontal="center"/>
    </xf>
    <xf numFmtId="0" fontId="21" fillId="6" borderId="19" xfId="5" applyBorder="1" applyAlignment="1">
      <alignment horizontal="left" wrapText="1"/>
    </xf>
    <xf numFmtId="0" fontId="14" fillId="17" borderId="19" xfId="18" applyFill="1" applyBorder="1" applyAlignment="1">
      <alignment horizontal="center" vertical="top" wrapText="1"/>
    </xf>
    <xf numFmtId="0" fontId="35" fillId="12" borderId="23" xfId="12" applyFont="1" applyFill="1" applyBorder="1" applyAlignment="1">
      <alignment horizontal="center" vertical="center" wrapText="1"/>
    </xf>
    <xf numFmtId="0" fontId="35" fillId="12" borderId="25" xfId="12" applyFont="1" applyFill="1" applyBorder="1" applyAlignment="1">
      <alignment horizontal="center" vertical="center" wrapText="1"/>
    </xf>
    <xf numFmtId="0" fontId="0" fillId="6" borderId="19" xfId="17" applyFont="1" applyBorder="1" applyAlignment="1">
      <alignment horizontal="center" vertical="center" wrapText="1"/>
    </xf>
    <xf numFmtId="0" fontId="14" fillId="15" borderId="19" xfId="18" applyFill="1" applyBorder="1" applyAlignment="1">
      <alignment horizontal="center" vertical="top" wrapText="1"/>
    </xf>
    <xf numFmtId="0" fontId="14" fillId="6" borderId="19" xfId="17" applyBorder="1" applyAlignment="1">
      <alignment horizontal="center" vertical="center" wrapText="1"/>
    </xf>
    <xf numFmtId="0" fontId="14" fillId="6" borderId="19" xfId="17" applyBorder="1" applyAlignment="1">
      <alignment horizontal="center"/>
    </xf>
    <xf numFmtId="0" fontId="35" fillId="12" borderId="19" xfId="12" applyFont="1" applyFill="1" applyBorder="1" applyAlignment="1">
      <alignment horizontal="center" vertical="center" wrapText="1"/>
    </xf>
    <xf numFmtId="0" fontId="35" fillId="12" borderId="24" xfId="12" applyFont="1" applyFill="1" applyBorder="1" applyAlignment="1">
      <alignment horizontal="center" vertical="center" wrapText="1"/>
    </xf>
    <xf numFmtId="0" fontId="35" fillId="12" borderId="19" xfId="0" applyFont="1" applyFill="1" applyBorder="1" applyAlignment="1">
      <alignment horizontal="center" vertical="center"/>
    </xf>
    <xf numFmtId="0" fontId="35" fillId="12" borderId="47" xfId="0" applyFont="1" applyFill="1" applyBorder="1" applyAlignment="1">
      <alignment horizontal="center" vertical="center"/>
    </xf>
    <xf numFmtId="0" fontId="35" fillId="12" borderId="73" xfId="0" applyFont="1" applyFill="1" applyBorder="1" applyAlignment="1">
      <alignment horizontal="center" vertical="center"/>
    </xf>
    <xf numFmtId="0" fontId="35" fillId="12" borderId="46" xfId="0" applyFont="1" applyFill="1" applyBorder="1" applyAlignment="1">
      <alignment horizontal="center" vertical="center"/>
    </xf>
    <xf numFmtId="0" fontId="35" fillId="12" borderId="23" xfId="12" applyFont="1" applyFill="1" applyBorder="1" applyAlignment="1">
      <alignment horizontal="center" vertical="center"/>
    </xf>
    <xf numFmtId="0" fontId="35" fillId="12" borderId="25" xfId="12" applyFont="1" applyFill="1" applyBorder="1" applyAlignment="1">
      <alignment horizontal="center" vertical="center"/>
    </xf>
    <xf numFmtId="0" fontId="35" fillId="12" borderId="24" xfId="12" applyFont="1" applyFill="1" applyBorder="1" applyAlignment="1">
      <alignment horizontal="center" vertical="center"/>
    </xf>
    <xf numFmtId="0" fontId="35" fillId="12" borderId="23" xfId="0" applyFont="1" applyFill="1" applyBorder="1" applyAlignment="1">
      <alignment horizontal="center" vertical="center"/>
    </xf>
    <xf numFmtId="0" fontId="35" fillId="12" borderId="25" xfId="0" applyFont="1" applyFill="1" applyBorder="1" applyAlignment="1">
      <alignment horizontal="center" vertical="center"/>
    </xf>
    <xf numFmtId="0" fontId="35" fillId="12" borderId="24" xfId="0" applyFont="1" applyFill="1" applyBorder="1" applyAlignment="1">
      <alignment horizontal="center" vertical="center"/>
    </xf>
    <xf numFmtId="0" fontId="9" fillId="6" borderId="19" xfId="20" applyFont="1" applyBorder="1" applyAlignment="1">
      <alignment horizontal="center" vertical="center"/>
    </xf>
    <xf numFmtId="0" fontId="0" fillId="6" borderId="19" xfId="20" applyFont="1" applyBorder="1" applyAlignment="1">
      <alignment horizontal="center" vertical="center"/>
    </xf>
    <xf numFmtId="0" fontId="13" fillId="6" borderId="19" xfId="20" applyBorder="1" applyAlignment="1">
      <alignment horizontal="center" vertical="center" wrapText="1"/>
    </xf>
    <xf numFmtId="0" fontId="13" fillId="6" borderId="19" xfId="20" applyBorder="1" applyAlignment="1">
      <alignment horizontal="center" vertical="center"/>
    </xf>
    <xf numFmtId="0" fontId="9" fillId="6" borderId="20" xfId="20" applyFont="1" applyBorder="1" applyAlignment="1">
      <alignment horizontal="center" vertical="center" wrapText="1"/>
    </xf>
    <xf numFmtId="0" fontId="9" fillId="6" borderId="21" xfId="20" applyFont="1" applyBorder="1" applyAlignment="1">
      <alignment horizontal="center" vertical="center" wrapText="1"/>
    </xf>
    <xf numFmtId="0" fontId="9" fillId="6" borderId="19" xfId="20" applyFont="1" applyBorder="1" applyAlignment="1">
      <alignment horizontal="center" vertical="center" wrapText="1"/>
    </xf>
    <xf numFmtId="0" fontId="35" fillId="12" borderId="48" xfId="12" applyFont="1" applyFill="1" applyBorder="1" applyAlignment="1">
      <alignment horizontal="center" vertical="center" wrapText="1"/>
    </xf>
    <xf numFmtId="0" fontId="35" fillId="12" borderId="85" xfId="12" applyFont="1" applyFill="1" applyBorder="1" applyAlignment="1">
      <alignment horizontal="center" vertical="center" wrapText="1"/>
    </xf>
    <xf numFmtId="0" fontId="35" fillId="12" borderId="45" xfId="12" applyFont="1" applyFill="1" applyBorder="1" applyAlignment="1">
      <alignment horizontal="center" vertical="center" wrapText="1"/>
    </xf>
    <xf numFmtId="0" fontId="35" fillId="12" borderId="47" xfId="12" applyFont="1" applyFill="1" applyBorder="1" applyAlignment="1">
      <alignment horizontal="center" vertical="center"/>
    </xf>
    <xf numFmtId="0" fontId="35" fillId="12" borderId="73" xfId="12" applyFont="1" applyFill="1" applyBorder="1" applyAlignment="1">
      <alignment horizontal="center" vertical="center"/>
    </xf>
    <xf numFmtId="0" fontId="35" fillId="12" borderId="46" xfId="12" applyFont="1" applyFill="1" applyBorder="1" applyAlignment="1">
      <alignment horizontal="center" vertical="center"/>
    </xf>
    <xf numFmtId="0" fontId="35" fillId="12" borderId="20" xfId="12" applyFont="1" applyFill="1" applyBorder="1" applyAlignment="1">
      <alignment horizontal="center" vertical="center" wrapText="1"/>
    </xf>
    <xf numFmtId="0" fontId="35" fillId="12" borderId="19" xfId="12" applyFont="1" applyFill="1" applyBorder="1" applyAlignment="1">
      <alignment horizontal="center" vertical="center"/>
    </xf>
    <xf numFmtId="0" fontId="20" fillId="6" borderId="19" xfId="5" applyFont="1" applyBorder="1" applyAlignment="1">
      <alignment horizontal="center" wrapText="1"/>
    </xf>
    <xf numFmtId="0" fontId="20" fillId="6" borderId="12" xfId="5" applyFont="1" applyBorder="1" applyAlignment="1">
      <alignment horizontal="center" wrapText="1"/>
    </xf>
    <xf numFmtId="0" fontId="21" fillId="6" borderId="14" xfId="5" applyBorder="1" applyAlignment="1">
      <alignment horizontal="center" wrapText="1"/>
    </xf>
    <xf numFmtId="0" fontId="21" fillId="6" borderId="15" xfId="5" applyBorder="1" applyAlignment="1">
      <alignment horizontal="center" wrapText="1"/>
    </xf>
    <xf numFmtId="0" fontId="21" fillId="6" borderId="11" xfId="5" applyBorder="1" applyAlignment="1">
      <alignment horizontal="center" wrapText="1"/>
    </xf>
    <xf numFmtId="0" fontId="36" fillId="14" borderId="0" xfId="14" applyFont="1" applyAlignment="1">
      <alignment horizontal="center"/>
    </xf>
    <xf numFmtId="0" fontId="21" fillId="6" borderId="26" xfId="5" applyBorder="1" applyAlignment="1">
      <alignment horizontal="center" wrapText="1"/>
    </xf>
    <xf numFmtId="0" fontId="21" fillId="6" borderId="30" xfId="5" applyBorder="1" applyAlignment="1">
      <alignment horizontal="right"/>
    </xf>
    <xf numFmtId="0" fontId="21" fillId="6" borderId="31" xfId="5" applyBorder="1" applyAlignment="1">
      <alignment horizontal="right"/>
    </xf>
    <xf numFmtId="0" fontId="10" fillId="6" borderId="30" xfId="5" applyFont="1" applyBorder="1" applyAlignment="1">
      <alignment horizontal="right"/>
    </xf>
    <xf numFmtId="0" fontId="21" fillId="6" borderId="28" xfId="5" applyBorder="1" applyAlignment="1">
      <alignment horizontal="center" wrapText="1"/>
    </xf>
    <xf numFmtId="0" fontId="19" fillId="6" borderId="26" xfId="5" applyFont="1" applyBorder="1" applyAlignment="1">
      <alignment horizontal="center" wrapText="1"/>
    </xf>
    <xf numFmtId="0" fontId="10" fillId="6" borderId="53" xfId="5" applyFont="1" applyBorder="1" applyAlignment="1">
      <alignment horizontal="center" wrapText="1"/>
    </xf>
    <xf numFmtId="49" fontId="36" fillId="14" borderId="0" xfId="14" applyNumberFormat="1" applyFont="1" applyAlignment="1">
      <alignment horizontal="center" wrapText="1"/>
    </xf>
    <xf numFmtId="0" fontId="19" fillId="6" borderId="12" xfId="5" applyFont="1" applyBorder="1" applyAlignment="1">
      <alignment horizontal="center" wrapText="1"/>
    </xf>
    <xf numFmtId="0" fontId="36" fillId="14" borderId="10" xfId="14" applyFont="1" applyBorder="1" applyAlignment="1">
      <alignment horizontal="center" wrapText="1"/>
    </xf>
    <xf numFmtId="0" fontId="22" fillId="12" borderId="23" xfId="22" applyFill="1" applyBorder="1" applyAlignment="1">
      <alignment horizontal="center" vertical="center"/>
    </xf>
    <xf numFmtId="0" fontId="22" fillId="12" borderId="25" xfId="22" applyFill="1" applyBorder="1" applyAlignment="1">
      <alignment horizontal="center" vertical="center"/>
    </xf>
    <xf numFmtId="0" fontId="22" fillId="12" borderId="19" xfId="22" applyFont="1" applyFill="1" applyBorder="1" applyAlignment="1">
      <alignment horizontal="center" vertical="center"/>
    </xf>
    <xf numFmtId="0" fontId="22" fillId="12" borderId="47" xfId="22" applyFill="1" applyBorder="1" applyAlignment="1">
      <alignment horizontal="center" vertical="center"/>
    </xf>
    <xf numFmtId="0" fontId="22" fillId="12" borderId="73" xfId="22" applyFill="1" applyBorder="1" applyAlignment="1">
      <alignment horizontal="center" vertical="center"/>
    </xf>
    <xf numFmtId="0" fontId="22" fillId="12" borderId="24" xfId="22" applyFill="1" applyBorder="1" applyAlignment="1">
      <alignment horizontal="center" vertical="center"/>
    </xf>
    <xf numFmtId="0" fontId="22" fillId="12" borderId="23" xfId="22" applyFill="1" applyBorder="1" applyAlignment="1">
      <alignment horizontal="center" vertical="center" wrapText="1"/>
    </xf>
    <xf numFmtId="0" fontId="22" fillId="12" borderId="25" xfId="22" applyFill="1" applyBorder="1" applyAlignment="1">
      <alignment horizontal="center" vertical="center" wrapText="1"/>
    </xf>
    <xf numFmtId="0" fontId="36" fillId="14" borderId="44" xfId="14" applyFont="1" applyBorder="1" applyAlignment="1">
      <alignment horizontal="center" wrapText="1"/>
    </xf>
    <xf numFmtId="0" fontId="22" fillId="16" borderId="20" xfId="22" applyFill="1" applyBorder="1" applyAlignment="1">
      <alignment horizontal="center"/>
    </xf>
    <xf numFmtId="0" fontId="22" fillId="16" borderId="21" xfId="22" applyFill="1" applyBorder="1" applyAlignment="1">
      <alignment horizontal="center"/>
    </xf>
    <xf numFmtId="0" fontId="13" fillId="6" borderId="19" xfId="20" applyBorder="1" applyAlignment="1">
      <alignment horizontal="center"/>
    </xf>
    <xf numFmtId="0" fontId="13" fillId="16" borderId="19" xfId="20" applyFill="1" applyBorder="1" applyAlignment="1">
      <alignment horizontal="right"/>
    </xf>
    <xf numFmtId="0" fontId="22" fillId="12" borderId="19" xfId="22" applyFill="1" applyBorder="1" applyAlignment="1">
      <alignment horizontal="center" vertical="center"/>
    </xf>
    <xf numFmtId="0" fontId="22" fillId="12" borderId="46" xfId="22" applyFill="1" applyBorder="1" applyAlignment="1">
      <alignment horizontal="center" vertical="center"/>
    </xf>
    <xf numFmtId="0" fontId="21" fillId="6" borderId="19" xfId="5" applyBorder="1" applyAlignment="1">
      <alignment horizontal="right"/>
    </xf>
    <xf numFmtId="0" fontId="10" fillId="6" borderId="19" xfId="5" applyFont="1" applyBorder="1" applyAlignment="1">
      <alignment horizontal="right"/>
    </xf>
    <xf numFmtId="0" fontId="36" fillId="14" borderId="0" xfId="14" applyFont="1" applyAlignment="1">
      <alignment horizontal="center" wrapText="1"/>
    </xf>
    <xf numFmtId="0" fontId="10" fillId="6" borderId="16" xfId="5" applyFont="1" applyBorder="1" applyAlignment="1">
      <alignment horizontal="center" wrapText="1"/>
    </xf>
    <xf numFmtId="0" fontId="21" fillId="6" borderId="17" xfId="5" applyBorder="1" applyAlignment="1">
      <alignment horizontal="center" wrapText="1"/>
    </xf>
    <xf numFmtId="0" fontId="20" fillId="6" borderId="16" xfId="5" applyFont="1" applyBorder="1" applyAlignment="1">
      <alignment horizontal="center" wrapText="1"/>
    </xf>
    <xf numFmtId="0" fontId="21" fillId="6" borderId="18" xfId="5" applyBorder="1" applyAlignment="1">
      <alignment horizontal="center" wrapText="1"/>
    </xf>
    <xf numFmtId="0" fontId="10" fillId="6" borderId="56" xfId="5" applyFont="1" applyBorder="1" applyAlignment="1">
      <alignment horizontal="center" wrapText="1"/>
    </xf>
    <xf numFmtId="0" fontId="10" fillId="6" borderId="18" xfId="5" applyFont="1" applyBorder="1" applyAlignment="1">
      <alignment horizontal="center" wrapText="1"/>
    </xf>
    <xf numFmtId="0" fontId="10" fillId="6" borderId="17" xfId="5" applyFont="1" applyBorder="1" applyAlignment="1">
      <alignment horizontal="center" wrapText="1"/>
    </xf>
    <xf numFmtId="0" fontId="20" fillId="6" borderId="14" xfId="5" applyFont="1" applyBorder="1" applyAlignment="1">
      <alignment horizontal="center" wrapText="1"/>
    </xf>
    <xf numFmtId="0" fontId="22" fillId="12" borderId="48" xfId="22" applyFill="1" applyBorder="1" applyAlignment="1">
      <alignment horizontal="center" vertical="center"/>
    </xf>
    <xf numFmtId="0" fontId="22" fillId="12" borderId="85" xfId="22" applyFill="1" applyBorder="1" applyAlignment="1">
      <alignment horizontal="center" vertical="center"/>
    </xf>
    <xf numFmtId="0" fontId="22" fillId="16" borderId="19" xfId="22" applyFont="1" applyFill="1" applyBorder="1" applyAlignment="1">
      <alignment horizontal="center"/>
    </xf>
    <xf numFmtId="0" fontId="36" fillId="14" borderId="19" xfId="14" applyFont="1" applyBorder="1" applyAlignment="1">
      <alignment horizontal="center" wrapText="1"/>
    </xf>
    <xf numFmtId="0" fontId="22" fillId="12" borderId="45" xfId="22" applyFill="1" applyBorder="1" applyAlignment="1">
      <alignment horizontal="center" vertical="center"/>
    </xf>
    <xf numFmtId="0" fontId="13" fillId="6" borderId="19" xfId="20" applyBorder="1" applyAlignment="1">
      <alignment horizontal="right"/>
    </xf>
    <xf numFmtId="0" fontId="22" fillId="12" borderId="20" xfId="22" applyFill="1" applyBorder="1" applyAlignment="1">
      <alignment horizontal="center" vertical="center"/>
    </xf>
    <xf numFmtId="0" fontId="22" fillId="16" borderId="19" xfId="22" applyFont="1" applyFill="1" applyBorder="1" applyAlignment="1">
      <alignment horizontal="center" wrapText="1"/>
    </xf>
    <xf numFmtId="0" fontId="19" fillId="6" borderId="45" xfId="5" applyFont="1" applyBorder="1" applyAlignment="1">
      <alignment horizontal="center"/>
    </xf>
    <xf numFmtId="0" fontId="19" fillId="6" borderId="44" xfId="5" applyFont="1" applyBorder="1" applyAlignment="1">
      <alignment horizontal="center"/>
    </xf>
    <xf numFmtId="0" fontId="10" fillId="6" borderId="32" xfId="5" applyFont="1" applyBorder="1" applyAlignment="1">
      <alignment horizontal="right"/>
    </xf>
    <xf numFmtId="0" fontId="21" fillId="6" borderId="33" xfId="5" applyBorder="1" applyAlignment="1">
      <alignment horizontal="right"/>
    </xf>
    <xf numFmtId="0" fontId="19" fillId="6" borderId="19" xfId="5" applyFont="1" applyBorder="1" applyAlignment="1">
      <alignment horizontal="center" wrapText="1"/>
    </xf>
    <xf numFmtId="0" fontId="10" fillId="6" borderId="15" xfId="5" applyFont="1" applyBorder="1" applyAlignment="1">
      <alignment horizontal="center"/>
    </xf>
    <xf numFmtId="0" fontId="21" fillId="6" borderId="52" xfId="5" applyBorder="1" applyAlignment="1">
      <alignment horizontal="center"/>
    </xf>
    <xf numFmtId="0" fontId="21" fillId="6" borderId="11" xfId="5" applyBorder="1" applyAlignment="1">
      <alignment horizontal="center"/>
    </xf>
    <xf numFmtId="0" fontId="21" fillId="6" borderId="15" xfId="5" applyBorder="1" applyAlignment="1">
      <alignment horizontal="center"/>
    </xf>
    <xf numFmtId="0" fontId="21" fillId="6" borderId="50" xfId="5" applyBorder="1" applyAlignment="1">
      <alignment horizontal="center"/>
    </xf>
    <xf numFmtId="0" fontId="21" fillId="6" borderId="54" xfId="5" applyBorder="1" applyAlignment="1">
      <alignment horizontal="center"/>
    </xf>
    <xf numFmtId="0" fontId="21" fillId="6" borderId="55" xfId="5" applyBorder="1" applyAlignment="1">
      <alignment horizontal="center"/>
    </xf>
    <xf numFmtId="0" fontId="10" fillId="6" borderId="9" xfId="5" applyFont="1" applyBorder="1" applyAlignment="1">
      <alignment horizontal="center"/>
    </xf>
    <xf numFmtId="0" fontId="36" fillId="14" borderId="44" xfId="14" applyFont="1" applyBorder="1" applyAlignment="1">
      <alignment horizontal="center"/>
    </xf>
    <xf numFmtId="0" fontId="19" fillId="6" borderId="19" xfId="5" applyFont="1" applyBorder="1" applyAlignment="1">
      <alignment horizontal="center"/>
    </xf>
    <xf numFmtId="0" fontId="1" fillId="6" borderId="20" xfId="5" applyFont="1" applyBorder="1" applyAlignment="1">
      <alignment horizontal="center" wrapText="1"/>
    </xf>
    <xf numFmtId="0" fontId="21" fillId="6" borderId="21" xfId="5" applyBorder="1" applyAlignment="1">
      <alignment horizontal="center" wrapText="1"/>
    </xf>
    <xf numFmtId="0" fontId="36" fillId="14" borderId="45" xfId="14" applyFont="1" applyBorder="1" applyAlignment="1">
      <alignment horizontal="center"/>
    </xf>
    <xf numFmtId="0" fontId="49" fillId="0" borderId="57" xfId="33" applyFont="1" applyBorder="1" applyAlignment="1">
      <alignment horizontal="center" vertical="center" wrapText="1"/>
    </xf>
    <xf numFmtId="0" fontId="49" fillId="0" borderId="58" xfId="33" applyFont="1" applyBorder="1" applyAlignment="1">
      <alignment horizontal="center" vertical="center" wrapText="1"/>
    </xf>
    <xf numFmtId="0" fontId="49" fillId="0" borderId="59" xfId="33" applyFont="1" applyBorder="1" applyAlignment="1">
      <alignment horizontal="center" vertical="center" wrapText="1"/>
    </xf>
    <xf numFmtId="0" fontId="49" fillId="0" borderId="88" xfId="33" applyFont="1" applyBorder="1" applyAlignment="1">
      <alignment horizontal="center" vertical="center" wrapText="1"/>
    </xf>
    <xf numFmtId="0" fontId="49" fillId="0" borderId="89" xfId="33" applyFont="1" applyBorder="1" applyAlignment="1">
      <alignment horizontal="center" vertical="center" wrapText="1"/>
    </xf>
    <xf numFmtId="0" fontId="49" fillId="0" borderId="86" xfId="33" applyFont="1" applyBorder="1" applyAlignment="1">
      <alignment horizontal="center" vertical="center" wrapText="1"/>
    </xf>
    <xf numFmtId="0" fontId="40" fillId="0" borderId="71" xfId="0" applyFont="1" applyBorder="1" applyAlignment="1">
      <alignment horizontal="center"/>
    </xf>
    <xf numFmtId="0" fontId="40" fillId="0" borderId="72" xfId="0" applyFont="1" applyBorder="1" applyAlignment="1">
      <alignment horizontal="center"/>
    </xf>
    <xf numFmtId="0" fontId="48" fillId="0" borderId="80" xfId="22" applyFont="1" applyBorder="1" applyAlignment="1">
      <alignment horizontal="center"/>
    </xf>
    <xf numFmtId="0" fontId="48" fillId="0" borderId="75" xfId="22" applyFont="1" applyBorder="1" applyAlignment="1">
      <alignment horizontal="center"/>
    </xf>
    <xf numFmtId="0" fontId="48" fillId="0" borderId="74" xfId="22" applyFont="1" applyBorder="1" applyAlignment="1">
      <alignment horizontal="center"/>
    </xf>
    <xf numFmtId="0" fontId="48" fillId="0" borderId="57" xfId="22" applyFont="1" applyBorder="1" applyAlignment="1">
      <alignment horizontal="center" vertical="center"/>
    </xf>
    <xf numFmtId="0" fontId="48" fillId="0" borderId="58" xfId="22" applyFont="1" applyBorder="1" applyAlignment="1">
      <alignment horizontal="center" vertical="center"/>
    </xf>
    <xf numFmtId="0" fontId="48" fillId="0" borderId="59" xfId="22" applyFont="1" applyBorder="1" applyAlignment="1">
      <alignment horizontal="center" vertical="center"/>
    </xf>
    <xf numFmtId="0" fontId="48" fillId="0" borderId="88" xfId="22" applyFont="1" applyBorder="1" applyAlignment="1">
      <alignment horizontal="center" vertical="center"/>
    </xf>
    <xf numFmtId="0" fontId="48" fillId="0" borderId="89" xfId="22" applyFont="1" applyBorder="1" applyAlignment="1">
      <alignment horizontal="center" vertical="center"/>
    </xf>
    <xf numFmtId="0" fontId="48" fillId="0" borderId="86" xfId="22" applyFont="1" applyBorder="1" applyAlignment="1">
      <alignment horizontal="center" vertical="center"/>
    </xf>
    <xf numFmtId="0" fontId="40" fillId="0" borderId="65" xfId="0" applyFont="1" applyBorder="1" applyAlignment="1">
      <alignment horizontal="center"/>
    </xf>
    <xf numFmtId="0" fontId="40" fillId="0" borderId="69" xfId="0" applyFont="1" applyBorder="1" applyAlignment="1">
      <alignment horizontal="center"/>
    </xf>
    <xf numFmtId="0" fontId="48" fillId="0" borderId="66" xfId="22" applyFont="1" applyBorder="1" applyAlignment="1">
      <alignment horizontal="left"/>
    </xf>
    <xf numFmtId="0" fontId="48" fillId="0" borderId="60" xfId="22" applyFont="1" applyBorder="1" applyAlignment="1">
      <alignment horizontal="left"/>
    </xf>
    <xf numFmtId="0" fontId="48" fillId="0" borderId="67" xfId="22" applyFont="1" applyBorder="1" applyAlignment="1">
      <alignment horizontal="left"/>
    </xf>
    <xf numFmtId="0" fontId="48" fillId="0" borderId="61" xfId="22" applyFont="1" applyBorder="1" applyAlignment="1">
      <alignment horizontal="left"/>
    </xf>
    <xf numFmtId="0" fontId="35" fillId="0" borderId="67" xfId="22" applyFont="1" applyBorder="1" applyAlignment="1">
      <alignment horizontal="center"/>
    </xf>
    <xf numFmtId="0" fontId="35" fillId="0" borderId="61" xfId="22" applyFont="1" applyBorder="1" applyAlignment="1">
      <alignment horizontal="center"/>
    </xf>
    <xf numFmtId="0" fontId="48" fillId="0" borderId="65" xfId="22" applyFont="1" applyBorder="1" applyAlignment="1">
      <alignment horizontal="center"/>
    </xf>
    <xf numFmtId="0" fontId="48" fillId="0" borderId="69" xfId="22" applyFont="1" applyBorder="1" applyAlignment="1">
      <alignment horizontal="center"/>
    </xf>
    <xf numFmtId="0" fontId="22" fillId="0" borderId="83" xfId="22" applyBorder="1" applyAlignment="1">
      <alignment horizontal="left" wrapText="1"/>
    </xf>
    <xf numFmtId="0" fontId="22" fillId="0" borderId="68" xfId="22" applyBorder="1" applyAlignment="1">
      <alignment horizontal="left" wrapText="1"/>
    </xf>
    <xf numFmtId="0" fontId="35" fillId="0" borderId="70" xfId="22" applyFont="1" applyBorder="1" applyAlignment="1">
      <alignment horizontal="left" wrapText="1"/>
    </xf>
    <xf numFmtId="0" fontId="35" fillId="0" borderId="60" xfId="22" applyFont="1" applyBorder="1" applyAlignment="1">
      <alignment horizontal="left" wrapText="1"/>
    </xf>
    <xf numFmtId="0" fontId="50" fillId="0" borderId="41" xfId="35" applyFont="1" applyBorder="1" applyAlignment="1">
      <alignment horizontal="left" vertical="top" wrapText="1"/>
    </xf>
    <xf numFmtId="0" fontId="50" fillId="0" borderId="61" xfId="35" applyFont="1" applyBorder="1" applyAlignment="1">
      <alignment horizontal="left" vertical="top" wrapText="1"/>
    </xf>
    <xf numFmtId="0" fontId="22" fillId="0" borderId="64" xfId="22" applyBorder="1" applyAlignment="1">
      <alignment horizontal="left" wrapText="1"/>
    </xf>
    <xf numFmtId="0" fontId="35" fillId="0" borderId="66" xfId="22" applyFont="1" applyBorder="1" applyAlignment="1">
      <alignment horizontal="left" wrapText="1"/>
    </xf>
    <xf numFmtId="0" fontId="50" fillId="0" borderId="67" xfId="35" applyFont="1" applyBorder="1" applyAlignment="1">
      <alignment horizontal="left" vertical="top" wrapText="1"/>
    </xf>
    <xf numFmtId="0" fontId="22" fillId="0" borderId="64" xfId="22" applyFont="1" applyBorder="1" applyAlignment="1">
      <alignment horizontal="left" wrapText="1"/>
    </xf>
    <xf numFmtId="0" fontId="22" fillId="10" borderId="64" xfId="22" applyFill="1" applyBorder="1" applyAlignment="1">
      <alignment horizontal="left" wrapText="1"/>
    </xf>
    <xf numFmtId="0" fontId="22" fillId="10" borderId="68" xfId="22" applyFill="1" applyBorder="1" applyAlignment="1">
      <alignment horizontal="left" wrapText="1"/>
    </xf>
    <xf numFmtId="0" fontId="22" fillId="0" borderId="91" xfId="22" applyBorder="1" applyAlignment="1">
      <alignment horizontal="left" wrapText="1"/>
    </xf>
    <xf numFmtId="0" fontId="10" fillId="6" borderId="23" xfId="5" applyFont="1" applyBorder="1" applyAlignment="1">
      <alignment horizontal="center" wrapText="1"/>
    </xf>
    <xf numFmtId="0" fontId="10" fillId="6" borderId="24" xfId="5" applyFont="1" applyBorder="1" applyAlignment="1">
      <alignment horizontal="center" wrapText="1"/>
    </xf>
    <xf numFmtId="0" fontId="10" fillId="6" borderId="23" xfId="5" applyFont="1" applyBorder="1" applyAlignment="1">
      <alignment horizontal="center"/>
    </xf>
    <xf numFmtId="0" fontId="10" fillId="6" borderId="24" xfId="5" applyFont="1" applyBorder="1" applyAlignment="1">
      <alignment horizontal="center"/>
    </xf>
    <xf numFmtId="0" fontId="9" fillId="6" borderId="23" xfId="5" applyFont="1" applyBorder="1" applyAlignment="1">
      <alignment horizontal="center" wrapText="1"/>
    </xf>
    <xf numFmtId="0" fontId="9" fillId="6" borderId="24" xfId="5" applyFont="1" applyBorder="1" applyAlignment="1">
      <alignment horizontal="center" wrapText="1"/>
    </xf>
    <xf numFmtId="0" fontId="9" fillId="6" borderId="48" xfId="5" applyFont="1" applyBorder="1" applyAlignment="1">
      <alignment horizontal="center" wrapText="1"/>
    </xf>
    <xf numFmtId="0" fontId="9" fillId="6" borderId="45" xfId="5" applyFont="1" applyBorder="1" applyAlignment="1">
      <alignment horizontal="center" wrapText="1"/>
    </xf>
  </cellXfs>
  <cellStyles count="40">
    <cellStyle name="20 % – uthevingsfarge 2" xfId="6" builtinId="34"/>
    <cellStyle name="20 % – uthevingsfarge 2 2" xfId="39" xr:uid="{00000000-0005-0000-0000-000001000000}"/>
    <cellStyle name="20 % – uthevingsfarge 3" xfId="7" builtinId="38"/>
    <cellStyle name="20% - uthevingsfarge 3 2" xfId="21" xr:uid="{00000000-0005-0000-0000-000003000000}"/>
    <cellStyle name="40 % – uthevingsfarge 1" xfId="5" builtinId="31"/>
    <cellStyle name="40 % – uthevingsfarge 3" xfId="8" builtinId="39"/>
    <cellStyle name="40% - uthevingsfarge 1 2" xfId="17" xr:uid="{00000000-0005-0000-0000-000006000000}"/>
    <cellStyle name="40% - uthevingsfarge 1 3" xfId="20" xr:uid="{00000000-0005-0000-0000-000007000000}"/>
    <cellStyle name="40% - uthevingsfarge 3 2" xfId="18" xr:uid="{00000000-0005-0000-0000-000008000000}"/>
    <cellStyle name="40% - uthevingsfarge 3 3" xfId="19" xr:uid="{00000000-0005-0000-0000-000009000000}"/>
    <cellStyle name="60 % – uthevingsfarge 3" xfId="10" builtinId="40"/>
    <cellStyle name="Benyttet hyperkobling" xfId="23" builtinId="9" hidden="1"/>
    <cellStyle name="Benyttet hyperkobling" xfId="24" builtinId="9" hidden="1"/>
    <cellStyle name="Benyttet hyperkobling" xfId="25" builtinId="9" hidden="1"/>
    <cellStyle name="Benyttet hyperkobling" xfId="26" builtinId="9" hidden="1"/>
    <cellStyle name="Benyttet hyperkobling" xfId="27" builtinId="9" hidden="1"/>
    <cellStyle name="Benyttet hyperkobling" xfId="28" builtinId="9" hidden="1"/>
    <cellStyle name="Benyttet hyperkobling" xfId="29" builtinId="9" hidden="1"/>
    <cellStyle name="Benyttet hyperkobling" xfId="30" builtinId="9" hidden="1"/>
    <cellStyle name="Benyttet hyperkobling" xfId="31" builtinId="9" hidden="1"/>
    <cellStyle name="Benyttet hyperkobling" xfId="32" builtinId="9" hidden="1"/>
    <cellStyle name="God" xfId="1" builtinId="26"/>
    <cellStyle name="Hyperkobling" xfId="16" builtinId="8"/>
    <cellStyle name="Inndata" xfId="3" builtinId="20"/>
    <cellStyle name="Komma" xfId="9" builtinId="3"/>
    <cellStyle name="Merknad" xfId="4" builtinId="10"/>
    <cellStyle name="Merknad 2" xfId="38" xr:uid="{00000000-0005-0000-0000-00001A000000}"/>
    <cellStyle name="Normal" xfId="0" builtinId="0"/>
    <cellStyle name="Normal 2" xfId="12" xr:uid="{00000000-0005-0000-0000-00001C000000}"/>
    <cellStyle name="Normal 3" xfId="11" xr:uid="{00000000-0005-0000-0000-00001D000000}"/>
    <cellStyle name="Normal 4" xfId="13" xr:uid="{00000000-0005-0000-0000-00001E000000}"/>
    <cellStyle name="Normal 5" xfId="15" xr:uid="{00000000-0005-0000-0000-00001F000000}"/>
    <cellStyle name="Normal 6" xfId="22" xr:uid="{00000000-0005-0000-0000-000020000000}"/>
    <cellStyle name="Normal 7" xfId="36" xr:uid="{00000000-0005-0000-0000-000021000000}"/>
    <cellStyle name="Normal 8" xfId="37" xr:uid="{00000000-0005-0000-0000-000022000000}"/>
    <cellStyle name="Normal_Ark3" xfId="33" xr:uid="{00000000-0005-0000-0000-000023000000}"/>
    <cellStyle name="Normal_Ark3_1" xfId="34" xr:uid="{00000000-0005-0000-0000-000024000000}"/>
    <cellStyle name="Normal_Side 6 undervisningslokaler" xfId="35" xr:uid="{00000000-0005-0000-0000-000025000000}"/>
    <cellStyle name="Nøytral" xfId="2" builtinId="28"/>
    <cellStyle name="Uthevingsfarge1" xfId="14" builtinId="29"/>
  </cellStyles>
  <dxfs count="2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6E0A2"/>
      <color rgb="FFFFCC66"/>
      <color rgb="FFFFFF66"/>
      <color rgb="FFF8F8F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152400</xdr:colOff>
      <xdr:row>54</xdr:row>
      <xdr:rowOff>63500</xdr:rowOff>
    </xdr:to>
    <xdr:pic>
      <xdr:nvPicPr>
        <xdr:cNvPr id="5" name="Bilde 4">
          <a:extLst>
            <a:ext uri="{FF2B5EF4-FFF2-40B4-BE49-F238E27FC236}">
              <a16:creationId xmlns:a16="http://schemas.microsoft.com/office/drawing/2014/main" id="{05C4BA29-0C47-47AB-B1D5-8F99673A8DF7}"/>
            </a:ext>
          </a:extLst>
        </xdr:cNvPr>
        <xdr:cNvPicPr>
          <a:picLocks noChangeAspect="1"/>
        </xdr:cNvPicPr>
      </xdr:nvPicPr>
      <xdr:blipFill>
        <a:blip xmlns:r="http://schemas.openxmlformats.org/officeDocument/2006/relationships" r:embed="rId1"/>
        <a:stretch>
          <a:fillRect/>
        </a:stretch>
      </xdr:blipFill>
      <xdr:spPr>
        <a:xfrm>
          <a:off x="0" y="0"/>
          <a:ext cx="7772400" cy="100584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EQ104"/>
  <sheetViews>
    <sheetView zoomScale="70" zoomScaleNormal="70" zoomScalePageLayoutView="70" workbookViewId="0">
      <pane xSplit="2" topLeftCell="YM1" activePane="topRight" state="frozen"/>
      <selection pane="topRight" activeCell="YN61" sqref="YN61"/>
    </sheetView>
  </sheetViews>
  <sheetFormatPr baseColWidth="10" defaultColWidth="11.453125" defaultRowHeight="14.5"/>
  <cols>
    <col min="3" max="3" width="16.7265625" bestFit="1" customWidth="1"/>
    <col min="4" max="4" width="18.26953125" customWidth="1"/>
    <col min="5" max="5" width="17.81640625" bestFit="1" customWidth="1"/>
    <col min="7" max="7" width="23.26953125" customWidth="1"/>
    <col min="8" max="8" width="41.1796875" bestFit="1" customWidth="1"/>
    <col min="9" max="9" width="15.26953125" style="75" customWidth="1"/>
    <col min="23" max="23" width="41" style="75" bestFit="1" customWidth="1"/>
    <col min="27" max="27" width="32.453125" customWidth="1"/>
    <col min="603" max="603" width="16.81640625" bestFit="1" customWidth="1"/>
    <col min="604" max="612" width="16.81640625" customWidth="1"/>
  </cols>
  <sheetData>
    <row r="1" spans="1:816">
      <c r="A1" s="427">
        <f>IF(A2=A4,1,0)</f>
        <v>1</v>
      </c>
      <c r="B1" s="427">
        <f t="shared" ref="B1" si="0">IF(B2=B4,1,0)</f>
        <v>1</v>
      </c>
      <c r="C1" s="427">
        <f t="shared" ref="C1:K1" si="1">IF(C2=C4,1,0)</f>
        <v>0</v>
      </c>
      <c r="D1" s="427">
        <f t="shared" si="1"/>
        <v>1</v>
      </c>
      <c r="E1" s="427">
        <f t="shared" si="1"/>
        <v>1</v>
      </c>
      <c r="F1" s="427">
        <f t="shared" si="1"/>
        <v>1</v>
      </c>
      <c r="G1" s="427">
        <f t="shared" si="1"/>
        <v>1</v>
      </c>
      <c r="H1" s="427">
        <f t="shared" si="1"/>
        <v>1</v>
      </c>
      <c r="I1" s="427">
        <f t="shared" si="1"/>
        <v>1</v>
      </c>
      <c r="J1" s="427">
        <f t="shared" si="1"/>
        <v>1</v>
      </c>
      <c r="K1" s="427">
        <f t="shared" si="1"/>
        <v>1</v>
      </c>
      <c r="L1" s="427">
        <f t="shared" ref="L1:AF1" si="2">IF(L2=L4,1,0)</f>
        <v>1</v>
      </c>
      <c r="M1" s="427">
        <f t="shared" si="2"/>
        <v>1</v>
      </c>
      <c r="N1" s="427">
        <f t="shared" si="2"/>
        <v>1</v>
      </c>
      <c r="O1" s="427">
        <f t="shared" si="2"/>
        <v>1</v>
      </c>
      <c r="P1" s="427">
        <f t="shared" si="2"/>
        <v>1</v>
      </c>
      <c r="Q1" s="427">
        <f t="shared" si="2"/>
        <v>1</v>
      </c>
      <c r="R1" s="427">
        <f t="shared" si="2"/>
        <v>1</v>
      </c>
      <c r="S1" s="427">
        <f t="shared" si="2"/>
        <v>1</v>
      </c>
      <c r="T1" s="427">
        <f t="shared" si="2"/>
        <v>1</v>
      </c>
      <c r="U1" s="427">
        <f t="shared" si="2"/>
        <v>1</v>
      </c>
      <c r="V1" s="427">
        <f t="shared" si="2"/>
        <v>1</v>
      </c>
      <c r="W1" s="427">
        <f t="shared" si="2"/>
        <v>1</v>
      </c>
      <c r="X1" s="427">
        <f t="shared" si="2"/>
        <v>1</v>
      </c>
      <c r="Y1" s="427">
        <f t="shared" si="2"/>
        <v>1</v>
      </c>
      <c r="Z1" s="427">
        <f t="shared" si="2"/>
        <v>1</v>
      </c>
      <c r="AA1" s="427">
        <f t="shared" si="2"/>
        <v>1</v>
      </c>
      <c r="AB1" s="427">
        <f t="shared" si="2"/>
        <v>1</v>
      </c>
      <c r="AC1" s="427">
        <f t="shared" si="2"/>
        <v>1</v>
      </c>
      <c r="AD1" s="427">
        <f t="shared" si="2"/>
        <v>1</v>
      </c>
      <c r="AE1" s="427">
        <f t="shared" si="2"/>
        <v>1</v>
      </c>
      <c r="AF1" s="427">
        <f t="shared" si="2"/>
        <v>1</v>
      </c>
      <c r="AG1" s="427">
        <f>IF(AG2=AG4,1,0)</f>
        <v>1</v>
      </c>
      <c r="AH1" s="427">
        <f t="shared" ref="AH1:CS1" si="3">IF(AH2=AH4,1,0)</f>
        <v>1</v>
      </c>
      <c r="AI1" s="427">
        <f t="shared" si="3"/>
        <v>1</v>
      </c>
      <c r="AJ1" s="427">
        <f t="shared" si="3"/>
        <v>1</v>
      </c>
      <c r="AK1" s="427">
        <f t="shared" si="3"/>
        <v>1</v>
      </c>
      <c r="AL1" s="427">
        <f t="shared" si="3"/>
        <v>1</v>
      </c>
      <c r="AM1" s="427">
        <f t="shared" si="3"/>
        <v>1</v>
      </c>
      <c r="AN1" s="427">
        <f t="shared" si="3"/>
        <v>1</v>
      </c>
      <c r="AO1" s="427">
        <f t="shared" si="3"/>
        <v>1</v>
      </c>
      <c r="AP1" s="427">
        <f t="shared" si="3"/>
        <v>1</v>
      </c>
      <c r="AQ1" s="427">
        <f t="shared" si="3"/>
        <v>1</v>
      </c>
      <c r="AR1" s="427">
        <f t="shared" si="3"/>
        <v>1</v>
      </c>
      <c r="AS1" s="427">
        <f t="shared" si="3"/>
        <v>1</v>
      </c>
      <c r="AT1" s="427">
        <f t="shared" si="3"/>
        <v>1</v>
      </c>
      <c r="AU1" s="427">
        <f t="shared" si="3"/>
        <v>1</v>
      </c>
      <c r="AV1" s="427">
        <f t="shared" si="3"/>
        <v>1</v>
      </c>
      <c r="AW1" s="427">
        <f t="shared" si="3"/>
        <v>1</v>
      </c>
      <c r="AX1" s="427">
        <f t="shared" si="3"/>
        <v>1</v>
      </c>
      <c r="AY1" s="427">
        <f t="shared" si="3"/>
        <v>1</v>
      </c>
      <c r="AZ1" s="427">
        <f t="shared" si="3"/>
        <v>1</v>
      </c>
      <c r="BA1" s="427">
        <f t="shared" si="3"/>
        <v>1</v>
      </c>
      <c r="BB1" s="427">
        <f t="shared" si="3"/>
        <v>1</v>
      </c>
      <c r="BC1" s="427">
        <f t="shared" si="3"/>
        <v>1</v>
      </c>
      <c r="BD1" s="427">
        <f t="shared" si="3"/>
        <v>1</v>
      </c>
      <c r="BE1" s="427">
        <f t="shared" si="3"/>
        <v>1</v>
      </c>
      <c r="BF1" s="427">
        <f t="shared" si="3"/>
        <v>1</v>
      </c>
      <c r="BG1" s="427">
        <f t="shared" si="3"/>
        <v>1</v>
      </c>
      <c r="BH1" s="427">
        <f t="shared" si="3"/>
        <v>1</v>
      </c>
      <c r="BI1" s="427">
        <f t="shared" si="3"/>
        <v>1</v>
      </c>
      <c r="BJ1" s="427">
        <f t="shared" si="3"/>
        <v>1</v>
      </c>
      <c r="BK1" s="427">
        <f t="shared" si="3"/>
        <v>1</v>
      </c>
      <c r="BL1" s="427">
        <f t="shared" si="3"/>
        <v>1</v>
      </c>
      <c r="BM1" s="427">
        <f t="shared" si="3"/>
        <v>1</v>
      </c>
      <c r="BN1" s="427">
        <f t="shared" si="3"/>
        <v>1</v>
      </c>
      <c r="BO1" s="427">
        <f t="shared" si="3"/>
        <v>1</v>
      </c>
      <c r="BP1" s="427">
        <f t="shared" si="3"/>
        <v>1</v>
      </c>
      <c r="BQ1" s="427">
        <f t="shared" si="3"/>
        <v>1</v>
      </c>
      <c r="BR1" s="427">
        <f t="shared" si="3"/>
        <v>1</v>
      </c>
      <c r="BS1" s="427">
        <f t="shared" si="3"/>
        <v>1</v>
      </c>
      <c r="BT1" s="427">
        <f t="shared" si="3"/>
        <v>1</v>
      </c>
      <c r="BU1" s="427">
        <f t="shared" si="3"/>
        <v>1</v>
      </c>
      <c r="BV1" s="427">
        <f t="shared" si="3"/>
        <v>1</v>
      </c>
      <c r="BW1" s="427">
        <f t="shared" si="3"/>
        <v>1</v>
      </c>
      <c r="BX1" s="427">
        <f t="shared" si="3"/>
        <v>1</v>
      </c>
      <c r="BY1" s="427">
        <f t="shared" si="3"/>
        <v>1</v>
      </c>
      <c r="BZ1" s="427">
        <f t="shared" si="3"/>
        <v>1</v>
      </c>
      <c r="CA1" s="427">
        <f t="shared" si="3"/>
        <v>1</v>
      </c>
      <c r="CB1" s="427">
        <f t="shared" si="3"/>
        <v>1</v>
      </c>
      <c r="CC1" s="427">
        <f t="shared" si="3"/>
        <v>1</v>
      </c>
      <c r="CD1" s="427">
        <f t="shared" si="3"/>
        <v>1</v>
      </c>
      <c r="CE1" s="427">
        <f t="shared" si="3"/>
        <v>1</v>
      </c>
      <c r="CF1" s="427">
        <f t="shared" si="3"/>
        <v>1</v>
      </c>
      <c r="CG1" s="427">
        <f t="shared" si="3"/>
        <v>1</v>
      </c>
      <c r="CH1" s="427">
        <f t="shared" si="3"/>
        <v>1</v>
      </c>
      <c r="CI1" s="427">
        <f t="shared" si="3"/>
        <v>1</v>
      </c>
      <c r="CJ1" s="427">
        <f t="shared" si="3"/>
        <v>1</v>
      </c>
      <c r="CK1" s="427">
        <f t="shared" si="3"/>
        <v>1</v>
      </c>
      <c r="CL1" s="427">
        <f t="shared" si="3"/>
        <v>1</v>
      </c>
      <c r="CM1" s="427">
        <f t="shared" si="3"/>
        <v>1</v>
      </c>
      <c r="CN1" s="427">
        <f t="shared" si="3"/>
        <v>1</v>
      </c>
      <c r="CO1" s="427">
        <f t="shared" si="3"/>
        <v>1</v>
      </c>
      <c r="CP1" s="427">
        <f t="shared" si="3"/>
        <v>1</v>
      </c>
      <c r="CQ1" s="427">
        <f t="shared" si="3"/>
        <v>1</v>
      </c>
      <c r="CR1" s="427">
        <f t="shared" si="3"/>
        <v>1</v>
      </c>
      <c r="CS1" s="427">
        <f t="shared" si="3"/>
        <v>1</v>
      </c>
      <c r="CT1" s="427">
        <f t="shared" ref="CT1:FE1" si="4">IF(CT2=CT4,1,0)</f>
        <v>1</v>
      </c>
      <c r="CU1" s="427">
        <f t="shared" si="4"/>
        <v>1</v>
      </c>
      <c r="CV1" s="427">
        <f t="shared" si="4"/>
        <v>1</v>
      </c>
      <c r="CW1" s="427">
        <f t="shared" si="4"/>
        <v>1</v>
      </c>
      <c r="CX1" s="427">
        <f t="shared" si="4"/>
        <v>1</v>
      </c>
      <c r="CY1" s="427">
        <f t="shared" si="4"/>
        <v>1</v>
      </c>
      <c r="CZ1" s="427">
        <f t="shared" si="4"/>
        <v>1</v>
      </c>
      <c r="DA1" s="427">
        <f t="shared" si="4"/>
        <v>1</v>
      </c>
      <c r="DB1" s="427">
        <f t="shared" si="4"/>
        <v>1</v>
      </c>
      <c r="DC1" s="427">
        <f t="shared" si="4"/>
        <v>1</v>
      </c>
      <c r="DD1" s="427">
        <f t="shared" si="4"/>
        <v>1</v>
      </c>
      <c r="DE1" s="427">
        <f t="shared" si="4"/>
        <v>1</v>
      </c>
      <c r="DF1" s="427">
        <f t="shared" si="4"/>
        <v>1</v>
      </c>
      <c r="DG1" s="427">
        <f t="shared" si="4"/>
        <v>1</v>
      </c>
      <c r="DH1" s="427">
        <f t="shared" si="4"/>
        <v>1</v>
      </c>
      <c r="DI1" s="427">
        <f t="shared" si="4"/>
        <v>1</v>
      </c>
      <c r="DJ1" s="427">
        <f t="shared" si="4"/>
        <v>1</v>
      </c>
      <c r="DK1" s="427">
        <f t="shared" si="4"/>
        <v>1</v>
      </c>
      <c r="DL1" s="427">
        <f t="shared" si="4"/>
        <v>1</v>
      </c>
      <c r="DM1" s="427">
        <f t="shared" si="4"/>
        <v>1</v>
      </c>
      <c r="DN1" s="427">
        <f t="shared" si="4"/>
        <v>1</v>
      </c>
      <c r="DO1" s="427">
        <f t="shared" si="4"/>
        <v>1</v>
      </c>
      <c r="DP1" s="427">
        <f t="shared" si="4"/>
        <v>1</v>
      </c>
      <c r="DQ1" s="427">
        <f t="shared" si="4"/>
        <v>1</v>
      </c>
      <c r="DR1" s="427">
        <f t="shared" si="4"/>
        <v>1</v>
      </c>
      <c r="DS1" s="427">
        <f t="shared" si="4"/>
        <v>1</v>
      </c>
      <c r="DT1" s="427">
        <f t="shared" si="4"/>
        <v>1</v>
      </c>
      <c r="DU1" s="427">
        <f t="shared" si="4"/>
        <v>1</v>
      </c>
      <c r="DV1" s="427">
        <f t="shared" si="4"/>
        <v>1</v>
      </c>
      <c r="DW1" s="427">
        <f t="shared" si="4"/>
        <v>1</v>
      </c>
      <c r="DX1" s="427">
        <f t="shared" si="4"/>
        <v>1</v>
      </c>
      <c r="DY1" s="427">
        <f t="shared" si="4"/>
        <v>1</v>
      </c>
      <c r="DZ1" s="427">
        <f t="shared" si="4"/>
        <v>1</v>
      </c>
      <c r="EA1" s="427">
        <f t="shared" si="4"/>
        <v>1</v>
      </c>
      <c r="EB1" s="427">
        <f t="shared" si="4"/>
        <v>1</v>
      </c>
      <c r="EC1" s="427">
        <f t="shared" si="4"/>
        <v>1</v>
      </c>
      <c r="ED1" s="427">
        <f t="shared" si="4"/>
        <v>1</v>
      </c>
      <c r="EE1" s="427">
        <f t="shared" si="4"/>
        <v>1</v>
      </c>
      <c r="EF1" s="427">
        <f t="shared" si="4"/>
        <v>1</v>
      </c>
      <c r="EG1" s="427">
        <f t="shared" si="4"/>
        <v>1</v>
      </c>
      <c r="EH1" s="427">
        <f t="shared" si="4"/>
        <v>1</v>
      </c>
      <c r="EI1" s="427">
        <f t="shared" si="4"/>
        <v>1</v>
      </c>
      <c r="EJ1" s="427">
        <f t="shared" si="4"/>
        <v>1</v>
      </c>
      <c r="EK1" s="427">
        <f t="shared" si="4"/>
        <v>1</v>
      </c>
      <c r="EL1" s="427">
        <f t="shared" si="4"/>
        <v>1</v>
      </c>
      <c r="EM1" s="427">
        <f t="shared" si="4"/>
        <v>1</v>
      </c>
      <c r="EN1" s="427">
        <f t="shared" si="4"/>
        <v>1</v>
      </c>
      <c r="EO1" s="427">
        <f t="shared" si="4"/>
        <v>1</v>
      </c>
      <c r="EP1" s="427">
        <f t="shared" si="4"/>
        <v>1</v>
      </c>
      <c r="EQ1" s="427">
        <f t="shared" si="4"/>
        <v>1</v>
      </c>
      <c r="ER1" s="427">
        <f t="shared" si="4"/>
        <v>1</v>
      </c>
      <c r="ES1" s="427">
        <f t="shared" si="4"/>
        <v>1</v>
      </c>
      <c r="ET1" s="427">
        <f t="shared" si="4"/>
        <v>1</v>
      </c>
      <c r="EU1" s="427">
        <f t="shared" si="4"/>
        <v>1</v>
      </c>
      <c r="EV1" s="427">
        <f t="shared" si="4"/>
        <v>1</v>
      </c>
      <c r="EW1" s="427">
        <f t="shared" si="4"/>
        <v>1</v>
      </c>
      <c r="EX1" s="427">
        <f t="shared" si="4"/>
        <v>1</v>
      </c>
      <c r="EY1" s="427">
        <f t="shared" si="4"/>
        <v>1</v>
      </c>
      <c r="EZ1" s="427">
        <f t="shared" si="4"/>
        <v>1</v>
      </c>
      <c r="FA1" s="427">
        <f t="shared" si="4"/>
        <v>1</v>
      </c>
      <c r="FB1" s="427">
        <f t="shared" si="4"/>
        <v>1</v>
      </c>
      <c r="FC1" s="427">
        <f t="shared" si="4"/>
        <v>1</v>
      </c>
      <c r="FD1" s="427">
        <f t="shared" si="4"/>
        <v>1</v>
      </c>
      <c r="FE1" s="427">
        <f t="shared" si="4"/>
        <v>1</v>
      </c>
      <c r="FF1" s="427">
        <f t="shared" ref="FF1:HQ1" si="5">IF(FF2=FF4,1,0)</f>
        <v>1</v>
      </c>
      <c r="FG1" s="427">
        <f t="shared" si="5"/>
        <v>1</v>
      </c>
      <c r="FH1" s="427">
        <f t="shared" si="5"/>
        <v>1</v>
      </c>
      <c r="FI1" s="427">
        <f t="shared" si="5"/>
        <v>1</v>
      </c>
      <c r="FJ1" s="427">
        <f t="shared" si="5"/>
        <v>1</v>
      </c>
      <c r="FK1" s="427">
        <f t="shared" si="5"/>
        <v>1</v>
      </c>
      <c r="FL1" s="427">
        <f t="shared" si="5"/>
        <v>1</v>
      </c>
      <c r="FM1" s="427">
        <f t="shared" si="5"/>
        <v>1</v>
      </c>
      <c r="FN1" s="427">
        <f t="shared" si="5"/>
        <v>1</v>
      </c>
      <c r="FO1" s="427">
        <f t="shared" si="5"/>
        <v>1</v>
      </c>
      <c r="FP1" s="427">
        <f t="shared" si="5"/>
        <v>1</v>
      </c>
      <c r="FQ1" s="427">
        <f t="shared" si="5"/>
        <v>1</v>
      </c>
      <c r="FR1" s="427">
        <f t="shared" si="5"/>
        <v>1</v>
      </c>
      <c r="FS1" s="427">
        <f t="shared" si="5"/>
        <v>1</v>
      </c>
      <c r="FT1" s="427">
        <f t="shared" si="5"/>
        <v>1</v>
      </c>
      <c r="FU1" s="427">
        <f t="shared" si="5"/>
        <v>1</v>
      </c>
      <c r="FV1" s="427">
        <f t="shared" si="5"/>
        <v>1</v>
      </c>
      <c r="FW1" s="427">
        <f t="shared" si="5"/>
        <v>1</v>
      </c>
      <c r="FX1" s="427">
        <f t="shared" si="5"/>
        <v>1</v>
      </c>
      <c r="FY1" s="427">
        <f t="shared" si="5"/>
        <v>1</v>
      </c>
      <c r="FZ1" s="427">
        <f t="shared" si="5"/>
        <v>1</v>
      </c>
      <c r="GA1" s="427">
        <f t="shared" si="5"/>
        <v>1</v>
      </c>
      <c r="GB1" s="427">
        <f t="shared" si="5"/>
        <v>1</v>
      </c>
      <c r="GC1" s="427">
        <f t="shared" si="5"/>
        <v>1</v>
      </c>
      <c r="GD1" s="427">
        <f t="shared" si="5"/>
        <v>1</v>
      </c>
      <c r="GE1" s="427">
        <f t="shared" si="5"/>
        <v>1</v>
      </c>
      <c r="GF1" s="427">
        <f t="shared" si="5"/>
        <v>1</v>
      </c>
      <c r="GG1" s="427">
        <f t="shared" si="5"/>
        <v>1</v>
      </c>
      <c r="GH1" s="427">
        <f t="shared" si="5"/>
        <v>1</v>
      </c>
      <c r="GI1" s="427">
        <f t="shared" si="5"/>
        <v>1</v>
      </c>
      <c r="GJ1" s="427">
        <f t="shared" si="5"/>
        <v>1</v>
      </c>
      <c r="GK1" s="427">
        <f t="shared" si="5"/>
        <v>1</v>
      </c>
      <c r="GL1" s="427">
        <f t="shared" si="5"/>
        <v>1</v>
      </c>
      <c r="GM1" s="427">
        <f t="shared" si="5"/>
        <v>1</v>
      </c>
      <c r="GN1" s="427">
        <f t="shared" si="5"/>
        <v>1</v>
      </c>
      <c r="GO1" s="427">
        <f t="shared" si="5"/>
        <v>1</v>
      </c>
      <c r="GP1" s="427">
        <f t="shared" si="5"/>
        <v>1</v>
      </c>
      <c r="GQ1" s="427">
        <f t="shared" si="5"/>
        <v>1</v>
      </c>
      <c r="GR1" s="427">
        <f t="shared" si="5"/>
        <v>1</v>
      </c>
      <c r="GS1" s="427">
        <f t="shared" si="5"/>
        <v>1</v>
      </c>
      <c r="GT1" s="427">
        <f t="shared" si="5"/>
        <v>1</v>
      </c>
      <c r="GU1" s="427">
        <f t="shared" si="5"/>
        <v>1</v>
      </c>
      <c r="GV1" s="427">
        <f t="shared" si="5"/>
        <v>1</v>
      </c>
      <c r="GW1" s="427">
        <f t="shared" si="5"/>
        <v>1</v>
      </c>
      <c r="GX1" s="427">
        <f t="shared" si="5"/>
        <v>1</v>
      </c>
      <c r="GY1" s="427">
        <f t="shared" si="5"/>
        <v>1</v>
      </c>
      <c r="GZ1" s="427">
        <f t="shared" si="5"/>
        <v>1</v>
      </c>
      <c r="HA1" s="427">
        <f t="shared" si="5"/>
        <v>1</v>
      </c>
      <c r="HB1" s="427">
        <f t="shared" si="5"/>
        <v>1</v>
      </c>
      <c r="HC1" s="427">
        <f t="shared" si="5"/>
        <v>1</v>
      </c>
      <c r="HD1" s="427">
        <f t="shared" si="5"/>
        <v>1</v>
      </c>
      <c r="HE1" s="427">
        <f t="shared" si="5"/>
        <v>1</v>
      </c>
      <c r="HF1" s="427">
        <f t="shared" si="5"/>
        <v>1</v>
      </c>
      <c r="HG1" s="427">
        <f t="shared" si="5"/>
        <v>1</v>
      </c>
      <c r="HH1" s="427">
        <f t="shared" si="5"/>
        <v>1</v>
      </c>
      <c r="HI1" s="427">
        <f t="shared" si="5"/>
        <v>1</v>
      </c>
      <c r="HJ1" s="427">
        <f t="shared" si="5"/>
        <v>1</v>
      </c>
      <c r="HK1" s="427">
        <f t="shared" si="5"/>
        <v>1</v>
      </c>
      <c r="HL1" s="427">
        <f t="shared" si="5"/>
        <v>1</v>
      </c>
      <c r="HM1" s="427">
        <f t="shared" si="5"/>
        <v>1</v>
      </c>
      <c r="HN1" s="427">
        <f t="shared" si="5"/>
        <v>1</v>
      </c>
      <c r="HO1" s="427">
        <f t="shared" si="5"/>
        <v>1</v>
      </c>
      <c r="HP1" s="427">
        <f t="shared" si="5"/>
        <v>1</v>
      </c>
      <c r="HQ1" s="427">
        <f t="shared" si="5"/>
        <v>1</v>
      </c>
      <c r="HR1" s="427">
        <f t="shared" ref="HR1:KC1" si="6">IF(HR2=HR4,1,0)</f>
        <v>1</v>
      </c>
      <c r="HS1" s="427">
        <f t="shared" si="6"/>
        <v>1</v>
      </c>
      <c r="HT1" s="427">
        <f t="shared" si="6"/>
        <v>1</v>
      </c>
      <c r="HU1" s="427">
        <f t="shared" si="6"/>
        <v>1</v>
      </c>
      <c r="HV1" s="427">
        <f t="shared" si="6"/>
        <v>1</v>
      </c>
      <c r="HW1" s="427">
        <f t="shared" si="6"/>
        <v>1</v>
      </c>
      <c r="HX1" s="427">
        <f t="shared" si="6"/>
        <v>1</v>
      </c>
      <c r="HY1" s="427">
        <f t="shared" si="6"/>
        <v>1</v>
      </c>
      <c r="HZ1" s="427">
        <f t="shared" si="6"/>
        <v>1</v>
      </c>
      <c r="IA1" s="427">
        <f t="shared" si="6"/>
        <v>1</v>
      </c>
      <c r="IB1" s="427">
        <f t="shared" si="6"/>
        <v>1</v>
      </c>
      <c r="IC1" s="427">
        <f t="shared" si="6"/>
        <v>1</v>
      </c>
      <c r="ID1" s="427">
        <f t="shared" si="6"/>
        <v>1</v>
      </c>
      <c r="IE1" s="427">
        <f t="shared" si="6"/>
        <v>1</v>
      </c>
      <c r="IF1" s="427">
        <f t="shared" si="6"/>
        <v>1</v>
      </c>
      <c r="IG1" s="427">
        <f t="shared" si="6"/>
        <v>1</v>
      </c>
      <c r="IH1" s="427">
        <f t="shared" si="6"/>
        <v>1</v>
      </c>
      <c r="II1" s="427">
        <f t="shared" si="6"/>
        <v>1</v>
      </c>
      <c r="IJ1" s="427">
        <f t="shared" si="6"/>
        <v>1</v>
      </c>
      <c r="IK1" s="427">
        <f t="shared" si="6"/>
        <v>1</v>
      </c>
      <c r="IL1" s="427">
        <f t="shared" si="6"/>
        <v>1</v>
      </c>
      <c r="IM1" s="427">
        <f t="shared" si="6"/>
        <v>1</v>
      </c>
      <c r="IN1" s="427">
        <f t="shared" si="6"/>
        <v>1</v>
      </c>
      <c r="IO1" s="427">
        <f t="shared" si="6"/>
        <v>1</v>
      </c>
      <c r="IP1" s="427">
        <f t="shared" si="6"/>
        <v>1</v>
      </c>
      <c r="IQ1" s="427">
        <f t="shared" si="6"/>
        <v>1</v>
      </c>
      <c r="IR1" s="427">
        <f t="shared" si="6"/>
        <v>1</v>
      </c>
      <c r="IS1" s="427">
        <f t="shared" si="6"/>
        <v>1</v>
      </c>
      <c r="IT1" s="427">
        <f t="shared" si="6"/>
        <v>1</v>
      </c>
      <c r="IU1" s="427">
        <f t="shared" si="6"/>
        <v>1</v>
      </c>
      <c r="IV1" s="427">
        <f t="shared" si="6"/>
        <v>1</v>
      </c>
      <c r="IW1" s="427">
        <f t="shared" si="6"/>
        <v>1</v>
      </c>
      <c r="IX1" s="427">
        <f t="shared" si="6"/>
        <v>1</v>
      </c>
      <c r="IY1" s="427">
        <f t="shared" si="6"/>
        <v>1</v>
      </c>
      <c r="IZ1" s="427">
        <f t="shared" si="6"/>
        <v>1</v>
      </c>
      <c r="JA1" s="427">
        <f t="shared" si="6"/>
        <v>1</v>
      </c>
      <c r="JB1" s="427">
        <f t="shared" si="6"/>
        <v>1</v>
      </c>
      <c r="JC1" s="427">
        <f t="shared" si="6"/>
        <v>1</v>
      </c>
      <c r="JD1" s="427">
        <f t="shared" si="6"/>
        <v>1</v>
      </c>
      <c r="JE1" s="427">
        <f t="shared" si="6"/>
        <v>1</v>
      </c>
      <c r="JF1" s="427">
        <f t="shared" si="6"/>
        <v>1</v>
      </c>
      <c r="JG1" s="427">
        <f t="shared" si="6"/>
        <v>1</v>
      </c>
      <c r="JH1" s="427">
        <f t="shared" si="6"/>
        <v>1</v>
      </c>
      <c r="JI1" s="427">
        <f t="shared" si="6"/>
        <v>1</v>
      </c>
      <c r="JJ1" s="427">
        <f t="shared" si="6"/>
        <v>1</v>
      </c>
      <c r="JK1" s="427">
        <f t="shared" si="6"/>
        <v>1</v>
      </c>
      <c r="JL1" s="427">
        <f t="shared" si="6"/>
        <v>1</v>
      </c>
      <c r="JM1" s="427">
        <f t="shared" si="6"/>
        <v>1</v>
      </c>
      <c r="JN1" s="427">
        <f t="shared" si="6"/>
        <v>1</v>
      </c>
      <c r="JO1" s="427">
        <f t="shared" si="6"/>
        <v>1</v>
      </c>
      <c r="JP1" s="427">
        <f t="shared" si="6"/>
        <v>1</v>
      </c>
      <c r="JQ1" s="427">
        <f t="shared" si="6"/>
        <v>1</v>
      </c>
      <c r="JR1" s="427">
        <f t="shared" si="6"/>
        <v>1</v>
      </c>
      <c r="JS1" s="427">
        <f t="shared" si="6"/>
        <v>1</v>
      </c>
      <c r="JT1" s="427">
        <f t="shared" si="6"/>
        <v>1</v>
      </c>
      <c r="JU1" s="427">
        <f t="shared" si="6"/>
        <v>1</v>
      </c>
      <c r="JV1" s="427">
        <f t="shared" si="6"/>
        <v>1</v>
      </c>
      <c r="JW1" s="427">
        <f t="shared" si="6"/>
        <v>1</v>
      </c>
      <c r="JX1" s="427">
        <f t="shared" si="6"/>
        <v>1</v>
      </c>
      <c r="JY1" s="427">
        <f t="shared" si="6"/>
        <v>1</v>
      </c>
      <c r="JZ1" s="427">
        <f t="shared" si="6"/>
        <v>1</v>
      </c>
      <c r="KA1" s="427">
        <f t="shared" si="6"/>
        <v>1</v>
      </c>
      <c r="KB1" s="427">
        <f t="shared" si="6"/>
        <v>1</v>
      </c>
      <c r="KC1" s="427">
        <f t="shared" si="6"/>
        <v>1</v>
      </c>
      <c r="KD1" s="427">
        <f t="shared" ref="KD1:MO1" si="7">IF(KD2=KD4,1,0)</f>
        <v>1</v>
      </c>
      <c r="KE1" s="427">
        <f t="shared" si="7"/>
        <v>1</v>
      </c>
      <c r="KF1" s="427">
        <f t="shared" si="7"/>
        <v>1</v>
      </c>
      <c r="KG1" s="427">
        <f t="shared" si="7"/>
        <v>1</v>
      </c>
      <c r="KH1" s="427">
        <f t="shared" si="7"/>
        <v>1</v>
      </c>
      <c r="KI1" s="427">
        <f t="shared" si="7"/>
        <v>1</v>
      </c>
      <c r="KJ1" s="427">
        <f t="shared" si="7"/>
        <v>1</v>
      </c>
      <c r="KK1" s="427">
        <f t="shared" si="7"/>
        <v>1</v>
      </c>
      <c r="KL1" s="427">
        <f t="shared" si="7"/>
        <v>1</v>
      </c>
      <c r="KM1" s="427">
        <f t="shared" si="7"/>
        <v>1</v>
      </c>
      <c r="KN1" s="427">
        <f t="shared" si="7"/>
        <v>1</v>
      </c>
      <c r="KO1" s="427">
        <f t="shared" si="7"/>
        <v>1</v>
      </c>
      <c r="KP1" s="427">
        <f t="shared" si="7"/>
        <v>1</v>
      </c>
      <c r="KQ1" s="427">
        <f t="shared" si="7"/>
        <v>1</v>
      </c>
      <c r="KR1" s="427">
        <f t="shared" si="7"/>
        <v>1</v>
      </c>
      <c r="KS1" s="427">
        <f t="shared" si="7"/>
        <v>1</v>
      </c>
      <c r="KT1" s="427">
        <f t="shared" si="7"/>
        <v>1</v>
      </c>
      <c r="KU1" s="427">
        <f t="shared" si="7"/>
        <v>1</v>
      </c>
      <c r="KV1" s="427">
        <f t="shared" si="7"/>
        <v>1</v>
      </c>
      <c r="KW1" s="427">
        <f t="shared" si="7"/>
        <v>1</v>
      </c>
      <c r="KX1" s="427">
        <f t="shared" si="7"/>
        <v>1</v>
      </c>
      <c r="KY1" s="427">
        <f t="shared" si="7"/>
        <v>1</v>
      </c>
      <c r="KZ1" s="427">
        <f t="shared" si="7"/>
        <v>1</v>
      </c>
      <c r="LA1" s="427">
        <f t="shared" si="7"/>
        <v>1</v>
      </c>
      <c r="LB1" s="427">
        <f t="shared" si="7"/>
        <v>1</v>
      </c>
      <c r="LC1" s="427">
        <f t="shared" si="7"/>
        <v>1</v>
      </c>
      <c r="LD1" s="427">
        <f t="shared" si="7"/>
        <v>1</v>
      </c>
      <c r="LE1" s="427">
        <f t="shared" si="7"/>
        <v>1</v>
      </c>
      <c r="LF1" s="427">
        <f t="shared" si="7"/>
        <v>1</v>
      </c>
      <c r="LG1" s="427">
        <f t="shared" si="7"/>
        <v>1</v>
      </c>
      <c r="LH1" s="427">
        <f t="shared" si="7"/>
        <v>1</v>
      </c>
      <c r="LI1" s="427">
        <f t="shared" si="7"/>
        <v>1</v>
      </c>
      <c r="LJ1" s="427">
        <f t="shared" si="7"/>
        <v>1</v>
      </c>
      <c r="LK1" s="427">
        <f t="shared" si="7"/>
        <v>1</v>
      </c>
      <c r="LL1" s="427">
        <f t="shared" si="7"/>
        <v>1</v>
      </c>
      <c r="LM1" s="427">
        <f t="shared" si="7"/>
        <v>1</v>
      </c>
      <c r="LN1" s="427">
        <f t="shared" si="7"/>
        <v>1</v>
      </c>
      <c r="LO1" s="427">
        <f t="shared" si="7"/>
        <v>1</v>
      </c>
      <c r="LP1" s="427">
        <f t="shared" si="7"/>
        <v>1</v>
      </c>
      <c r="LQ1" s="427">
        <f t="shared" si="7"/>
        <v>1</v>
      </c>
      <c r="LR1" s="427">
        <f t="shared" si="7"/>
        <v>1</v>
      </c>
      <c r="LS1" s="427">
        <f t="shared" si="7"/>
        <v>1</v>
      </c>
      <c r="LT1" s="427">
        <f t="shared" si="7"/>
        <v>1</v>
      </c>
      <c r="LU1" s="427">
        <f t="shared" si="7"/>
        <v>1</v>
      </c>
      <c r="LV1" s="427">
        <f t="shared" si="7"/>
        <v>1</v>
      </c>
      <c r="LW1" s="427">
        <f t="shared" si="7"/>
        <v>1</v>
      </c>
      <c r="LX1" s="427">
        <f t="shared" si="7"/>
        <v>1</v>
      </c>
      <c r="LY1" s="427">
        <f t="shared" si="7"/>
        <v>1</v>
      </c>
      <c r="LZ1" s="427">
        <f t="shared" si="7"/>
        <v>1</v>
      </c>
      <c r="MA1" s="427">
        <f t="shared" si="7"/>
        <v>1</v>
      </c>
      <c r="MB1" s="427">
        <f t="shared" si="7"/>
        <v>1</v>
      </c>
      <c r="MC1" s="427">
        <f t="shared" si="7"/>
        <v>1</v>
      </c>
      <c r="MD1" s="427">
        <f t="shared" si="7"/>
        <v>1</v>
      </c>
      <c r="ME1" s="427">
        <f t="shared" si="7"/>
        <v>1</v>
      </c>
      <c r="MF1" s="427">
        <f t="shared" si="7"/>
        <v>1</v>
      </c>
      <c r="MG1" s="427">
        <f t="shared" si="7"/>
        <v>1</v>
      </c>
      <c r="MH1" s="427">
        <f t="shared" si="7"/>
        <v>1</v>
      </c>
      <c r="MI1" s="427">
        <f t="shared" si="7"/>
        <v>1</v>
      </c>
      <c r="MJ1" s="427">
        <f t="shared" si="7"/>
        <v>1</v>
      </c>
      <c r="MK1" s="427">
        <f t="shared" si="7"/>
        <v>1</v>
      </c>
      <c r="ML1" s="427">
        <f t="shared" si="7"/>
        <v>1</v>
      </c>
      <c r="MM1" s="427">
        <f t="shared" si="7"/>
        <v>1</v>
      </c>
      <c r="MN1" s="427">
        <f t="shared" si="7"/>
        <v>1</v>
      </c>
      <c r="MO1" s="427">
        <f t="shared" si="7"/>
        <v>1</v>
      </c>
      <c r="MP1" s="427">
        <f t="shared" ref="MP1:PA1" si="8">IF(MP2=MP4,1,0)</f>
        <v>1</v>
      </c>
      <c r="MQ1" s="427">
        <f t="shared" si="8"/>
        <v>1</v>
      </c>
      <c r="MR1" s="427">
        <f t="shared" si="8"/>
        <v>1</v>
      </c>
      <c r="MS1" s="427">
        <f t="shared" si="8"/>
        <v>1</v>
      </c>
      <c r="MT1" s="427">
        <f t="shared" si="8"/>
        <v>1</v>
      </c>
      <c r="MU1" s="427">
        <f t="shared" si="8"/>
        <v>1</v>
      </c>
      <c r="MV1" s="427">
        <f t="shared" si="8"/>
        <v>1</v>
      </c>
      <c r="MW1" s="427">
        <f t="shared" si="8"/>
        <v>1</v>
      </c>
      <c r="MX1" s="427">
        <f t="shared" si="8"/>
        <v>1</v>
      </c>
      <c r="MY1" s="427">
        <f t="shared" si="8"/>
        <v>1</v>
      </c>
      <c r="MZ1" s="427">
        <f t="shared" si="8"/>
        <v>1</v>
      </c>
      <c r="NA1" s="427">
        <f t="shared" si="8"/>
        <v>1</v>
      </c>
      <c r="NB1" s="427">
        <f t="shared" si="8"/>
        <v>1</v>
      </c>
      <c r="NC1" s="427">
        <f t="shared" si="8"/>
        <v>1</v>
      </c>
      <c r="ND1" s="427">
        <f t="shared" si="8"/>
        <v>1</v>
      </c>
      <c r="NE1" s="427">
        <f t="shared" si="8"/>
        <v>1</v>
      </c>
      <c r="NF1" s="427">
        <f t="shared" si="8"/>
        <v>1</v>
      </c>
      <c r="NG1" s="427">
        <f t="shared" si="8"/>
        <v>1</v>
      </c>
      <c r="NH1" s="427">
        <f t="shared" si="8"/>
        <v>1</v>
      </c>
      <c r="NI1" s="427">
        <f t="shared" si="8"/>
        <v>1</v>
      </c>
      <c r="NJ1" s="427">
        <f t="shared" si="8"/>
        <v>1</v>
      </c>
      <c r="NK1" s="427">
        <f t="shared" si="8"/>
        <v>1</v>
      </c>
      <c r="NL1" s="427">
        <f t="shared" si="8"/>
        <v>1</v>
      </c>
      <c r="NM1" s="427">
        <f t="shared" si="8"/>
        <v>1</v>
      </c>
      <c r="NN1" s="427">
        <f t="shared" si="8"/>
        <v>1</v>
      </c>
      <c r="NO1" s="427">
        <f t="shared" si="8"/>
        <v>1</v>
      </c>
      <c r="NP1" s="427">
        <f t="shared" si="8"/>
        <v>1</v>
      </c>
      <c r="NQ1" s="427">
        <f t="shared" si="8"/>
        <v>1</v>
      </c>
      <c r="NR1" s="427">
        <f t="shared" si="8"/>
        <v>1</v>
      </c>
      <c r="NS1" s="427">
        <f t="shared" si="8"/>
        <v>1</v>
      </c>
      <c r="NT1" s="427">
        <f t="shared" si="8"/>
        <v>1</v>
      </c>
      <c r="NU1" s="427">
        <f t="shared" si="8"/>
        <v>1</v>
      </c>
      <c r="NV1" s="427">
        <f t="shared" si="8"/>
        <v>1</v>
      </c>
      <c r="NW1" s="427">
        <f t="shared" si="8"/>
        <v>1</v>
      </c>
      <c r="NX1" s="427">
        <f t="shared" si="8"/>
        <v>1</v>
      </c>
      <c r="NY1" s="427">
        <f t="shared" si="8"/>
        <v>1</v>
      </c>
      <c r="NZ1" s="427">
        <f t="shared" si="8"/>
        <v>1</v>
      </c>
      <c r="OA1" s="427">
        <f t="shared" si="8"/>
        <v>1</v>
      </c>
      <c r="OB1" s="427">
        <f t="shared" si="8"/>
        <v>1</v>
      </c>
      <c r="OC1" s="427">
        <f t="shared" si="8"/>
        <v>1</v>
      </c>
      <c r="OD1" s="427">
        <f t="shared" si="8"/>
        <v>1</v>
      </c>
      <c r="OE1" s="427">
        <f t="shared" si="8"/>
        <v>1</v>
      </c>
      <c r="OF1" s="427">
        <f t="shared" si="8"/>
        <v>1</v>
      </c>
      <c r="OG1" s="427">
        <f t="shared" si="8"/>
        <v>1</v>
      </c>
      <c r="OH1" s="427">
        <f t="shared" si="8"/>
        <v>1</v>
      </c>
      <c r="OI1" s="427">
        <f t="shared" si="8"/>
        <v>1</v>
      </c>
      <c r="OJ1" s="427">
        <f t="shared" si="8"/>
        <v>1</v>
      </c>
      <c r="OK1" s="427">
        <f t="shared" si="8"/>
        <v>1</v>
      </c>
      <c r="OL1" s="427">
        <f t="shared" si="8"/>
        <v>1</v>
      </c>
      <c r="OM1" s="427">
        <f t="shared" si="8"/>
        <v>1</v>
      </c>
      <c r="ON1" s="427">
        <f t="shared" si="8"/>
        <v>1</v>
      </c>
      <c r="OO1" s="427">
        <f t="shared" si="8"/>
        <v>1</v>
      </c>
      <c r="OP1" s="427">
        <f t="shared" si="8"/>
        <v>1</v>
      </c>
      <c r="OQ1" s="427">
        <f t="shared" si="8"/>
        <v>1</v>
      </c>
      <c r="OR1" s="427">
        <f t="shared" si="8"/>
        <v>1</v>
      </c>
      <c r="OS1" s="427">
        <f t="shared" si="8"/>
        <v>1</v>
      </c>
      <c r="OT1" s="427">
        <f t="shared" si="8"/>
        <v>1</v>
      </c>
      <c r="OU1" s="427">
        <f t="shared" si="8"/>
        <v>1</v>
      </c>
      <c r="OV1" s="427">
        <f t="shared" si="8"/>
        <v>1</v>
      </c>
      <c r="OW1" s="427">
        <f t="shared" si="8"/>
        <v>1</v>
      </c>
      <c r="OX1" s="427">
        <f t="shared" si="8"/>
        <v>1</v>
      </c>
      <c r="OY1" s="427">
        <f t="shared" si="8"/>
        <v>1</v>
      </c>
      <c r="OZ1" s="427">
        <f t="shared" si="8"/>
        <v>1</v>
      </c>
      <c r="PA1" s="427">
        <f t="shared" si="8"/>
        <v>1</v>
      </c>
      <c r="PB1" s="427">
        <f t="shared" ref="PB1:RM1" si="9">IF(PB2=PB4,1,0)</f>
        <v>1</v>
      </c>
      <c r="PC1" s="427">
        <f t="shared" si="9"/>
        <v>1</v>
      </c>
      <c r="PD1" s="427">
        <f t="shared" si="9"/>
        <v>1</v>
      </c>
      <c r="PE1" s="427">
        <f t="shared" si="9"/>
        <v>1</v>
      </c>
      <c r="PF1" s="427">
        <f t="shared" si="9"/>
        <v>1</v>
      </c>
      <c r="PG1" s="427">
        <f t="shared" si="9"/>
        <v>1</v>
      </c>
      <c r="PH1" s="427">
        <f t="shared" si="9"/>
        <v>1</v>
      </c>
      <c r="PI1" s="427">
        <f t="shared" si="9"/>
        <v>1</v>
      </c>
      <c r="PJ1" s="427">
        <f t="shared" si="9"/>
        <v>1</v>
      </c>
      <c r="PK1" s="427">
        <f t="shared" si="9"/>
        <v>1</v>
      </c>
      <c r="PL1" s="427">
        <f t="shared" si="9"/>
        <v>1</v>
      </c>
      <c r="PM1" s="427">
        <f t="shared" si="9"/>
        <v>1</v>
      </c>
      <c r="PN1" s="427">
        <f t="shared" si="9"/>
        <v>1</v>
      </c>
      <c r="PO1" s="427">
        <f t="shared" si="9"/>
        <v>1</v>
      </c>
      <c r="PP1" s="427">
        <f t="shared" si="9"/>
        <v>1</v>
      </c>
      <c r="PQ1" s="427">
        <f t="shared" si="9"/>
        <v>1</v>
      </c>
      <c r="PR1" s="427">
        <f t="shared" si="9"/>
        <v>1</v>
      </c>
      <c r="PS1" s="427">
        <f t="shared" si="9"/>
        <v>1</v>
      </c>
      <c r="PT1" s="427">
        <f t="shared" si="9"/>
        <v>1</v>
      </c>
      <c r="PU1" s="427">
        <f t="shared" si="9"/>
        <v>1</v>
      </c>
      <c r="PV1" s="427">
        <f t="shared" si="9"/>
        <v>1</v>
      </c>
      <c r="PW1" s="427">
        <f t="shared" si="9"/>
        <v>1</v>
      </c>
      <c r="PX1" s="427">
        <f t="shared" si="9"/>
        <v>1</v>
      </c>
      <c r="PY1" s="427">
        <f t="shared" si="9"/>
        <v>1</v>
      </c>
      <c r="PZ1" s="427">
        <f t="shared" si="9"/>
        <v>1</v>
      </c>
      <c r="QA1" s="427">
        <f t="shared" si="9"/>
        <v>1</v>
      </c>
      <c r="QB1" s="427">
        <f t="shared" si="9"/>
        <v>1</v>
      </c>
      <c r="QC1" s="427">
        <f t="shared" si="9"/>
        <v>1</v>
      </c>
      <c r="QD1" s="427">
        <f t="shared" si="9"/>
        <v>1</v>
      </c>
      <c r="QE1" s="427">
        <f t="shared" si="9"/>
        <v>1</v>
      </c>
      <c r="QF1" s="427">
        <f t="shared" si="9"/>
        <v>1</v>
      </c>
      <c r="QG1" s="427">
        <f t="shared" si="9"/>
        <v>1</v>
      </c>
      <c r="QH1" s="427">
        <f t="shared" si="9"/>
        <v>1</v>
      </c>
      <c r="QI1" s="427">
        <f t="shared" si="9"/>
        <v>1</v>
      </c>
      <c r="QJ1" s="427">
        <f t="shared" si="9"/>
        <v>1</v>
      </c>
      <c r="QK1" s="427">
        <f t="shared" si="9"/>
        <v>1</v>
      </c>
      <c r="QL1" s="427">
        <f t="shared" si="9"/>
        <v>1</v>
      </c>
      <c r="QM1" s="427">
        <f t="shared" si="9"/>
        <v>1</v>
      </c>
      <c r="QN1" s="427">
        <f t="shared" si="9"/>
        <v>1</v>
      </c>
      <c r="QO1" s="427">
        <f t="shared" si="9"/>
        <v>1</v>
      </c>
      <c r="QP1" s="427">
        <f t="shared" si="9"/>
        <v>1</v>
      </c>
      <c r="QQ1" s="427">
        <f t="shared" si="9"/>
        <v>1</v>
      </c>
      <c r="QR1" s="427">
        <f t="shared" si="9"/>
        <v>1</v>
      </c>
      <c r="QS1" s="427">
        <f t="shared" si="9"/>
        <v>1</v>
      </c>
      <c r="QT1" s="427">
        <f t="shared" si="9"/>
        <v>1</v>
      </c>
      <c r="QU1" s="427">
        <f t="shared" si="9"/>
        <v>1</v>
      </c>
      <c r="QV1" s="427">
        <f t="shared" si="9"/>
        <v>1</v>
      </c>
      <c r="QW1" s="427">
        <f t="shared" si="9"/>
        <v>1</v>
      </c>
      <c r="QX1" s="427">
        <f t="shared" si="9"/>
        <v>1</v>
      </c>
      <c r="QY1" s="427">
        <f t="shared" si="9"/>
        <v>1</v>
      </c>
      <c r="QZ1" s="427">
        <f t="shared" si="9"/>
        <v>1</v>
      </c>
      <c r="RA1" s="427">
        <f t="shared" si="9"/>
        <v>1</v>
      </c>
      <c r="RB1" s="427">
        <f t="shared" si="9"/>
        <v>1</v>
      </c>
      <c r="RC1" s="427">
        <f t="shared" si="9"/>
        <v>1</v>
      </c>
      <c r="RD1" s="427">
        <f t="shared" si="9"/>
        <v>1</v>
      </c>
      <c r="RE1" s="427">
        <f t="shared" si="9"/>
        <v>1</v>
      </c>
      <c r="RF1" s="427">
        <f t="shared" si="9"/>
        <v>1</v>
      </c>
      <c r="RG1" s="427">
        <f t="shared" si="9"/>
        <v>1</v>
      </c>
      <c r="RH1" s="427">
        <f t="shared" si="9"/>
        <v>1</v>
      </c>
      <c r="RI1" s="427">
        <f t="shared" si="9"/>
        <v>1</v>
      </c>
      <c r="RJ1" s="427">
        <f t="shared" si="9"/>
        <v>1</v>
      </c>
      <c r="RK1" s="427">
        <f t="shared" si="9"/>
        <v>1</v>
      </c>
      <c r="RL1" s="427">
        <f t="shared" si="9"/>
        <v>1</v>
      </c>
      <c r="RM1" s="427">
        <f t="shared" si="9"/>
        <v>1</v>
      </c>
      <c r="RN1" s="427">
        <f t="shared" ref="RN1:TY1" si="10">IF(RN2=RN4,1,0)</f>
        <v>1</v>
      </c>
      <c r="RO1" s="427">
        <f t="shared" si="10"/>
        <v>1</v>
      </c>
      <c r="RP1" s="427">
        <f t="shared" si="10"/>
        <v>1</v>
      </c>
      <c r="RQ1" s="427">
        <f t="shared" si="10"/>
        <v>1</v>
      </c>
      <c r="RR1" s="427">
        <f t="shared" si="10"/>
        <v>1</v>
      </c>
      <c r="RS1" s="427">
        <f t="shared" si="10"/>
        <v>1</v>
      </c>
      <c r="RT1" s="427">
        <f t="shared" si="10"/>
        <v>1</v>
      </c>
      <c r="RU1" s="427">
        <f t="shared" si="10"/>
        <v>1</v>
      </c>
      <c r="RV1" s="427">
        <f t="shared" si="10"/>
        <v>1</v>
      </c>
      <c r="RW1" s="427">
        <f t="shared" si="10"/>
        <v>1</v>
      </c>
      <c r="RX1" s="427">
        <f t="shared" si="10"/>
        <v>1</v>
      </c>
      <c r="RY1" s="427">
        <f t="shared" si="10"/>
        <v>1</v>
      </c>
      <c r="RZ1" s="427">
        <f t="shared" si="10"/>
        <v>1</v>
      </c>
      <c r="SA1" s="427">
        <f t="shared" si="10"/>
        <v>1</v>
      </c>
      <c r="SB1" s="427">
        <f t="shared" si="10"/>
        <v>1</v>
      </c>
      <c r="SC1" s="427">
        <f t="shared" si="10"/>
        <v>1</v>
      </c>
      <c r="SD1" s="427">
        <f t="shared" si="10"/>
        <v>1</v>
      </c>
      <c r="SE1" s="427">
        <f t="shared" si="10"/>
        <v>1</v>
      </c>
      <c r="SF1" s="427">
        <f t="shared" si="10"/>
        <v>1</v>
      </c>
      <c r="SG1" s="427">
        <f t="shared" si="10"/>
        <v>1</v>
      </c>
      <c r="SH1" s="427">
        <f t="shared" si="10"/>
        <v>1</v>
      </c>
      <c r="SI1" s="427">
        <f t="shared" si="10"/>
        <v>1</v>
      </c>
      <c r="SJ1" s="427">
        <f t="shared" si="10"/>
        <v>1</v>
      </c>
      <c r="SK1" s="427">
        <f t="shared" si="10"/>
        <v>1</v>
      </c>
      <c r="SL1" s="427">
        <f t="shared" si="10"/>
        <v>1</v>
      </c>
      <c r="SM1" s="427">
        <f t="shared" si="10"/>
        <v>1</v>
      </c>
      <c r="SN1" s="427">
        <f t="shared" si="10"/>
        <v>1</v>
      </c>
      <c r="SO1" s="427">
        <f t="shared" si="10"/>
        <v>1</v>
      </c>
      <c r="SP1" s="427">
        <f t="shared" si="10"/>
        <v>1</v>
      </c>
      <c r="SQ1" s="427">
        <f t="shared" si="10"/>
        <v>1</v>
      </c>
      <c r="SR1" s="427">
        <f t="shared" si="10"/>
        <v>1</v>
      </c>
      <c r="SS1" s="427">
        <f t="shared" si="10"/>
        <v>1</v>
      </c>
      <c r="ST1" s="427">
        <f t="shared" si="10"/>
        <v>1</v>
      </c>
      <c r="SU1" s="427">
        <f t="shared" si="10"/>
        <v>1</v>
      </c>
      <c r="SV1" s="427">
        <f t="shared" si="10"/>
        <v>1</v>
      </c>
      <c r="SW1" s="427">
        <f t="shared" si="10"/>
        <v>1</v>
      </c>
      <c r="SX1" s="427">
        <f t="shared" si="10"/>
        <v>1</v>
      </c>
      <c r="SY1" s="427">
        <f t="shared" si="10"/>
        <v>1</v>
      </c>
      <c r="SZ1" s="427">
        <f t="shared" si="10"/>
        <v>1</v>
      </c>
      <c r="TA1" s="427">
        <f t="shared" si="10"/>
        <v>1</v>
      </c>
      <c r="TB1" s="427">
        <f t="shared" si="10"/>
        <v>1</v>
      </c>
      <c r="TC1" s="427">
        <f t="shared" si="10"/>
        <v>1</v>
      </c>
      <c r="TD1" s="427">
        <f t="shared" si="10"/>
        <v>1</v>
      </c>
      <c r="TE1" s="427">
        <f t="shared" si="10"/>
        <v>1</v>
      </c>
      <c r="TF1" s="427">
        <f t="shared" si="10"/>
        <v>1</v>
      </c>
      <c r="TG1" s="427">
        <f t="shared" si="10"/>
        <v>1</v>
      </c>
      <c r="TH1" s="427">
        <f t="shared" si="10"/>
        <v>1</v>
      </c>
      <c r="TI1" s="427">
        <f t="shared" si="10"/>
        <v>1</v>
      </c>
      <c r="TJ1" s="427">
        <f t="shared" si="10"/>
        <v>1</v>
      </c>
      <c r="TK1" s="427">
        <f t="shared" si="10"/>
        <v>1</v>
      </c>
      <c r="TL1" s="427">
        <f t="shared" si="10"/>
        <v>1</v>
      </c>
      <c r="TM1" s="427">
        <f t="shared" si="10"/>
        <v>1</v>
      </c>
      <c r="TN1" s="427">
        <f t="shared" si="10"/>
        <v>1</v>
      </c>
      <c r="TO1" s="427">
        <f t="shared" si="10"/>
        <v>1</v>
      </c>
      <c r="TP1" s="427">
        <f t="shared" si="10"/>
        <v>1</v>
      </c>
      <c r="TQ1" s="427">
        <f t="shared" si="10"/>
        <v>1</v>
      </c>
      <c r="TR1" s="427">
        <f t="shared" si="10"/>
        <v>1</v>
      </c>
      <c r="TS1" s="427">
        <f t="shared" si="10"/>
        <v>1</v>
      </c>
      <c r="TT1" s="427">
        <f t="shared" si="10"/>
        <v>1</v>
      </c>
      <c r="TU1" s="427">
        <f t="shared" si="10"/>
        <v>1</v>
      </c>
      <c r="TV1" s="427">
        <f t="shared" si="10"/>
        <v>1</v>
      </c>
      <c r="TW1" s="427">
        <f t="shared" si="10"/>
        <v>1</v>
      </c>
      <c r="TX1" s="427">
        <f t="shared" si="10"/>
        <v>1</v>
      </c>
      <c r="TY1" s="427">
        <f t="shared" si="10"/>
        <v>1</v>
      </c>
      <c r="TZ1" s="427">
        <f t="shared" ref="TZ1:UB1" si="11">IF(TZ2=TZ4,1,0)</f>
        <v>1</v>
      </c>
      <c r="UA1" s="427">
        <f t="shared" si="11"/>
        <v>1</v>
      </c>
      <c r="UB1" s="427">
        <f t="shared" si="11"/>
        <v>1</v>
      </c>
      <c r="UC1" s="427">
        <f>IF(UC2=UC4,1,0)</f>
        <v>1</v>
      </c>
      <c r="UD1" s="427">
        <f t="shared" ref="UD1:WO1" si="12">IF(UD2=UD4,1,0)</f>
        <v>1</v>
      </c>
      <c r="UE1" s="427">
        <f t="shared" si="12"/>
        <v>1</v>
      </c>
      <c r="UF1" s="427">
        <f t="shared" si="12"/>
        <v>1</v>
      </c>
      <c r="UG1" s="427">
        <f t="shared" si="12"/>
        <v>1</v>
      </c>
      <c r="UH1" s="427">
        <f t="shared" si="12"/>
        <v>1</v>
      </c>
      <c r="UI1" s="427">
        <f t="shared" si="12"/>
        <v>1</v>
      </c>
      <c r="UJ1" s="427">
        <f t="shared" si="12"/>
        <v>1</v>
      </c>
      <c r="UK1" s="427">
        <f t="shared" si="12"/>
        <v>1</v>
      </c>
      <c r="UL1" s="427">
        <f t="shared" si="12"/>
        <v>1</v>
      </c>
      <c r="UM1" s="427">
        <f t="shared" si="12"/>
        <v>1</v>
      </c>
      <c r="UN1" s="427">
        <f t="shared" si="12"/>
        <v>1</v>
      </c>
      <c r="UO1" s="427">
        <f t="shared" si="12"/>
        <v>1</v>
      </c>
      <c r="UP1" s="427">
        <f t="shared" si="12"/>
        <v>1</v>
      </c>
      <c r="UQ1" s="427">
        <f t="shared" si="12"/>
        <v>1</v>
      </c>
      <c r="UR1" s="427">
        <f t="shared" si="12"/>
        <v>1</v>
      </c>
      <c r="US1" s="427">
        <f t="shared" si="12"/>
        <v>1</v>
      </c>
      <c r="UT1" s="427">
        <f t="shared" si="12"/>
        <v>1</v>
      </c>
      <c r="UU1" s="427">
        <f t="shared" si="12"/>
        <v>1</v>
      </c>
      <c r="UV1" s="427">
        <f t="shared" si="12"/>
        <v>1</v>
      </c>
      <c r="UW1" s="427">
        <f t="shared" si="12"/>
        <v>1</v>
      </c>
      <c r="UX1" s="427">
        <f t="shared" si="12"/>
        <v>1</v>
      </c>
      <c r="UY1" s="427">
        <f t="shared" si="12"/>
        <v>1</v>
      </c>
      <c r="UZ1" s="427">
        <f t="shared" si="12"/>
        <v>1</v>
      </c>
      <c r="VA1" s="427">
        <f t="shared" si="12"/>
        <v>1</v>
      </c>
      <c r="VB1" s="427">
        <f t="shared" si="12"/>
        <v>1</v>
      </c>
      <c r="VC1" s="427">
        <f t="shared" si="12"/>
        <v>0</v>
      </c>
      <c r="VD1" s="427">
        <f t="shared" si="12"/>
        <v>0</v>
      </c>
      <c r="VE1" s="427">
        <f t="shared" si="12"/>
        <v>0</v>
      </c>
      <c r="VF1" s="427">
        <f t="shared" si="12"/>
        <v>0</v>
      </c>
      <c r="VG1" s="427">
        <f t="shared" si="12"/>
        <v>0</v>
      </c>
      <c r="VH1" s="427">
        <f t="shared" si="12"/>
        <v>0</v>
      </c>
      <c r="VI1" s="427">
        <f t="shared" si="12"/>
        <v>1</v>
      </c>
      <c r="VJ1" s="427">
        <f t="shared" si="12"/>
        <v>1</v>
      </c>
      <c r="VK1" s="427">
        <f t="shared" si="12"/>
        <v>1</v>
      </c>
      <c r="VL1" s="427">
        <f t="shared" si="12"/>
        <v>1</v>
      </c>
      <c r="VM1" s="427">
        <f t="shared" si="12"/>
        <v>1</v>
      </c>
      <c r="VN1" s="427">
        <f t="shared" si="12"/>
        <v>1</v>
      </c>
      <c r="VO1" s="427">
        <f t="shared" si="12"/>
        <v>1</v>
      </c>
      <c r="VP1" s="427">
        <f t="shared" si="12"/>
        <v>1</v>
      </c>
      <c r="VQ1" s="427">
        <f t="shared" si="12"/>
        <v>1</v>
      </c>
      <c r="VR1" s="427">
        <f t="shared" si="12"/>
        <v>1</v>
      </c>
      <c r="VS1" s="427">
        <f t="shared" si="12"/>
        <v>1</v>
      </c>
      <c r="VT1" s="427">
        <f t="shared" si="12"/>
        <v>1</v>
      </c>
      <c r="VU1" s="427">
        <f t="shared" si="12"/>
        <v>1</v>
      </c>
      <c r="VV1" s="427">
        <f t="shared" si="12"/>
        <v>1</v>
      </c>
      <c r="VW1" s="427">
        <f t="shared" si="12"/>
        <v>1</v>
      </c>
      <c r="VX1" s="427">
        <f t="shared" si="12"/>
        <v>0</v>
      </c>
      <c r="VY1" s="427">
        <f t="shared" si="12"/>
        <v>1</v>
      </c>
      <c r="VZ1" s="427">
        <f t="shared" si="12"/>
        <v>1</v>
      </c>
      <c r="WA1" s="427">
        <f t="shared" si="12"/>
        <v>1</v>
      </c>
      <c r="WB1" s="427">
        <f t="shared" si="12"/>
        <v>1</v>
      </c>
      <c r="WC1" s="427">
        <f t="shared" si="12"/>
        <v>1</v>
      </c>
      <c r="WD1" s="427">
        <f t="shared" si="12"/>
        <v>1</v>
      </c>
      <c r="WE1" s="427">
        <f t="shared" si="12"/>
        <v>1</v>
      </c>
      <c r="WF1" s="427">
        <f t="shared" si="12"/>
        <v>0</v>
      </c>
      <c r="WG1" s="427">
        <f t="shared" si="12"/>
        <v>0</v>
      </c>
      <c r="WH1" s="427">
        <f t="shared" si="12"/>
        <v>0</v>
      </c>
      <c r="WI1" s="427">
        <f t="shared" si="12"/>
        <v>0</v>
      </c>
      <c r="WJ1" s="427">
        <f t="shared" si="12"/>
        <v>0</v>
      </c>
      <c r="WK1" s="427">
        <f t="shared" si="12"/>
        <v>0</v>
      </c>
      <c r="WL1" s="427">
        <f t="shared" si="12"/>
        <v>0</v>
      </c>
      <c r="WM1" s="427">
        <f t="shared" si="12"/>
        <v>0</v>
      </c>
      <c r="WN1" s="427">
        <f t="shared" si="12"/>
        <v>0</v>
      </c>
      <c r="WO1" s="427">
        <f t="shared" si="12"/>
        <v>1</v>
      </c>
      <c r="WP1" s="427">
        <f t="shared" ref="WP1:ZA1" si="13">IF(WP2=WP4,1,0)</f>
        <v>1</v>
      </c>
      <c r="WQ1" s="427">
        <f t="shared" si="13"/>
        <v>1</v>
      </c>
      <c r="WR1" s="427">
        <f t="shared" si="13"/>
        <v>1</v>
      </c>
      <c r="WS1" s="427">
        <f t="shared" si="13"/>
        <v>1</v>
      </c>
      <c r="WT1" s="427">
        <f t="shared" si="13"/>
        <v>1</v>
      </c>
      <c r="WU1" s="427">
        <f t="shared" si="13"/>
        <v>1</v>
      </c>
      <c r="WV1" s="427">
        <f t="shared" si="13"/>
        <v>1</v>
      </c>
      <c r="WW1" s="427">
        <f t="shared" si="13"/>
        <v>1</v>
      </c>
      <c r="WX1" s="427">
        <f t="shared" si="13"/>
        <v>1</v>
      </c>
      <c r="WY1" s="427">
        <f t="shared" si="13"/>
        <v>1</v>
      </c>
      <c r="WZ1" s="427">
        <f t="shared" si="13"/>
        <v>1</v>
      </c>
      <c r="XA1" s="427">
        <f t="shared" si="13"/>
        <v>1</v>
      </c>
      <c r="XB1" s="427">
        <f t="shared" si="13"/>
        <v>1</v>
      </c>
      <c r="XC1" s="427">
        <f t="shared" si="13"/>
        <v>1</v>
      </c>
      <c r="XD1" s="427">
        <f t="shared" si="13"/>
        <v>1</v>
      </c>
      <c r="XE1" s="427">
        <f t="shared" si="13"/>
        <v>1</v>
      </c>
      <c r="XF1" s="427">
        <f t="shared" si="13"/>
        <v>1</v>
      </c>
      <c r="XG1" s="427">
        <f t="shared" si="13"/>
        <v>1</v>
      </c>
      <c r="XH1" s="427">
        <f t="shared" si="13"/>
        <v>1</v>
      </c>
      <c r="XI1" s="427">
        <f t="shared" si="13"/>
        <v>1</v>
      </c>
      <c r="XJ1" s="427">
        <f t="shared" si="13"/>
        <v>1</v>
      </c>
      <c r="XK1" s="427">
        <f t="shared" si="13"/>
        <v>1</v>
      </c>
      <c r="XL1" s="427">
        <f t="shared" si="13"/>
        <v>1</v>
      </c>
      <c r="XM1" s="427">
        <f t="shared" si="13"/>
        <v>1</v>
      </c>
      <c r="XN1" s="427">
        <f t="shared" si="13"/>
        <v>1</v>
      </c>
      <c r="XO1" s="427">
        <f t="shared" si="13"/>
        <v>1</v>
      </c>
      <c r="XP1" s="427">
        <f t="shared" si="13"/>
        <v>1</v>
      </c>
      <c r="XQ1" s="427">
        <f t="shared" si="13"/>
        <v>1</v>
      </c>
      <c r="XR1" s="427">
        <f t="shared" si="13"/>
        <v>1</v>
      </c>
      <c r="XS1" s="427">
        <f t="shared" si="13"/>
        <v>1</v>
      </c>
      <c r="XT1" s="427">
        <f t="shared" si="13"/>
        <v>1</v>
      </c>
      <c r="XU1" s="427">
        <f t="shared" si="13"/>
        <v>1</v>
      </c>
      <c r="XV1" s="427">
        <f t="shared" si="13"/>
        <v>1</v>
      </c>
      <c r="XW1" s="427">
        <f t="shared" si="13"/>
        <v>1</v>
      </c>
      <c r="XX1" s="427">
        <f t="shared" si="13"/>
        <v>1</v>
      </c>
      <c r="XY1" s="427">
        <f t="shared" si="13"/>
        <v>1</v>
      </c>
      <c r="XZ1" s="427">
        <f t="shared" si="13"/>
        <v>1</v>
      </c>
      <c r="YA1" s="427">
        <f t="shared" si="13"/>
        <v>1</v>
      </c>
      <c r="YB1" s="427">
        <f t="shared" si="13"/>
        <v>1</v>
      </c>
      <c r="YC1" s="427">
        <f t="shared" si="13"/>
        <v>1</v>
      </c>
      <c r="YD1" s="427">
        <f t="shared" si="13"/>
        <v>1</v>
      </c>
      <c r="YE1" s="427">
        <f t="shared" si="13"/>
        <v>1</v>
      </c>
      <c r="YF1" s="427">
        <f t="shared" si="13"/>
        <v>1</v>
      </c>
      <c r="YG1" s="427">
        <f t="shared" si="13"/>
        <v>1</v>
      </c>
      <c r="YH1" s="427">
        <f t="shared" si="13"/>
        <v>1</v>
      </c>
      <c r="YI1" s="427">
        <f t="shared" si="13"/>
        <v>1</v>
      </c>
      <c r="YJ1" s="427">
        <f t="shared" si="13"/>
        <v>1</v>
      </c>
      <c r="YK1" s="427">
        <f t="shared" si="13"/>
        <v>1</v>
      </c>
      <c r="YL1" s="427">
        <f t="shared" si="13"/>
        <v>1</v>
      </c>
      <c r="YM1" s="427">
        <f t="shared" si="13"/>
        <v>1</v>
      </c>
      <c r="YN1" s="427">
        <f t="shared" si="13"/>
        <v>1</v>
      </c>
      <c r="YO1" s="427">
        <f t="shared" si="13"/>
        <v>1</v>
      </c>
      <c r="YP1" s="427">
        <f t="shared" si="13"/>
        <v>1</v>
      </c>
      <c r="YQ1" s="427">
        <f t="shared" si="13"/>
        <v>1</v>
      </c>
      <c r="YR1" s="427">
        <f t="shared" si="13"/>
        <v>1</v>
      </c>
      <c r="YS1" s="427">
        <f t="shared" si="13"/>
        <v>1</v>
      </c>
      <c r="YT1" s="427">
        <f t="shared" si="13"/>
        <v>1</v>
      </c>
      <c r="YU1" s="427">
        <f t="shared" si="13"/>
        <v>1</v>
      </c>
      <c r="YV1" s="427">
        <f t="shared" si="13"/>
        <v>1</v>
      </c>
      <c r="YW1" s="427">
        <f t="shared" si="13"/>
        <v>1</v>
      </c>
      <c r="YX1" s="427">
        <f t="shared" si="13"/>
        <v>1</v>
      </c>
      <c r="YY1" s="427">
        <f t="shared" si="13"/>
        <v>1</v>
      </c>
      <c r="YZ1" s="427">
        <f t="shared" si="13"/>
        <v>1</v>
      </c>
      <c r="ZA1" s="427">
        <f t="shared" si="13"/>
        <v>1</v>
      </c>
      <c r="ZB1" s="427">
        <f t="shared" ref="ZB1:ABG1" si="14">IF(ZB2=ZB4,1,0)</f>
        <v>1</v>
      </c>
      <c r="ZC1" s="427">
        <f t="shared" si="14"/>
        <v>1</v>
      </c>
      <c r="ZD1" s="427">
        <f t="shared" si="14"/>
        <v>1</v>
      </c>
      <c r="ZE1" s="427">
        <f t="shared" si="14"/>
        <v>1</v>
      </c>
      <c r="ZF1" s="427">
        <f t="shared" si="14"/>
        <v>1</v>
      </c>
      <c r="ZG1" s="427">
        <f t="shared" si="14"/>
        <v>1</v>
      </c>
      <c r="ZH1" s="427">
        <f t="shared" si="14"/>
        <v>1</v>
      </c>
      <c r="ZI1" s="427">
        <f t="shared" si="14"/>
        <v>1</v>
      </c>
      <c r="ZJ1" s="427">
        <f t="shared" si="14"/>
        <v>1</v>
      </c>
      <c r="ZK1" s="427">
        <f t="shared" si="14"/>
        <v>1</v>
      </c>
      <c r="ZL1" s="427">
        <f t="shared" si="14"/>
        <v>1</v>
      </c>
      <c r="ZM1" s="427">
        <f t="shared" si="14"/>
        <v>1</v>
      </c>
      <c r="ZN1" s="427">
        <f t="shared" si="14"/>
        <v>1</v>
      </c>
      <c r="ZO1" s="427">
        <f t="shared" si="14"/>
        <v>1</v>
      </c>
      <c r="ZP1" s="427">
        <f t="shared" si="14"/>
        <v>1</v>
      </c>
      <c r="ZQ1" s="427">
        <f t="shared" si="14"/>
        <v>1</v>
      </c>
      <c r="ZR1" s="427">
        <f t="shared" si="14"/>
        <v>1</v>
      </c>
      <c r="ZS1" s="427">
        <f t="shared" si="14"/>
        <v>1</v>
      </c>
      <c r="ZT1" s="427">
        <f t="shared" si="14"/>
        <v>1</v>
      </c>
      <c r="ZU1" s="427">
        <f t="shared" si="14"/>
        <v>1</v>
      </c>
      <c r="ZV1" s="427">
        <f t="shared" si="14"/>
        <v>1</v>
      </c>
      <c r="ZW1" s="427">
        <f t="shared" si="14"/>
        <v>1</v>
      </c>
      <c r="ZX1" s="427">
        <f t="shared" si="14"/>
        <v>1</v>
      </c>
      <c r="ZY1" s="427">
        <f t="shared" si="14"/>
        <v>1</v>
      </c>
      <c r="ZZ1" s="427">
        <f t="shared" si="14"/>
        <v>1</v>
      </c>
      <c r="AAA1" s="427">
        <f t="shared" si="14"/>
        <v>1</v>
      </c>
      <c r="AAB1" s="427">
        <f t="shared" si="14"/>
        <v>1</v>
      </c>
      <c r="AAC1" s="427">
        <f t="shared" si="14"/>
        <v>1</v>
      </c>
      <c r="AAD1" s="427">
        <f t="shared" si="14"/>
        <v>1</v>
      </c>
      <c r="AAE1" s="427">
        <f t="shared" si="14"/>
        <v>1</v>
      </c>
      <c r="AAF1" s="427">
        <f t="shared" si="14"/>
        <v>1</v>
      </c>
      <c r="AAG1" s="427">
        <f t="shared" si="14"/>
        <v>1</v>
      </c>
      <c r="AAH1" s="427">
        <f t="shared" si="14"/>
        <v>1</v>
      </c>
      <c r="AAI1" s="427">
        <f t="shared" si="14"/>
        <v>1</v>
      </c>
      <c r="AAJ1" s="427">
        <f t="shared" si="14"/>
        <v>1</v>
      </c>
      <c r="AAK1" s="427">
        <f t="shared" si="14"/>
        <v>1</v>
      </c>
      <c r="AAL1" s="427">
        <f t="shared" si="14"/>
        <v>1</v>
      </c>
      <c r="AAM1" s="427">
        <f t="shared" si="14"/>
        <v>1</v>
      </c>
      <c r="AAN1" s="427">
        <f t="shared" si="14"/>
        <v>1</v>
      </c>
      <c r="AAO1" s="427">
        <f t="shared" si="14"/>
        <v>1</v>
      </c>
      <c r="AAP1" s="427">
        <f t="shared" si="14"/>
        <v>1</v>
      </c>
      <c r="AAQ1" s="427">
        <f t="shared" si="14"/>
        <v>1</v>
      </c>
      <c r="AAR1" s="427">
        <f t="shared" si="14"/>
        <v>1</v>
      </c>
      <c r="AAS1" s="427">
        <f t="shared" si="14"/>
        <v>1</v>
      </c>
      <c r="AAT1" s="427">
        <f t="shared" si="14"/>
        <v>1</v>
      </c>
      <c r="AAU1" s="427">
        <f t="shared" si="14"/>
        <v>1</v>
      </c>
      <c r="AAV1" s="427">
        <f t="shared" si="14"/>
        <v>1</v>
      </c>
      <c r="AAW1" s="427">
        <f t="shared" si="14"/>
        <v>1</v>
      </c>
      <c r="AAX1" s="427">
        <f t="shared" si="14"/>
        <v>1</v>
      </c>
      <c r="AAY1" s="427">
        <f t="shared" si="14"/>
        <v>1</v>
      </c>
      <c r="AAZ1" s="427">
        <f t="shared" si="14"/>
        <v>1</v>
      </c>
      <c r="ABA1" s="427">
        <f t="shared" si="14"/>
        <v>1</v>
      </c>
      <c r="ABB1" s="427">
        <f t="shared" si="14"/>
        <v>1</v>
      </c>
      <c r="ABC1" s="427">
        <f t="shared" si="14"/>
        <v>1</v>
      </c>
      <c r="ABD1" s="427">
        <f t="shared" si="14"/>
        <v>1</v>
      </c>
      <c r="ABE1" s="427">
        <f t="shared" si="14"/>
        <v>0</v>
      </c>
      <c r="ABF1" s="427">
        <f t="shared" si="14"/>
        <v>0</v>
      </c>
      <c r="ABG1" s="427">
        <f t="shared" si="14"/>
        <v>0</v>
      </c>
      <c r="ABH1" s="427">
        <f>IF(ABH2=ABH4,1,0)</f>
        <v>0</v>
      </c>
      <c r="ABI1" s="427">
        <f t="shared" ref="ABI1:ADT1" si="15">IF(ABI2=ABI4,1,0)</f>
        <v>0</v>
      </c>
      <c r="ABJ1" s="427">
        <f t="shared" si="15"/>
        <v>0</v>
      </c>
      <c r="ABK1" s="427">
        <f t="shared" si="15"/>
        <v>0</v>
      </c>
      <c r="ABL1" s="427">
        <f t="shared" si="15"/>
        <v>0</v>
      </c>
      <c r="ABM1" s="427">
        <f t="shared" si="15"/>
        <v>0</v>
      </c>
      <c r="ABN1" s="427">
        <f t="shared" si="15"/>
        <v>0</v>
      </c>
      <c r="ABO1" s="427">
        <f t="shared" si="15"/>
        <v>0</v>
      </c>
      <c r="ABP1" s="427">
        <f t="shared" si="15"/>
        <v>0</v>
      </c>
      <c r="ABQ1" s="427">
        <f t="shared" si="15"/>
        <v>0</v>
      </c>
      <c r="ABR1" s="427">
        <f t="shared" si="15"/>
        <v>0</v>
      </c>
      <c r="ABS1" s="427">
        <f t="shared" si="15"/>
        <v>0</v>
      </c>
      <c r="ABT1" s="427">
        <f t="shared" si="15"/>
        <v>0</v>
      </c>
      <c r="ABU1" s="427">
        <f t="shared" si="15"/>
        <v>0</v>
      </c>
      <c r="ABV1" s="427">
        <f t="shared" si="15"/>
        <v>0</v>
      </c>
      <c r="ABW1" s="427">
        <f t="shared" si="15"/>
        <v>0</v>
      </c>
      <c r="ABX1" s="427">
        <f t="shared" si="15"/>
        <v>0</v>
      </c>
      <c r="ABY1" s="427">
        <f t="shared" si="15"/>
        <v>0</v>
      </c>
      <c r="ABZ1" s="427">
        <f t="shared" si="15"/>
        <v>0</v>
      </c>
      <c r="ACA1" s="427">
        <f t="shared" si="15"/>
        <v>0</v>
      </c>
      <c r="ACB1" s="427">
        <f t="shared" si="15"/>
        <v>0</v>
      </c>
      <c r="ACC1" s="427">
        <f t="shared" si="15"/>
        <v>0</v>
      </c>
      <c r="ACD1" s="427">
        <f t="shared" si="15"/>
        <v>0</v>
      </c>
      <c r="ACE1" s="427">
        <f t="shared" si="15"/>
        <v>0</v>
      </c>
      <c r="ACF1" s="427">
        <f t="shared" si="15"/>
        <v>0</v>
      </c>
      <c r="ACG1" s="427">
        <f t="shared" si="15"/>
        <v>0</v>
      </c>
      <c r="ACH1" s="427">
        <f t="shared" si="15"/>
        <v>0</v>
      </c>
      <c r="ACI1" s="427">
        <f t="shared" si="15"/>
        <v>0</v>
      </c>
      <c r="ACJ1" s="427">
        <f t="shared" si="15"/>
        <v>0</v>
      </c>
      <c r="ACK1" s="427">
        <f t="shared" si="15"/>
        <v>0</v>
      </c>
      <c r="ACL1" s="427">
        <f t="shared" si="15"/>
        <v>0</v>
      </c>
      <c r="ACM1" s="427">
        <f t="shared" si="15"/>
        <v>0</v>
      </c>
      <c r="ACN1" s="427">
        <f t="shared" si="15"/>
        <v>0</v>
      </c>
      <c r="ACO1" s="427">
        <f t="shared" si="15"/>
        <v>0</v>
      </c>
      <c r="ACP1" s="427">
        <f t="shared" si="15"/>
        <v>0</v>
      </c>
      <c r="ACQ1" s="427">
        <f t="shared" si="15"/>
        <v>1</v>
      </c>
      <c r="ACR1" s="427">
        <f t="shared" si="15"/>
        <v>1</v>
      </c>
      <c r="ACS1" s="427">
        <f t="shared" si="15"/>
        <v>1</v>
      </c>
      <c r="ACT1" s="427">
        <f t="shared" si="15"/>
        <v>1</v>
      </c>
      <c r="ACU1" s="427">
        <f t="shared" si="15"/>
        <v>1</v>
      </c>
      <c r="ACV1" s="427">
        <f t="shared" si="15"/>
        <v>1</v>
      </c>
      <c r="ACW1" s="427">
        <f t="shared" si="15"/>
        <v>0</v>
      </c>
      <c r="ACX1" s="427">
        <f t="shared" si="15"/>
        <v>0</v>
      </c>
      <c r="ACY1" s="427">
        <f t="shared" si="15"/>
        <v>0</v>
      </c>
      <c r="ACZ1" s="427">
        <f t="shared" si="15"/>
        <v>0</v>
      </c>
      <c r="ADA1" s="427">
        <f t="shared" si="15"/>
        <v>0</v>
      </c>
      <c r="ADB1" s="427">
        <f t="shared" si="15"/>
        <v>0</v>
      </c>
      <c r="ADC1" s="427">
        <f t="shared" si="15"/>
        <v>0</v>
      </c>
      <c r="ADD1" s="427">
        <f t="shared" si="15"/>
        <v>0</v>
      </c>
      <c r="ADE1" s="427">
        <f t="shared" si="15"/>
        <v>0</v>
      </c>
      <c r="ADF1" s="427">
        <f t="shared" si="15"/>
        <v>0</v>
      </c>
      <c r="ADG1" s="427">
        <f t="shared" si="15"/>
        <v>0</v>
      </c>
      <c r="ADH1" s="427">
        <f t="shared" si="15"/>
        <v>0</v>
      </c>
      <c r="ADI1" s="427">
        <f t="shared" si="15"/>
        <v>0</v>
      </c>
      <c r="ADJ1" s="427">
        <f t="shared" si="15"/>
        <v>0</v>
      </c>
      <c r="ADK1" s="427">
        <f t="shared" si="15"/>
        <v>0</v>
      </c>
      <c r="ADL1" s="427">
        <f t="shared" si="15"/>
        <v>0</v>
      </c>
      <c r="ADM1" s="427">
        <f t="shared" si="15"/>
        <v>0</v>
      </c>
      <c r="ADN1" s="427">
        <f t="shared" si="15"/>
        <v>0</v>
      </c>
      <c r="ADO1" s="427">
        <f t="shared" si="15"/>
        <v>0</v>
      </c>
      <c r="ADP1" s="427">
        <f t="shared" si="15"/>
        <v>0</v>
      </c>
      <c r="ADQ1" s="427">
        <f t="shared" si="15"/>
        <v>0</v>
      </c>
      <c r="ADR1" s="427">
        <f t="shared" si="15"/>
        <v>0</v>
      </c>
      <c r="ADS1" s="427">
        <f t="shared" si="15"/>
        <v>1</v>
      </c>
      <c r="ADT1" s="427">
        <f t="shared" si="15"/>
        <v>1</v>
      </c>
      <c r="ADU1" s="427">
        <f t="shared" ref="ADU1:AEH1" si="16">IF(ADU2=ADU4,1,0)</f>
        <v>1</v>
      </c>
      <c r="ADV1" s="427">
        <f t="shared" si="16"/>
        <v>1</v>
      </c>
      <c r="ADW1" s="427">
        <f t="shared" si="16"/>
        <v>1</v>
      </c>
      <c r="ADX1" s="427">
        <f t="shared" si="16"/>
        <v>1</v>
      </c>
      <c r="ADY1" s="427">
        <f t="shared" si="16"/>
        <v>0</v>
      </c>
      <c r="ADZ1" s="427">
        <f t="shared" si="16"/>
        <v>0</v>
      </c>
      <c r="AEA1" s="427">
        <f t="shared" si="16"/>
        <v>0</v>
      </c>
      <c r="AEB1">
        <f t="shared" si="16"/>
        <v>1</v>
      </c>
      <c r="AEC1">
        <f t="shared" si="16"/>
        <v>1</v>
      </c>
      <c r="AED1">
        <f t="shared" si="16"/>
        <v>1</v>
      </c>
      <c r="AEE1">
        <f t="shared" si="16"/>
        <v>1</v>
      </c>
      <c r="AEF1">
        <f t="shared" si="16"/>
        <v>1</v>
      </c>
      <c r="AEG1">
        <f t="shared" si="16"/>
        <v>1</v>
      </c>
      <c r="AEH1">
        <f t="shared" si="16"/>
        <v>0</v>
      </c>
      <c r="AEI1">
        <f>IF(AEI2=AEJ4,1,0)</f>
        <v>0</v>
      </c>
    </row>
    <row r="2" spans="1:816">
      <c r="A2" t="s">
        <v>0</v>
      </c>
      <c r="B2" t="s">
        <v>1</v>
      </c>
      <c r="C2" t="s">
        <v>2</v>
      </c>
      <c r="D2" t="s">
        <v>3</v>
      </c>
      <c r="E2" t="s">
        <v>4</v>
      </c>
      <c r="F2" t="s">
        <v>5</v>
      </c>
      <c r="G2" t="s">
        <v>6</v>
      </c>
      <c r="H2" t="s">
        <v>1406</v>
      </c>
      <c r="I2" t="s">
        <v>7</v>
      </c>
      <c r="J2" s="75" t="s">
        <v>1726</v>
      </c>
      <c r="K2" t="s">
        <v>8</v>
      </c>
      <c r="L2" t="s">
        <v>9</v>
      </c>
      <c r="M2" t="s">
        <v>10</v>
      </c>
      <c r="N2" t="s">
        <v>1727</v>
      </c>
      <c r="O2" t="s">
        <v>12</v>
      </c>
      <c r="P2" t="s">
        <v>13</v>
      </c>
      <c r="Q2" t="s">
        <v>14</v>
      </c>
      <c r="R2" t="s">
        <v>15</v>
      </c>
      <c r="S2" t="s">
        <v>16</v>
      </c>
      <c r="T2" t="s">
        <v>17</v>
      </c>
      <c r="U2" t="s">
        <v>18</v>
      </c>
      <c r="V2" t="s">
        <v>19</v>
      </c>
      <c r="W2" t="s">
        <v>20</v>
      </c>
      <c r="X2" t="s">
        <v>21</v>
      </c>
      <c r="Y2" t="s">
        <v>22</v>
      </c>
      <c r="Z2" t="s">
        <v>23</v>
      </c>
      <c r="AA2" t="s">
        <v>24</v>
      </c>
      <c r="AB2" t="s">
        <v>25</v>
      </c>
      <c r="AC2" t="s">
        <v>26</v>
      </c>
      <c r="AD2" t="s">
        <v>1487</v>
      </c>
      <c r="AE2" t="s">
        <v>1488</v>
      </c>
      <c r="AF2" s="75" t="s">
        <v>27</v>
      </c>
      <c r="AG2" t="s">
        <v>1387</v>
      </c>
      <c r="AH2" t="s">
        <v>1388</v>
      </c>
      <c r="AI2" t="s">
        <v>1389</v>
      </c>
      <c r="AJ2" t="s">
        <v>1390</v>
      </c>
      <c r="AK2" t="s">
        <v>28</v>
      </c>
      <c r="AL2" t="s">
        <v>29</v>
      </c>
      <c r="AM2" t="s">
        <v>30</v>
      </c>
      <c r="AN2" t="s">
        <v>31</v>
      </c>
      <c r="AO2" t="s">
        <v>32</v>
      </c>
      <c r="AP2" t="s">
        <v>33</v>
      </c>
      <c r="AQ2" t="s">
        <v>34</v>
      </c>
      <c r="AR2" t="s">
        <v>35</v>
      </c>
      <c r="AS2" t="s">
        <v>36</v>
      </c>
      <c r="AT2" t="s">
        <v>37</v>
      </c>
      <c r="AU2" t="s">
        <v>38</v>
      </c>
      <c r="AV2" t="s">
        <v>39</v>
      </c>
      <c r="AW2" t="s">
        <v>40</v>
      </c>
      <c r="AX2" t="s">
        <v>41</v>
      </c>
      <c r="AY2" t="s">
        <v>42</v>
      </c>
      <c r="AZ2" t="s">
        <v>43</v>
      </c>
      <c r="BA2" t="s">
        <v>44</v>
      </c>
      <c r="BB2" t="s">
        <v>45</v>
      </c>
      <c r="BC2" t="s">
        <v>46</v>
      </c>
      <c r="BD2" t="s">
        <v>47</v>
      </c>
      <c r="BE2" t="s">
        <v>1489</v>
      </c>
      <c r="BF2" t="s">
        <v>48</v>
      </c>
      <c r="BG2" t="s">
        <v>49</v>
      </c>
      <c r="BH2" t="s">
        <v>50</v>
      </c>
      <c r="BI2" t="s">
        <v>51</v>
      </c>
      <c r="BJ2" t="s">
        <v>52</v>
      </c>
      <c r="BK2" t="s">
        <v>53</v>
      </c>
      <c r="BL2" t="s">
        <v>54</v>
      </c>
      <c r="BM2" t="s">
        <v>55</v>
      </c>
      <c r="BN2" t="s">
        <v>56</v>
      </c>
      <c r="BO2" t="s">
        <v>57</v>
      </c>
      <c r="BP2" t="s">
        <v>58</v>
      </c>
      <c r="BQ2" t="s">
        <v>59</v>
      </c>
      <c r="BR2" t="s">
        <v>1490</v>
      </c>
      <c r="BS2" t="s">
        <v>60</v>
      </c>
      <c r="BT2" t="s">
        <v>61</v>
      </c>
      <c r="BU2" t="s">
        <v>62</v>
      </c>
      <c r="BV2" t="s">
        <v>63</v>
      </c>
      <c r="BW2" t="s">
        <v>64</v>
      </c>
      <c r="BX2" t="s">
        <v>65</v>
      </c>
      <c r="BY2" t="s">
        <v>66</v>
      </c>
      <c r="BZ2" t="s">
        <v>67</v>
      </c>
      <c r="CA2" t="s">
        <v>68</v>
      </c>
      <c r="CB2" t="s">
        <v>69</v>
      </c>
      <c r="CC2" t="s">
        <v>70</v>
      </c>
      <c r="CD2" t="s">
        <v>71</v>
      </c>
      <c r="CE2" t="s">
        <v>1491</v>
      </c>
      <c r="CF2" t="s">
        <v>72</v>
      </c>
      <c r="CG2" t="s">
        <v>73</v>
      </c>
      <c r="CH2" t="s">
        <v>74</v>
      </c>
      <c r="CI2" t="s">
        <v>75</v>
      </c>
      <c r="CJ2" t="s">
        <v>76</v>
      </c>
      <c r="CK2" t="s">
        <v>77</v>
      </c>
      <c r="CL2" t="s">
        <v>78</v>
      </c>
      <c r="CM2" t="s">
        <v>79</v>
      </c>
      <c r="CN2" t="s">
        <v>80</v>
      </c>
      <c r="CO2" t="s">
        <v>81</v>
      </c>
      <c r="CP2" t="s">
        <v>82</v>
      </c>
      <c r="CQ2" t="s">
        <v>83</v>
      </c>
      <c r="CR2" t="s">
        <v>1492</v>
      </c>
      <c r="CS2" t="s">
        <v>84</v>
      </c>
      <c r="CT2" t="s">
        <v>85</v>
      </c>
      <c r="CU2" t="s">
        <v>86</v>
      </c>
      <c r="CV2" t="s">
        <v>87</v>
      </c>
      <c r="CW2" t="s">
        <v>88</v>
      </c>
      <c r="CX2" t="s">
        <v>89</v>
      </c>
      <c r="CY2" t="s">
        <v>90</v>
      </c>
      <c r="CZ2" t="s">
        <v>91</v>
      </c>
      <c r="DA2" t="s">
        <v>92</v>
      </c>
      <c r="DB2" t="s">
        <v>93</v>
      </c>
      <c r="DC2" t="s">
        <v>94</v>
      </c>
      <c r="DD2" t="s">
        <v>95</v>
      </c>
      <c r="DE2" t="s">
        <v>1493</v>
      </c>
      <c r="DF2" t="s">
        <v>96</v>
      </c>
      <c r="DG2" t="s">
        <v>97</v>
      </c>
      <c r="DH2" t="s">
        <v>98</v>
      </c>
      <c r="DI2" t="s">
        <v>99</v>
      </c>
      <c r="DJ2" t="s">
        <v>100</v>
      </c>
      <c r="DK2" t="s">
        <v>101</v>
      </c>
      <c r="DL2" t="s">
        <v>102</v>
      </c>
      <c r="DM2" t="s">
        <v>103</v>
      </c>
      <c r="DN2" t="s">
        <v>104</v>
      </c>
      <c r="DO2" t="s">
        <v>105</v>
      </c>
      <c r="DP2" t="s">
        <v>106</v>
      </c>
      <c r="DQ2" t="s">
        <v>107</v>
      </c>
      <c r="DR2" t="s">
        <v>1494</v>
      </c>
      <c r="DS2" t="s">
        <v>108</v>
      </c>
      <c r="DT2" t="s">
        <v>109</v>
      </c>
      <c r="DU2" t="s">
        <v>110</v>
      </c>
      <c r="DV2" t="s">
        <v>111</v>
      </c>
      <c r="DW2" t="s">
        <v>112</v>
      </c>
      <c r="DX2" t="s">
        <v>113</v>
      </c>
      <c r="DY2" t="s">
        <v>114</v>
      </c>
      <c r="DZ2" t="s">
        <v>115</v>
      </c>
      <c r="EA2" t="s">
        <v>116</v>
      </c>
      <c r="EB2" t="s">
        <v>117</v>
      </c>
      <c r="EC2" t="s">
        <v>118</v>
      </c>
      <c r="ED2" t="s">
        <v>119</v>
      </c>
      <c r="EE2" t="s">
        <v>1495</v>
      </c>
      <c r="EF2" t="s">
        <v>120</v>
      </c>
      <c r="EG2" t="s">
        <v>121</v>
      </c>
      <c r="EH2" t="s">
        <v>122</v>
      </c>
      <c r="EI2" t="s">
        <v>123</v>
      </c>
      <c r="EJ2" t="s">
        <v>124</v>
      </c>
      <c r="EK2" t="s">
        <v>125</v>
      </c>
      <c r="EL2" t="s">
        <v>126</v>
      </c>
      <c r="EM2" t="s">
        <v>127</v>
      </c>
      <c r="EN2" t="s">
        <v>128</v>
      </c>
      <c r="EO2" t="s">
        <v>129</v>
      </c>
      <c r="EP2" t="s">
        <v>130</v>
      </c>
      <c r="EQ2" t="s">
        <v>131</v>
      </c>
      <c r="ER2" t="s">
        <v>1496</v>
      </c>
      <c r="ES2" t="s">
        <v>132</v>
      </c>
      <c r="ET2" t="s">
        <v>133</v>
      </c>
      <c r="EU2" t="s">
        <v>134</v>
      </c>
      <c r="EV2" t="s">
        <v>135</v>
      </c>
      <c r="EW2" t="s">
        <v>136</v>
      </c>
      <c r="EX2" t="s">
        <v>137</v>
      </c>
      <c r="EY2" t="s">
        <v>138</v>
      </c>
      <c r="EZ2" t="s">
        <v>139</v>
      </c>
      <c r="FA2" t="s">
        <v>140</v>
      </c>
      <c r="FB2" t="s">
        <v>141</v>
      </c>
      <c r="FC2" t="s">
        <v>142</v>
      </c>
      <c r="FD2" t="s">
        <v>143</v>
      </c>
      <c r="FE2" t="s">
        <v>144</v>
      </c>
      <c r="FF2" t="s">
        <v>145</v>
      </c>
      <c r="FG2" t="s">
        <v>146</v>
      </c>
      <c r="FH2" t="s">
        <v>147</v>
      </c>
      <c r="FI2" t="s">
        <v>148</v>
      </c>
      <c r="FJ2" t="s">
        <v>149</v>
      </c>
      <c r="FK2" t="s">
        <v>150</v>
      </c>
      <c r="FL2" t="s">
        <v>151</v>
      </c>
      <c r="FM2" t="s">
        <v>152</v>
      </c>
      <c r="FN2" t="s">
        <v>153</v>
      </c>
      <c r="FO2" t="s">
        <v>154</v>
      </c>
      <c r="FP2" t="s">
        <v>155</v>
      </c>
      <c r="FQ2" t="s">
        <v>156</v>
      </c>
      <c r="FR2" t="s">
        <v>157</v>
      </c>
      <c r="FS2" t="s">
        <v>158</v>
      </c>
      <c r="FT2" t="s">
        <v>159</v>
      </c>
      <c r="FU2" t="s">
        <v>160</v>
      </c>
      <c r="FV2" t="s">
        <v>161</v>
      </c>
      <c r="FW2" t="s">
        <v>162</v>
      </c>
      <c r="FX2" t="s">
        <v>163</v>
      </c>
      <c r="FY2" t="s">
        <v>164</v>
      </c>
      <c r="FZ2" t="s">
        <v>165</v>
      </c>
      <c r="GA2" t="s">
        <v>166</v>
      </c>
      <c r="GB2" t="s">
        <v>167</v>
      </c>
      <c r="GC2" t="s">
        <v>168</v>
      </c>
      <c r="GD2" t="s">
        <v>169</v>
      </c>
      <c r="GE2" t="s">
        <v>170</v>
      </c>
      <c r="GF2" t="s">
        <v>171</v>
      </c>
      <c r="GG2" t="s">
        <v>172</v>
      </c>
      <c r="GH2" t="s">
        <v>173</v>
      </c>
      <c r="GI2" t="s">
        <v>174</v>
      </c>
      <c r="GJ2" t="s">
        <v>175</v>
      </c>
      <c r="GK2" t="s">
        <v>176</v>
      </c>
      <c r="GL2" t="s">
        <v>177</v>
      </c>
      <c r="GM2" t="s">
        <v>178</v>
      </c>
      <c r="GN2" t="s">
        <v>179</v>
      </c>
      <c r="GO2" t="s">
        <v>180</v>
      </c>
      <c r="GP2" t="s">
        <v>181</v>
      </c>
      <c r="GQ2" t="s">
        <v>182</v>
      </c>
      <c r="GR2" t="s">
        <v>183</v>
      </c>
      <c r="GS2" t="s">
        <v>184</v>
      </c>
      <c r="GT2" t="s">
        <v>185</v>
      </c>
      <c r="GU2" t="s">
        <v>186</v>
      </c>
      <c r="GV2" t="s">
        <v>187</v>
      </c>
      <c r="GW2" t="s">
        <v>188</v>
      </c>
      <c r="GX2" t="s">
        <v>189</v>
      </c>
      <c r="GY2" t="s">
        <v>190</v>
      </c>
      <c r="GZ2" t="s">
        <v>191</v>
      </c>
      <c r="HA2" t="s">
        <v>192</v>
      </c>
      <c r="HB2" t="s">
        <v>193</v>
      </c>
      <c r="HC2" t="s">
        <v>194</v>
      </c>
      <c r="HD2" t="s">
        <v>195</v>
      </c>
      <c r="HE2" t="s">
        <v>196</v>
      </c>
      <c r="HF2" t="s">
        <v>197</v>
      </c>
      <c r="HG2" t="s">
        <v>198</v>
      </c>
      <c r="HH2" t="s">
        <v>199</v>
      </c>
      <c r="HI2" t="s">
        <v>200</v>
      </c>
      <c r="HJ2" t="s">
        <v>201</v>
      </c>
      <c r="HK2" t="s">
        <v>202</v>
      </c>
      <c r="HL2" t="s">
        <v>203</v>
      </c>
      <c r="HM2" t="s">
        <v>204</v>
      </c>
      <c r="HN2" t="s">
        <v>205</v>
      </c>
      <c r="HO2" t="s">
        <v>206</v>
      </c>
      <c r="HP2" t="s">
        <v>207</v>
      </c>
      <c r="HQ2" t="s">
        <v>208</v>
      </c>
      <c r="HR2" t="s">
        <v>209</v>
      </c>
      <c r="HS2" t="s">
        <v>210</v>
      </c>
      <c r="HT2" t="s">
        <v>211</v>
      </c>
      <c r="HU2" t="s">
        <v>212</v>
      </c>
      <c r="HV2" t="s">
        <v>213</v>
      </c>
      <c r="HW2" t="s">
        <v>214</v>
      </c>
      <c r="HX2" t="s">
        <v>215</v>
      </c>
      <c r="HY2" t="s">
        <v>216</v>
      </c>
      <c r="HZ2" t="s">
        <v>217</v>
      </c>
      <c r="IA2" t="s">
        <v>218</v>
      </c>
      <c r="IB2" t="s">
        <v>219</v>
      </c>
      <c r="IC2" t="s">
        <v>220</v>
      </c>
      <c r="ID2" t="s">
        <v>221</v>
      </c>
      <c r="IE2" t="s">
        <v>222</v>
      </c>
      <c r="IF2" t="s">
        <v>223</v>
      </c>
      <c r="IG2" t="s">
        <v>224</v>
      </c>
      <c r="IH2" t="s">
        <v>225</v>
      </c>
      <c r="II2" t="s">
        <v>226</v>
      </c>
      <c r="IJ2" t="s">
        <v>227</v>
      </c>
      <c r="IK2" t="s">
        <v>228</v>
      </c>
      <c r="IL2" t="s">
        <v>229</v>
      </c>
      <c r="IM2" t="s">
        <v>230</v>
      </c>
      <c r="IN2" t="s">
        <v>231</v>
      </c>
      <c r="IO2" t="s">
        <v>232</v>
      </c>
      <c r="IP2" t="s">
        <v>233</v>
      </c>
      <c r="IQ2" t="s">
        <v>234</v>
      </c>
      <c r="IR2" t="s">
        <v>235</v>
      </c>
      <c r="IS2" t="s">
        <v>236</v>
      </c>
      <c r="IT2" t="s">
        <v>237</v>
      </c>
      <c r="IU2" t="s">
        <v>238</v>
      </c>
      <c r="IV2" t="s">
        <v>239</v>
      </c>
      <c r="IW2" t="s">
        <v>240</v>
      </c>
      <c r="IX2" t="s">
        <v>241</v>
      </c>
      <c r="IY2" t="s">
        <v>242</v>
      </c>
      <c r="IZ2" t="s">
        <v>243</v>
      </c>
      <c r="JA2" t="s">
        <v>244</v>
      </c>
      <c r="JB2" t="s">
        <v>245</v>
      </c>
      <c r="JC2" t="s">
        <v>246</v>
      </c>
      <c r="JD2" t="s">
        <v>247</v>
      </c>
      <c r="JE2" t="s">
        <v>248</v>
      </c>
      <c r="JF2" t="s">
        <v>249</v>
      </c>
      <c r="JG2" t="s">
        <v>250</v>
      </c>
      <c r="JH2" t="s">
        <v>251</v>
      </c>
      <c r="JI2" t="s">
        <v>252</v>
      </c>
      <c r="JJ2" t="s">
        <v>253</v>
      </c>
      <c r="JK2" t="s">
        <v>254</v>
      </c>
      <c r="JL2" t="s">
        <v>255</v>
      </c>
      <c r="JM2" t="s">
        <v>256</v>
      </c>
      <c r="JN2" t="s">
        <v>257</v>
      </c>
      <c r="JO2" t="s">
        <v>258</v>
      </c>
      <c r="JP2" t="s">
        <v>259</v>
      </c>
      <c r="JQ2" t="s">
        <v>260</v>
      </c>
      <c r="JR2" t="s">
        <v>261</v>
      </c>
      <c r="JS2" t="s">
        <v>262</v>
      </c>
      <c r="JT2" t="s">
        <v>263</v>
      </c>
      <c r="JU2" t="s">
        <v>264</v>
      </c>
      <c r="JV2" t="s">
        <v>265</v>
      </c>
      <c r="JW2" t="s">
        <v>266</v>
      </c>
      <c r="JX2" t="s">
        <v>267</v>
      </c>
      <c r="JY2" t="s">
        <v>268</v>
      </c>
      <c r="JZ2" t="s">
        <v>269</v>
      </c>
      <c r="KA2" t="s">
        <v>270</v>
      </c>
      <c r="KB2" t="s">
        <v>271</v>
      </c>
      <c r="KC2" t="s">
        <v>272</v>
      </c>
      <c r="KD2" t="s">
        <v>273</v>
      </c>
      <c r="KE2" t="s">
        <v>274</v>
      </c>
      <c r="KF2" t="s">
        <v>275</v>
      </c>
      <c r="KG2" t="s">
        <v>276</v>
      </c>
      <c r="KH2" t="s">
        <v>277</v>
      </c>
      <c r="KI2" t="s">
        <v>278</v>
      </c>
      <c r="KJ2" t="s">
        <v>279</v>
      </c>
      <c r="KK2" t="s">
        <v>280</v>
      </c>
      <c r="KL2" t="s">
        <v>281</v>
      </c>
      <c r="KM2" t="s">
        <v>282</v>
      </c>
      <c r="KN2" t="s">
        <v>283</v>
      </c>
      <c r="KO2" t="s">
        <v>284</v>
      </c>
      <c r="KP2" t="s">
        <v>285</v>
      </c>
      <c r="KQ2" t="s">
        <v>286</v>
      </c>
      <c r="KR2" t="s">
        <v>287</v>
      </c>
      <c r="KS2" t="s">
        <v>288</v>
      </c>
      <c r="KT2" t="s">
        <v>289</v>
      </c>
      <c r="KU2" t="s">
        <v>290</v>
      </c>
      <c r="KV2" t="s">
        <v>291</v>
      </c>
      <c r="KW2" t="s">
        <v>292</v>
      </c>
      <c r="KX2" t="s">
        <v>293</v>
      </c>
      <c r="KY2" t="s">
        <v>294</v>
      </c>
      <c r="KZ2" t="s">
        <v>295</v>
      </c>
      <c r="LA2" t="s">
        <v>296</v>
      </c>
      <c r="LB2" t="s">
        <v>297</v>
      </c>
      <c r="LC2" t="s">
        <v>298</v>
      </c>
      <c r="LD2" t="s">
        <v>299</v>
      </c>
      <c r="LE2" t="s">
        <v>300</v>
      </c>
      <c r="LF2" t="s">
        <v>301</v>
      </c>
      <c r="LG2" t="s">
        <v>302</v>
      </c>
      <c r="LH2" t="s">
        <v>303</v>
      </c>
      <c r="LI2" t="s">
        <v>304</v>
      </c>
      <c r="LJ2" t="s">
        <v>305</v>
      </c>
      <c r="LK2" t="s">
        <v>306</v>
      </c>
      <c r="LL2" t="s">
        <v>307</v>
      </c>
      <c r="LM2" t="s">
        <v>308</v>
      </c>
      <c r="LN2" t="s">
        <v>309</v>
      </c>
      <c r="LO2" t="s">
        <v>310</v>
      </c>
      <c r="LP2" t="s">
        <v>311</v>
      </c>
      <c r="LQ2" t="s">
        <v>312</v>
      </c>
      <c r="LR2" t="s">
        <v>313</v>
      </c>
      <c r="LS2" t="s">
        <v>314</v>
      </c>
      <c r="LT2" t="s">
        <v>315</v>
      </c>
      <c r="LU2" t="s">
        <v>316</v>
      </c>
      <c r="LV2" t="s">
        <v>317</v>
      </c>
      <c r="LW2" t="s">
        <v>318</v>
      </c>
      <c r="LX2" t="s">
        <v>319</v>
      </c>
      <c r="LY2" t="s">
        <v>320</v>
      </c>
      <c r="LZ2" t="s">
        <v>321</v>
      </c>
      <c r="MA2" t="s">
        <v>322</v>
      </c>
      <c r="MB2" t="s">
        <v>323</v>
      </c>
      <c r="MC2" t="s">
        <v>324</v>
      </c>
      <c r="MD2" t="s">
        <v>325</v>
      </c>
      <c r="ME2" t="s">
        <v>326</v>
      </c>
      <c r="MF2" t="s">
        <v>327</v>
      </c>
      <c r="MG2" t="s">
        <v>328</v>
      </c>
      <c r="MH2" t="s">
        <v>329</v>
      </c>
      <c r="MI2" t="s">
        <v>330</v>
      </c>
      <c r="MJ2" t="s">
        <v>331</v>
      </c>
      <c r="MK2" t="s">
        <v>332</v>
      </c>
      <c r="ML2" t="s">
        <v>333</v>
      </c>
      <c r="MM2" t="s">
        <v>334</v>
      </c>
      <c r="MN2" t="s">
        <v>335</v>
      </c>
      <c r="MO2" t="s">
        <v>336</v>
      </c>
      <c r="MP2" t="s">
        <v>337</v>
      </c>
      <c r="MQ2" t="s">
        <v>338</v>
      </c>
      <c r="MR2" t="s">
        <v>339</v>
      </c>
      <c r="MS2" t="s">
        <v>340</v>
      </c>
      <c r="MT2" t="s">
        <v>341</v>
      </c>
      <c r="MU2" t="s">
        <v>342</v>
      </c>
      <c r="MV2" t="s">
        <v>343</v>
      </c>
      <c r="MW2" s="75" t="s">
        <v>344</v>
      </c>
      <c r="MX2" t="s">
        <v>345</v>
      </c>
      <c r="MY2" t="s">
        <v>346</v>
      </c>
      <c r="MZ2" t="s">
        <v>347</v>
      </c>
      <c r="NA2" t="s">
        <v>348</v>
      </c>
      <c r="NB2" t="s">
        <v>349</v>
      </c>
      <c r="NC2" t="s">
        <v>350</v>
      </c>
      <c r="ND2" t="s">
        <v>351</v>
      </c>
      <c r="NE2" t="s">
        <v>352</v>
      </c>
      <c r="NF2" t="s">
        <v>353</v>
      </c>
      <c r="NG2" t="s">
        <v>354</v>
      </c>
      <c r="NH2" t="s">
        <v>355</v>
      </c>
      <c r="NI2" t="s">
        <v>356</v>
      </c>
      <c r="NJ2" t="s">
        <v>357</v>
      </c>
      <c r="NK2" t="s">
        <v>358</v>
      </c>
      <c r="NL2" t="s">
        <v>359</v>
      </c>
      <c r="NM2" t="s">
        <v>360</v>
      </c>
      <c r="NN2" t="s">
        <v>361</v>
      </c>
      <c r="NO2" t="s">
        <v>362</v>
      </c>
      <c r="NP2" t="s">
        <v>363</v>
      </c>
      <c r="NQ2" t="s">
        <v>364</v>
      </c>
      <c r="NR2" t="s">
        <v>365</v>
      </c>
      <c r="NS2" t="s">
        <v>366</v>
      </c>
      <c r="NT2" t="s">
        <v>367</v>
      </c>
      <c r="NU2" t="s">
        <v>368</v>
      </c>
      <c r="NV2" t="s">
        <v>369</v>
      </c>
      <c r="NW2" t="s">
        <v>370</v>
      </c>
      <c r="NX2" t="s">
        <v>371</v>
      </c>
      <c r="NY2" t="s">
        <v>372</v>
      </c>
      <c r="NZ2" t="s">
        <v>373</v>
      </c>
      <c r="OA2" t="s">
        <v>374</v>
      </c>
      <c r="OB2" t="s">
        <v>375</v>
      </c>
      <c r="OC2" t="s">
        <v>376</v>
      </c>
      <c r="OD2" t="s">
        <v>377</v>
      </c>
      <c r="OE2" t="s">
        <v>378</v>
      </c>
      <c r="OF2" t="s">
        <v>379</v>
      </c>
      <c r="OG2" t="s">
        <v>380</v>
      </c>
      <c r="OH2" t="s">
        <v>381</v>
      </c>
      <c r="OI2" t="s">
        <v>382</v>
      </c>
      <c r="OJ2" t="s">
        <v>383</v>
      </c>
      <c r="OK2" t="s">
        <v>384</v>
      </c>
      <c r="OL2" t="s">
        <v>385</v>
      </c>
      <c r="OM2" t="s">
        <v>386</v>
      </c>
      <c r="ON2" t="s">
        <v>387</v>
      </c>
      <c r="OO2" t="s">
        <v>388</v>
      </c>
      <c r="OP2" t="s">
        <v>389</v>
      </c>
      <c r="OQ2" t="s">
        <v>390</v>
      </c>
      <c r="OR2" t="s">
        <v>391</v>
      </c>
      <c r="OS2" t="s">
        <v>392</v>
      </c>
      <c r="OT2" t="s">
        <v>393</v>
      </c>
      <c r="OU2" t="s">
        <v>394</v>
      </c>
      <c r="OV2" t="s">
        <v>395</v>
      </c>
      <c r="OW2" t="s">
        <v>396</v>
      </c>
      <c r="OX2" t="s">
        <v>397</v>
      </c>
      <c r="OY2" t="s">
        <v>398</v>
      </c>
      <c r="OZ2" t="s">
        <v>399</v>
      </c>
      <c r="PA2" t="s">
        <v>400</v>
      </c>
      <c r="PB2" t="s">
        <v>401</v>
      </c>
      <c r="PC2" t="s">
        <v>402</v>
      </c>
      <c r="PD2" t="s">
        <v>403</v>
      </c>
      <c r="PE2" t="s">
        <v>404</v>
      </c>
      <c r="PF2" t="s">
        <v>405</v>
      </c>
      <c r="PG2" t="s">
        <v>406</v>
      </c>
      <c r="PH2" t="s">
        <v>407</v>
      </c>
      <c r="PI2" t="s">
        <v>408</v>
      </c>
      <c r="PJ2" t="s">
        <v>409</v>
      </c>
      <c r="PK2" t="s">
        <v>410</v>
      </c>
      <c r="PL2" t="s">
        <v>411</v>
      </c>
      <c r="PM2" t="s">
        <v>412</v>
      </c>
      <c r="PN2" t="s">
        <v>413</v>
      </c>
      <c r="PO2" t="s">
        <v>414</v>
      </c>
      <c r="PP2" t="s">
        <v>415</v>
      </c>
      <c r="PQ2" t="s">
        <v>416</v>
      </c>
      <c r="PR2" t="s">
        <v>417</v>
      </c>
      <c r="PS2" t="s">
        <v>418</v>
      </c>
      <c r="PT2" t="s">
        <v>419</v>
      </c>
      <c r="PU2" t="s">
        <v>420</v>
      </c>
      <c r="PV2" t="s">
        <v>421</v>
      </c>
      <c r="PW2" t="s">
        <v>422</v>
      </c>
      <c r="PX2" t="s">
        <v>423</v>
      </c>
      <c r="PY2" t="s">
        <v>424</v>
      </c>
      <c r="PZ2" t="s">
        <v>425</v>
      </c>
      <c r="QA2" t="s">
        <v>426</v>
      </c>
      <c r="QB2" t="s">
        <v>427</v>
      </c>
      <c r="QC2" t="s">
        <v>428</v>
      </c>
      <c r="QD2" t="s">
        <v>429</v>
      </c>
      <c r="QE2" t="s">
        <v>430</v>
      </c>
      <c r="QF2" t="s">
        <v>431</v>
      </c>
      <c r="QG2" t="s">
        <v>432</v>
      </c>
      <c r="QH2" t="s">
        <v>433</v>
      </c>
      <c r="QI2" t="s">
        <v>434</v>
      </c>
      <c r="QJ2" t="s">
        <v>435</v>
      </c>
      <c r="QK2" t="s">
        <v>436</v>
      </c>
      <c r="QL2" t="s">
        <v>437</v>
      </c>
      <c r="QM2" t="s">
        <v>438</v>
      </c>
      <c r="QN2" t="s">
        <v>439</v>
      </c>
      <c r="QO2" t="s">
        <v>440</v>
      </c>
      <c r="QP2" t="s">
        <v>441</v>
      </c>
      <c r="QQ2" t="s">
        <v>442</v>
      </c>
      <c r="QR2" t="s">
        <v>443</v>
      </c>
      <c r="QS2" t="s">
        <v>444</v>
      </c>
      <c r="QT2" t="s">
        <v>445</v>
      </c>
      <c r="QU2" t="s">
        <v>446</v>
      </c>
      <c r="QV2" t="s">
        <v>447</v>
      </c>
      <c r="QW2" t="s">
        <v>448</v>
      </c>
      <c r="QX2" t="s">
        <v>449</v>
      </c>
      <c r="QY2" t="s">
        <v>450</v>
      </c>
      <c r="QZ2" t="s">
        <v>451</v>
      </c>
      <c r="RA2" t="s">
        <v>452</v>
      </c>
      <c r="RB2" t="s">
        <v>453</v>
      </c>
      <c r="RC2" t="s">
        <v>454</v>
      </c>
      <c r="RD2" t="s">
        <v>455</v>
      </c>
      <c r="RE2" t="s">
        <v>456</v>
      </c>
      <c r="RF2" t="s">
        <v>457</v>
      </c>
      <c r="RG2" t="s">
        <v>458</v>
      </c>
      <c r="RH2" t="s">
        <v>459</v>
      </c>
      <c r="RI2" t="s">
        <v>460</v>
      </c>
      <c r="RJ2" t="s">
        <v>461</v>
      </c>
      <c r="RK2" t="s">
        <v>462</v>
      </c>
      <c r="RL2" t="s">
        <v>463</v>
      </c>
      <c r="RM2" t="s">
        <v>464</v>
      </c>
      <c r="RN2" t="s">
        <v>465</v>
      </c>
      <c r="RO2" t="s">
        <v>466</v>
      </c>
      <c r="RP2" t="s">
        <v>467</v>
      </c>
      <c r="RQ2" t="s">
        <v>468</v>
      </c>
      <c r="RR2" t="s">
        <v>469</v>
      </c>
      <c r="RS2" t="s">
        <v>470</v>
      </c>
      <c r="RT2" t="s">
        <v>471</v>
      </c>
      <c r="RU2" t="s">
        <v>472</v>
      </c>
      <c r="RV2" t="s">
        <v>473</v>
      </c>
      <c r="RW2" t="s">
        <v>474</v>
      </c>
      <c r="RX2" t="s">
        <v>475</v>
      </c>
      <c r="RY2" t="s">
        <v>476</v>
      </c>
      <c r="RZ2" t="s">
        <v>477</v>
      </c>
      <c r="SA2" t="s">
        <v>478</v>
      </c>
      <c r="SB2" t="s">
        <v>479</v>
      </c>
      <c r="SC2" t="s">
        <v>480</v>
      </c>
      <c r="SD2" t="s">
        <v>481</v>
      </c>
      <c r="SE2" t="s">
        <v>482</v>
      </c>
      <c r="SF2" t="s">
        <v>483</v>
      </c>
      <c r="SG2" t="s">
        <v>484</v>
      </c>
      <c r="SH2" t="s">
        <v>485</v>
      </c>
      <c r="SI2" t="s">
        <v>486</v>
      </c>
      <c r="SJ2" t="s">
        <v>487</v>
      </c>
      <c r="SK2" t="s">
        <v>488</v>
      </c>
      <c r="SL2" t="s">
        <v>489</v>
      </c>
      <c r="SM2" t="s">
        <v>490</v>
      </c>
      <c r="SN2" t="s">
        <v>491</v>
      </c>
      <c r="SO2" t="s">
        <v>1318</v>
      </c>
      <c r="SP2" t="s">
        <v>1319</v>
      </c>
      <c r="SQ2" t="s">
        <v>1320</v>
      </c>
      <c r="SR2" t="s">
        <v>1321</v>
      </c>
      <c r="SS2" t="s">
        <v>1322</v>
      </c>
      <c r="ST2" t="s">
        <v>1323</v>
      </c>
      <c r="SU2" t="s">
        <v>1324</v>
      </c>
      <c r="SV2" t="s">
        <v>1325</v>
      </c>
      <c r="SW2" t="s">
        <v>492</v>
      </c>
      <c r="SX2" t="s">
        <v>493</v>
      </c>
      <c r="SY2" t="s">
        <v>494</v>
      </c>
      <c r="SZ2" t="s">
        <v>495</v>
      </c>
      <c r="TA2" t="s">
        <v>496</v>
      </c>
      <c r="TB2" t="s">
        <v>497</v>
      </c>
      <c r="TC2" t="s">
        <v>498</v>
      </c>
      <c r="TD2" t="s">
        <v>499</v>
      </c>
      <c r="TE2" t="s">
        <v>500</v>
      </c>
      <c r="TF2" t="s">
        <v>501</v>
      </c>
      <c r="TG2" t="s">
        <v>502</v>
      </c>
      <c r="TH2" t="s">
        <v>503</v>
      </c>
      <c r="TI2" t="s">
        <v>504</v>
      </c>
      <c r="TJ2" t="s">
        <v>505</v>
      </c>
      <c r="TK2" t="s">
        <v>506</v>
      </c>
      <c r="TL2" t="s">
        <v>507</v>
      </c>
      <c r="TM2" t="s">
        <v>508</v>
      </c>
      <c r="TN2" t="s">
        <v>509</v>
      </c>
      <c r="TO2" t="s">
        <v>510</v>
      </c>
      <c r="TP2" t="s">
        <v>511</v>
      </c>
      <c r="TQ2" t="s">
        <v>512</v>
      </c>
      <c r="TR2" t="s">
        <v>513</v>
      </c>
      <c r="TS2" t="s">
        <v>514</v>
      </c>
      <c r="TT2" t="s">
        <v>515</v>
      </c>
      <c r="TU2" t="s">
        <v>516</v>
      </c>
      <c r="TV2" t="s">
        <v>517</v>
      </c>
      <c r="TW2" t="s">
        <v>518</v>
      </c>
      <c r="TX2" t="s">
        <v>519</v>
      </c>
      <c r="TY2" t="s">
        <v>520</v>
      </c>
      <c r="TZ2" t="s">
        <v>521</v>
      </c>
      <c r="UA2" t="s">
        <v>522</v>
      </c>
      <c r="UB2" t="s">
        <v>523</v>
      </c>
      <c r="UC2" t="s">
        <v>524</v>
      </c>
      <c r="UD2" t="s">
        <v>525</v>
      </c>
      <c r="UE2" t="s">
        <v>526</v>
      </c>
      <c r="UF2" t="s">
        <v>527</v>
      </c>
      <c r="UG2" t="s">
        <v>528</v>
      </c>
      <c r="UH2" t="s">
        <v>529</v>
      </c>
      <c r="UI2" t="s">
        <v>530</v>
      </c>
      <c r="UJ2" t="s">
        <v>531</v>
      </c>
      <c r="UK2" t="s">
        <v>532</v>
      </c>
      <c r="UL2" t="s">
        <v>533</v>
      </c>
      <c r="UM2" t="s">
        <v>534</v>
      </c>
      <c r="UN2" t="s">
        <v>535</v>
      </c>
      <c r="UO2" t="s">
        <v>536</v>
      </c>
      <c r="UP2" t="s">
        <v>537</v>
      </c>
      <c r="UQ2" t="s">
        <v>538</v>
      </c>
      <c r="UR2" t="s">
        <v>539</v>
      </c>
      <c r="US2" t="s">
        <v>540</v>
      </c>
      <c r="UT2" t="s">
        <v>541</v>
      </c>
      <c r="UU2" t="s">
        <v>542</v>
      </c>
      <c r="UV2" t="s">
        <v>543</v>
      </c>
      <c r="UW2" t="s">
        <v>544</v>
      </c>
      <c r="UX2" t="s">
        <v>545</v>
      </c>
      <c r="UY2" t="s">
        <v>546</v>
      </c>
      <c r="UZ2" t="s">
        <v>547</v>
      </c>
      <c r="VA2" t="s">
        <v>548</v>
      </c>
      <c r="VB2" t="s">
        <v>549</v>
      </c>
      <c r="VC2" t="s">
        <v>550</v>
      </c>
      <c r="VD2" t="s">
        <v>551</v>
      </c>
      <c r="VE2" t="s">
        <v>552</v>
      </c>
      <c r="VF2" t="s">
        <v>553</v>
      </c>
      <c r="VG2" t="s">
        <v>554</v>
      </c>
      <c r="VH2" t="s">
        <v>1327</v>
      </c>
      <c r="VI2" t="s">
        <v>555</v>
      </c>
      <c r="VJ2" t="s">
        <v>556</v>
      </c>
      <c r="VK2" t="s">
        <v>557</v>
      </c>
      <c r="VL2" t="s">
        <v>1391</v>
      </c>
      <c r="VM2" t="s">
        <v>1392</v>
      </c>
      <c r="VN2" t="s">
        <v>558</v>
      </c>
      <c r="VO2" t="s">
        <v>559</v>
      </c>
      <c r="VP2" t="s">
        <v>560</v>
      </c>
      <c r="VQ2" t="s">
        <v>1328</v>
      </c>
      <c r="VR2" t="s">
        <v>561</v>
      </c>
      <c r="VS2" t="s">
        <v>562</v>
      </c>
      <c r="VT2" t="s">
        <v>1393</v>
      </c>
      <c r="VU2" t="s">
        <v>563</v>
      </c>
      <c r="VV2" t="s">
        <v>564</v>
      </c>
      <c r="VW2" t="s">
        <v>565</v>
      </c>
      <c r="VX2" t="s">
        <v>566</v>
      </c>
      <c r="VY2" t="s">
        <v>567</v>
      </c>
      <c r="VZ2" t="s">
        <v>1394</v>
      </c>
      <c r="WA2" t="s">
        <v>568</v>
      </c>
      <c r="WB2" t="s">
        <v>569</v>
      </c>
      <c r="WC2" t="s">
        <v>570</v>
      </c>
      <c r="WD2" t="s">
        <v>571</v>
      </c>
      <c r="WE2" t="s">
        <v>1399</v>
      </c>
      <c r="WF2" t="s">
        <v>1497</v>
      </c>
      <c r="WG2" t="s">
        <v>1498</v>
      </c>
      <c r="WH2" t="s">
        <v>1499</v>
      </c>
      <c r="WI2" t="s">
        <v>1500</v>
      </c>
      <c r="WJ2" t="s">
        <v>1501</v>
      </c>
      <c r="WK2" t="s">
        <v>1502</v>
      </c>
      <c r="WL2" t="s">
        <v>1503</v>
      </c>
      <c r="WM2" t="s">
        <v>1504</v>
      </c>
      <c r="WN2" t="s">
        <v>1505</v>
      </c>
      <c r="WO2" t="s">
        <v>572</v>
      </c>
      <c r="WP2" t="s">
        <v>573</v>
      </c>
      <c r="WQ2" t="s">
        <v>574</v>
      </c>
      <c r="WR2" t="s">
        <v>575</v>
      </c>
      <c r="WS2" t="s">
        <v>576</v>
      </c>
      <c r="WT2" t="s">
        <v>577</v>
      </c>
      <c r="WU2" t="s">
        <v>578</v>
      </c>
      <c r="WV2" t="s">
        <v>579</v>
      </c>
      <c r="WW2" t="s">
        <v>580</v>
      </c>
      <c r="WX2" t="s">
        <v>581</v>
      </c>
      <c r="WY2" t="s">
        <v>582</v>
      </c>
      <c r="WZ2" t="s">
        <v>583</v>
      </c>
      <c r="XA2" t="s">
        <v>584</v>
      </c>
      <c r="XB2" t="s">
        <v>585</v>
      </c>
      <c r="XC2" t="s">
        <v>1506</v>
      </c>
      <c r="XD2" t="s">
        <v>586</v>
      </c>
      <c r="XE2" t="s">
        <v>587</v>
      </c>
      <c r="XF2" t="s">
        <v>588</v>
      </c>
      <c r="XG2" t="s">
        <v>589</v>
      </c>
      <c r="XH2" t="s">
        <v>590</v>
      </c>
      <c r="XI2" t="s">
        <v>591</v>
      </c>
      <c r="XJ2" t="s">
        <v>592</v>
      </c>
      <c r="XK2" t="s">
        <v>593</v>
      </c>
      <c r="XL2" t="s">
        <v>594</v>
      </c>
      <c r="XM2" t="s">
        <v>595</v>
      </c>
      <c r="XN2" t="s">
        <v>596</v>
      </c>
      <c r="XO2" t="s">
        <v>597</v>
      </c>
      <c r="XP2" t="s">
        <v>1507</v>
      </c>
      <c r="XQ2" t="s">
        <v>598</v>
      </c>
      <c r="XR2" t="s">
        <v>599</v>
      </c>
      <c r="XS2" t="s">
        <v>600</v>
      </c>
      <c r="XT2" t="s">
        <v>601</v>
      </c>
      <c r="XU2" t="s">
        <v>602</v>
      </c>
      <c r="XV2" t="s">
        <v>603</v>
      </c>
      <c r="XW2" t="s">
        <v>604</v>
      </c>
      <c r="XX2" t="s">
        <v>605</v>
      </c>
      <c r="XY2" t="s">
        <v>606</v>
      </c>
      <c r="XZ2" t="s">
        <v>607</v>
      </c>
      <c r="YA2" t="s">
        <v>608</v>
      </c>
      <c r="YB2" t="s">
        <v>609</v>
      </c>
      <c r="YC2" t="s">
        <v>610</v>
      </c>
      <c r="YD2" t="s">
        <v>611</v>
      </c>
      <c r="YE2" t="s">
        <v>612</v>
      </c>
      <c r="YF2" t="s">
        <v>613</v>
      </c>
      <c r="YG2" t="s">
        <v>614</v>
      </c>
      <c r="YH2" t="s">
        <v>615</v>
      </c>
      <c r="YI2" t="s">
        <v>616</v>
      </c>
      <c r="YJ2" t="s">
        <v>617</v>
      </c>
      <c r="YK2" t="s">
        <v>618</v>
      </c>
      <c r="YL2" t="s">
        <v>619</v>
      </c>
      <c r="YM2" t="s">
        <v>620</v>
      </c>
      <c r="YN2" t="s">
        <v>621</v>
      </c>
      <c r="YO2" t="s">
        <v>622</v>
      </c>
      <c r="YP2" t="s">
        <v>623</v>
      </c>
      <c r="YQ2" t="s">
        <v>624</v>
      </c>
      <c r="YR2" t="s">
        <v>625</v>
      </c>
      <c r="YS2" t="s">
        <v>626</v>
      </c>
      <c r="YT2" t="s">
        <v>627</v>
      </c>
      <c r="YU2" t="s">
        <v>628</v>
      </c>
      <c r="YV2" t="s">
        <v>629</v>
      </c>
      <c r="YW2" t="s">
        <v>630</v>
      </c>
      <c r="YX2" t="s">
        <v>631</v>
      </c>
      <c r="YY2" t="s">
        <v>632</v>
      </c>
      <c r="YZ2" t="s">
        <v>633</v>
      </c>
      <c r="ZA2" t="s">
        <v>634</v>
      </c>
      <c r="ZB2" t="s">
        <v>635</v>
      </c>
      <c r="ZC2" t="s">
        <v>636</v>
      </c>
      <c r="ZD2" t="s">
        <v>637</v>
      </c>
      <c r="ZE2" t="s">
        <v>638</v>
      </c>
      <c r="ZF2" t="s">
        <v>639</v>
      </c>
      <c r="ZG2" t="s">
        <v>640</v>
      </c>
      <c r="ZH2" t="s">
        <v>641</v>
      </c>
      <c r="ZI2" t="s">
        <v>642</v>
      </c>
      <c r="ZJ2" t="s">
        <v>643</v>
      </c>
      <c r="ZK2" t="s">
        <v>644</v>
      </c>
      <c r="ZL2" t="s">
        <v>645</v>
      </c>
      <c r="ZM2" t="s">
        <v>646</v>
      </c>
      <c r="ZN2" t="s">
        <v>647</v>
      </c>
      <c r="ZO2" t="s">
        <v>648</v>
      </c>
      <c r="ZP2" t="s">
        <v>649</v>
      </c>
      <c r="ZQ2" t="s">
        <v>650</v>
      </c>
      <c r="ZR2" t="s">
        <v>651</v>
      </c>
      <c r="ZS2" t="s">
        <v>652</v>
      </c>
      <c r="ZT2" t="s">
        <v>653</v>
      </c>
      <c r="ZU2" t="s">
        <v>654</v>
      </c>
      <c r="ZV2" t="s">
        <v>655</v>
      </c>
      <c r="ZW2" t="s">
        <v>656</v>
      </c>
      <c r="ZX2" t="s">
        <v>657</v>
      </c>
      <c r="ZY2" t="s">
        <v>658</v>
      </c>
      <c r="ZZ2" t="s">
        <v>659</v>
      </c>
      <c r="AAA2" t="s">
        <v>660</v>
      </c>
      <c r="AAB2" t="s">
        <v>661</v>
      </c>
      <c r="AAC2" t="s">
        <v>662</v>
      </c>
      <c r="AAD2" t="s">
        <v>663</v>
      </c>
      <c r="AAE2" t="s">
        <v>664</v>
      </c>
      <c r="AAF2" t="s">
        <v>665</v>
      </c>
      <c r="AAG2" t="s">
        <v>666</v>
      </c>
      <c r="AAH2" t="s">
        <v>667</v>
      </c>
      <c r="AAI2" t="s">
        <v>668</v>
      </c>
      <c r="AAJ2" t="s">
        <v>669</v>
      </c>
      <c r="AAK2" t="s">
        <v>670</v>
      </c>
      <c r="AAL2" t="s">
        <v>671</v>
      </c>
      <c r="AAM2" t="s">
        <v>672</v>
      </c>
      <c r="AAN2" t="s">
        <v>673</v>
      </c>
      <c r="AAO2" t="s">
        <v>674</v>
      </c>
      <c r="AAP2" t="s">
        <v>675</v>
      </c>
      <c r="AAQ2" t="s">
        <v>676</v>
      </c>
      <c r="AAR2" t="s">
        <v>677</v>
      </c>
      <c r="AAS2" t="s">
        <v>678</v>
      </c>
      <c r="AAT2" t="s">
        <v>679</v>
      </c>
      <c r="AAU2" t="s">
        <v>680</v>
      </c>
      <c r="AAV2" t="s">
        <v>681</v>
      </c>
      <c r="AAW2" t="s">
        <v>682</v>
      </c>
      <c r="AAX2" t="s">
        <v>683</v>
      </c>
      <c r="AAY2" t="s">
        <v>684</v>
      </c>
      <c r="AAZ2" t="s">
        <v>685</v>
      </c>
      <c r="ABA2" t="s">
        <v>686</v>
      </c>
      <c r="ABB2" t="s">
        <v>687</v>
      </c>
      <c r="ABC2" t="s">
        <v>1329</v>
      </c>
      <c r="ABD2" t="s">
        <v>691</v>
      </c>
      <c r="ABE2" t="s">
        <v>688</v>
      </c>
      <c r="ABF2" t="s">
        <v>689</v>
      </c>
      <c r="ABG2" t="s">
        <v>690</v>
      </c>
      <c r="ABH2" t="s">
        <v>692</v>
      </c>
      <c r="ABI2" t="s">
        <v>1567</v>
      </c>
      <c r="ABJ2" t="s">
        <v>1568</v>
      </c>
      <c r="ABK2" t="s">
        <v>1569</v>
      </c>
      <c r="ABL2" t="s">
        <v>1570</v>
      </c>
      <c r="ABM2" t="s">
        <v>1571</v>
      </c>
      <c r="ABN2" t="s">
        <v>1572</v>
      </c>
      <c r="ABO2" t="s">
        <v>1573</v>
      </c>
      <c r="ABP2" t="s">
        <v>1574</v>
      </c>
      <c r="ABQ2" t="s">
        <v>1575</v>
      </c>
      <c r="ABR2" t="s">
        <v>1576</v>
      </c>
      <c r="ABS2" t="s">
        <v>1577</v>
      </c>
      <c r="ABT2" t="s">
        <v>1578</v>
      </c>
      <c r="ABU2" t="s">
        <v>1579</v>
      </c>
      <c r="ABV2" t="s">
        <v>1580</v>
      </c>
      <c r="ABW2" t="s">
        <v>1581</v>
      </c>
      <c r="ABX2" t="s">
        <v>1582</v>
      </c>
      <c r="ABY2" t="s">
        <v>1583</v>
      </c>
      <c r="ABZ2" t="s">
        <v>1584</v>
      </c>
      <c r="ACA2" t="s">
        <v>1585</v>
      </c>
      <c r="ACB2" t="s">
        <v>1586</v>
      </c>
      <c r="ACC2" t="s">
        <v>1587</v>
      </c>
      <c r="ACD2" t="s">
        <v>1588</v>
      </c>
      <c r="ACE2" t="s">
        <v>1589</v>
      </c>
      <c r="ACF2" t="s">
        <v>1590</v>
      </c>
      <c r="ACG2" t="s">
        <v>1591</v>
      </c>
      <c r="ACH2" t="s">
        <v>1592</v>
      </c>
      <c r="ACI2" t="s">
        <v>1593</v>
      </c>
      <c r="ACJ2" t="s">
        <v>1594</v>
      </c>
      <c r="ACK2" t="s">
        <v>1595</v>
      </c>
      <c r="ACL2" t="s">
        <v>1596</v>
      </c>
      <c r="ACM2" t="s">
        <v>1597</v>
      </c>
      <c r="ACN2" t="s">
        <v>1598</v>
      </c>
      <c r="ACO2" t="s">
        <v>1599</v>
      </c>
      <c r="ACP2" t="s">
        <v>1600</v>
      </c>
      <c r="ACQ2" t="s">
        <v>1601</v>
      </c>
      <c r="ACR2" t="s">
        <v>1602</v>
      </c>
      <c r="ACS2" t="s">
        <v>1603</v>
      </c>
      <c r="ACT2" t="s">
        <v>1604</v>
      </c>
      <c r="ACU2" t="s">
        <v>1605</v>
      </c>
      <c r="ACV2" t="s">
        <v>1606</v>
      </c>
      <c r="ACW2" t="s">
        <v>1607</v>
      </c>
      <c r="ACX2" t="s">
        <v>1608</v>
      </c>
      <c r="ACY2" t="s">
        <v>1609</v>
      </c>
      <c r="ACZ2" t="s">
        <v>1610</v>
      </c>
      <c r="ADA2" t="s">
        <v>1611</v>
      </c>
      <c r="ADB2" t="s">
        <v>1612</v>
      </c>
      <c r="ADC2" t="s">
        <v>1613</v>
      </c>
      <c r="ADD2" t="s">
        <v>1614</v>
      </c>
      <c r="ADE2" t="s">
        <v>1615</v>
      </c>
      <c r="ADF2" t="s">
        <v>1616</v>
      </c>
      <c r="ADG2" t="s">
        <v>1617</v>
      </c>
      <c r="ADH2" t="s">
        <v>1618</v>
      </c>
      <c r="ADI2" t="s">
        <v>1619</v>
      </c>
      <c r="ADJ2" t="s">
        <v>1620</v>
      </c>
      <c r="ADK2" t="s">
        <v>1621</v>
      </c>
      <c r="ADL2" t="s">
        <v>1622</v>
      </c>
      <c r="ADM2" t="s">
        <v>1623</v>
      </c>
      <c r="ADN2" t="s">
        <v>1624</v>
      </c>
      <c r="ADO2" t="s">
        <v>1625</v>
      </c>
      <c r="ADP2" t="s">
        <v>1626</v>
      </c>
      <c r="ADQ2" t="s">
        <v>1627</v>
      </c>
      <c r="ADR2" t="s">
        <v>1628</v>
      </c>
      <c r="ADS2" t="s">
        <v>1405</v>
      </c>
      <c r="ADT2" t="s">
        <v>1629</v>
      </c>
      <c r="ADU2" t="s">
        <v>1630</v>
      </c>
      <c r="ADV2" t="s">
        <v>1631</v>
      </c>
      <c r="ADW2" t="s">
        <v>1632</v>
      </c>
      <c r="ADX2" t="s">
        <v>693</v>
      </c>
      <c r="ADY2" t="s">
        <v>694</v>
      </c>
      <c r="ADZ2" t="s">
        <v>695</v>
      </c>
      <c r="AEA2" t="s">
        <v>696</v>
      </c>
      <c r="AEB2" t="s">
        <v>1699</v>
      </c>
      <c r="AEC2" t="s">
        <v>1720</v>
      </c>
      <c r="AED2" t="s">
        <v>1721</v>
      </c>
      <c r="AEE2" t="s">
        <v>1722</v>
      </c>
      <c r="AEF2" t="s">
        <v>1723</v>
      </c>
      <c r="AEG2" t="s">
        <v>1724</v>
      </c>
    </row>
    <row r="3" spans="1:816" s="75" customFormat="1">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630" t="s">
        <v>1386</v>
      </c>
      <c r="AH3" s="630"/>
      <c r="AI3" s="630"/>
      <c r="AJ3" s="630"/>
      <c r="AK3" s="629" t="s">
        <v>899</v>
      </c>
      <c r="AL3" s="629"/>
      <c r="AM3" s="629"/>
      <c r="AN3" s="629"/>
      <c r="AO3" s="629"/>
      <c r="AP3" s="629"/>
      <c r="AQ3" s="629"/>
      <c r="AR3" s="629"/>
      <c r="AS3" s="625" t="s">
        <v>902</v>
      </c>
      <c r="AT3" s="625"/>
      <c r="AU3" s="625"/>
      <c r="AV3" s="625"/>
      <c r="AW3" s="625"/>
      <c r="AX3" s="625"/>
      <c r="AY3" s="625"/>
      <c r="AZ3" s="625"/>
      <c r="BA3" s="625"/>
      <c r="BB3" s="625"/>
      <c r="BC3" s="625"/>
      <c r="BD3" s="625"/>
      <c r="BE3" s="422"/>
      <c r="BF3" s="629" t="s">
        <v>903</v>
      </c>
      <c r="BG3" s="629"/>
      <c r="BH3" s="629"/>
      <c r="BI3" s="629"/>
      <c r="BJ3" s="629"/>
      <c r="BK3" s="629"/>
      <c r="BL3" s="629"/>
      <c r="BM3" s="629"/>
      <c r="BN3" s="629"/>
      <c r="BO3" s="629"/>
      <c r="BP3" s="629"/>
      <c r="BQ3" s="629"/>
      <c r="BR3" s="423"/>
      <c r="BS3" s="625" t="s">
        <v>904</v>
      </c>
      <c r="BT3" s="625"/>
      <c r="BU3" s="625"/>
      <c r="BV3" s="625"/>
      <c r="BW3" s="625"/>
      <c r="BX3" s="625"/>
      <c r="BY3" s="625"/>
      <c r="BZ3" s="625"/>
      <c r="CA3" s="625"/>
      <c r="CB3" s="625"/>
      <c r="CC3" s="625"/>
      <c r="CD3" s="625"/>
      <c r="CE3" s="422"/>
      <c r="CF3" s="629" t="s">
        <v>905</v>
      </c>
      <c r="CG3" s="629"/>
      <c r="CH3" s="629"/>
      <c r="CI3" s="629"/>
      <c r="CJ3" s="629"/>
      <c r="CK3" s="629"/>
      <c r="CL3" s="629"/>
      <c r="CM3" s="629"/>
      <c r="CN3" s="629"/>
      <c r="CO3" s="629"/>
      <c r="CP3" s="629"/>
      <c r="CQ3" s="629"/>
      <c r="CR3" s="423"/>
      <c r="CS3" s="625" t="s">
        <v>906</v>
      </c>
      <c r="CT3" s="625"/>
      <c r="CU3" s="625"/>
      <c r="CV3" s="625"/>
      <c r="CW3" s="625"/>
      <c r="CX3" s="625"/>
      <c r="CY3" s="625"/>
      <c r="CZ3" s="625"/>
      <c r="DA3" s="625"/>
      <c r="DB3" s="625"/>
      <c r="DC3" s="625"/>
      <c r="DD3" s="625"/>
      <c r="DE3" s="422"/>
      <c r="DF3" s="629" t="s">
        <v>907</v>
      </c>
      <c r="DG3" s="629"/>
      <c r="DH3" s="629"/>
      <c r="DI3" s="629"/>
      <c r="DJ3" s="629"/>
      <c r="DK3" s="629"/>
      <c r="DL3" s="629"/>
      <c r="DM3" s="629"/>
      <c r="DN3" s="629"/>
      <c r="DO3" s="629"/>
      <c r="DP3" s="629"/>
      <c r="DQ3" s="629"/>
      <c r="DR3" s="423"/>
      <c r="DS3" s="625" t="s">
        <v>908</v>
      </c>
      <c r="DT3" s="625"/>
      <c r="DU3" s="625"/>
      <c r="DV3" s="625"/>
      <c r="DW3" s="625"/>
      <c r="DX3" s="625"/>
      <c r="DY3" s="625"/>
      <c r="DZ3" s="625"/>
      <c r="EA3" s="625"/>
      <c r="EB3" s="625"/>
      <c r="EC3" s="625"/>
      <c r="ED3" s="625"/>
      <c r="EE3" s="422"/>
      <c r="EF3" s="629" t="s">
        <v>909</v>
      </c>
      <c r="EG3" s="629"/>
      <c r="EH3" s="629"/>
      <c r="EI3" s="629"/>
      <c r="EJ3" s="629"/>
      <c r="EK3" s="629"/>
      <c r="EL3" s="629"/>
      <c r="EM3" s="629"/>
      <c r="EN3" s="629"/>
      <c r="EO3" s="629"/>
      <c r="EP3" s="629"/>
      <c r="EQ3" s="629"/>
      <c r="ER3" s="423"/>
      <c r="ES3" s="627" t="s">
        <v>902</v>
      </c>
      <c r="ET3" s="627"/>
      <c r="EU3" s="627"/>
      <c r="EV3" s="627"/>
      <c r="EW3" s="627"/>
      <c r="EX3" s="627"/>
      <c r="EY3" s="627"/>
      <c r="EZ3" s="627"/>
      <c r="FA3" s="627"/>
      <c r="FB3" s="627"/>
      <c r="FC3" s="627"/>
      <c r="FD3" s="627"/>
      <c r="FE3" s="627"/>
      <c r="FF3" s="627"/>
      <c r="FG3" s="627"/>
      <c r="FH3" s="627"/>
      <c r="FI3" s="627"/>
      <c r="FJ3" s="627"/>
      <c r="FK3" s="627"/>
      <c r="FL3" s="627"/>
      <c r="FM3" s="627"/>
      <c r="FN3" s="627"/>
      <c r="FO3" s="627"/>
      <c r="FP3" s="625" t="s">
        <v>903</v>
      </c>
      <c r="FQ3" s="625"/>
      <c r="FR3" s="625"/>
      <c r="FS3" s="625"/>
      <c r="FT3" s="625"/>
      <c r="FU3" s="625"/>
      <c r="FV3" s="625"/>
      <c r="FW3" s="625"/>
      <c r="FX3" s="625"/>
      <c r="FY3" s="625"/>
      <c r="FZ3" s="625"/>
      <c r="GA3" s="625"/>
      <c r="GB3" s="625"/>
      <c r="GC3" s="625"/>
      <c r="GD3" s="625"/>
      <c r="GE3" s="625"/>
      <c r="GF3" s="625"/>
      <c r="GG3" s="625"/>
      <c r="GH3" s="625"/>
      <c r="GI3" s="625"/>
      <c r="GJ3" s="625"/>
      <c r="GK3" s="625"/>
      <c r="GL3" s="625"/>
      <c r="GM3" s="627" t="s">
        <v>904</v>
      </c>
      <c r="GN3" s="627"/>
      <c r="GO3" s="627"/>
      <c r="GP3" s="627"/>
      <c r="GQ3" s="627"/>
      <c r="GR3" s="627"/>
      <c r="GS3" s="627"/>
      <c r="GT3" s="627"/>
      <c r="GU3" s="627"/>
      <c r="GV3" s="627"/>
      <c r="GW3" s="627"/>
      <c r="GX3" s="627"/>
      <c r="GY3" s="627"/>
      <c r="GZ3" s="627"/>
      <c r="HA3" s="627"/>
      <c r="HB3" s="627"/>
      <c r="HC3" s="627"/>
      <c r="HD3" s="627"/>
      <c r="HE3" s="627"/>
      <c r="HF3" s="627"/>
      <c r="HG3" s="627"/>
      <c r="HH3" s="627"/>
      <c r="HI3" s="627"/>
      <c r="HJ3" s="625" t="s">
        <v>905</v>
      </c>
      <c r="HK3" s="625"/>
      <c r="HL3" s="625"/>
      <c r="HM3" s="625"/>
      <c r="HN3" s="625"/>
      <c r="HO3" s="625"/>
      <c r="HP3" s="625"/>
      <c r="HQ3" s="625"/>
      <c r="HR3" s="625"/>
      <c r="HS3" s="625"/>
      <c r="HT3" s="625"/>
      <c r="HU3" s="625"/>
      <c r="HV3" s="625"/>
      <c r="HW3" s="625"/>
      <c r="HX3" s="625"/>
      <c r="HY3" s="625"/>
      <c r="HZ3" s="625"/>
      <c r="IA3" s="625"/>
      <c r="IB3" s="625"/>
      <c r="IC3" s="625"/>
      <c r="ID3" s="625"/>
      <c r="IE3" s="625"/>
      <c r="IF3" s="625"/>
      <c r="IG3" s="627" t="s">
        <v>906</v>
      </c>
      <c r="IH3" s="627"/>
      <c r="II3" s="627"/>
      <c r="IJ3" s="627"/>
      <c r="IK3" s="627"/>
      <c r="IL3" s="627"/>
      <c r="IM3" s="627"/>
      <c r="IN3" s="627"/>
      <c r="IO3" s="627"/>
      <c r="IP3" s="627"/>
      <c r="IQ3" s="627"/>
      <c r="IR3" s="627"/>
      <c r="IS3" s="627"/>
      <c r="IT3" s="627"/>
      <c r="IU3" s="627"/>
      <c r="IV3" s="627"/>
      <c r="IW3" s="627"/>
      <c r="IX3" s="627"/>
      <c r="IY3" s="627"/>
      <c r="IZ3" s="627"/>
      <c r="JA3" s="627"/>
      <c r="JB3" s="627"/>
      <c r="JC3" s="627"/>
      <c r="JD3" s="625" t="s">
        <v>907</v>
      </c>
      <c r="JE3" s="625"/>
      <c r="JF3" s="625"/>
      <c r="JG3" s="625"/>
      <c r="JH3" s="625"/>
      <c r="JI3" s="625"/>
      <c r="JJ3" s="625"/>
      <c r="JK3" s="625"/>
      <c r="JL3" s="625"/>
      <c r="JM3" s="625"/>
      <c r="JN3" s="625"/>
      <c r="JO3" s="625"/>
      <c r="JP3" s="625"/>
      <c r="JQ3" s="625"/>
      <c r="JR3" s="625"/>
      <c r="JS3" s="625"/>
      <c r="JT3" s="625"/>
      <c r="JU3" s="625"/>
      <c r="JV3" s="625"/>
      <c r="JW3" s="625"/>
      <c r="JX3" s="625"/>
      <c r="JY3" s="625"/>
      <c r="JZ3" s="625"/>
      <c r="KA3" s="627" t="s">
        <v>908</v>
      </c>
      <c r="KB3" s="627"/>
      <c r="KC3" s="627"/>
      <c r="KD3" s="627"/>
      <c r="KE3" s="627"/>
      <c r="KF3" s="627"/>
      <c r="KG3" s="627"/>
      <c r="KH3" s="627"/>
      <c r="KI3" s="627"/>
      <c r="KJ3" s="627"/>
      <c r="KK3" s="627"/>
      <c r="KL3" s="627"/>
      <c r="KM3" s="627"/>
      <c r="KN3" s="627"/>
      <c r="KO3" s="627"/>
      <c r="KP3" s="627"/>
      <c r="KQ3" s="627"/>
      <c r="KR3" s="627"/>
      <c r="KS3" s="627"/>
      <c r="KT3" s="627"/>
      <c r="KU3" s="627"/>
      <c r="KV3" s="627"/>
      <c r="KW3" s="627"/>
      <c r="KX3" s="625" t="s">
        <v>909</v>
      </c>
      <c r="KY3" s="625"/>
      <c r="KZ3" s="625"/>
      <c r="LA3" s="625"/>
      <c r="LB3" s="625"/>
      <c r="LC3" s="625"/>
      <c r="LD3" s="625"/>
      <c r="LE3" s="625"/>
      <c r="LF3" s="625"/>
      <c r="LG3" s="625"/>
      <c r="LH3" s="625"/>
      <c r="LI3" s="625"/>
      <c r="LJ3" s="625"/>
      <c r="LK3" s="625"/>
      <c r="LL3" s="625"/>
      <c r="LM3" s="625"/>
      <c r="LN3" s="625"/>
      <c r="LO3" s="625"/>
      <c r="LP3" s="625"/>
      <c r="LQ3" s="625"/>
      <c r="LR3" s="625"/>
      <c r="LS3" s="625"/>
      <c r="LT3" s="625"/>
      <c r="LU3" s="627" t="s">
        <v>902</v>
      </c>
      <c r="LV3" s="627"/>
      <c r="LW3" s="627"/>
      <c r="LX3" s="627"/>
      <c r="LY3" s="627"/>
      <c r="LZ3" s="627"/>
      <c r="MA3" s="627"/>
      <c r="MB3" s="627"/>
      <c r="MC3" s="627"/>
      <c r="MD3" s="627"/>
      <c r="ME3" s="627"/>
      <c r="MF3" s="627"/>
      <c r="MG3" s="627"/>
      <c r="MH3" s="627"/>
      <c r="MI3" s="627"/>
      <c r="MJ3" s="627"/>
      <c r="MK3" s="627"/>
      <c r="ML3" s="627"/>
      <c r="MM3" s="627"/>
      <c r="MN3" s="627"/>
      <c r="MO3" s="627"/>
      <c r="MP3" s="627"/>
      <c r="MQ3" s="625" t="s">
        <v>974</v>
      </c>
      <c r="MR3" s="625"/>
      <c r="MS3" s="625"/>
      <c r="MT3" s="625"/>
      <c r="MU3" s="625"/>
      <c r="MV3" s="625"/>
      <c r="MW3" s="625"/>
      <c r="MX3" s="625"/>
      <c r="MY3" s="625"/>
      <c r="MZ3" s="625"/>
      <c r="NA3" s="625"/>
      <c r="NB3" s="625"/>
      <c r="NC3" s="625"/>
      <c r="ND3" s="625"/>
      <c r="NE3" s="625"/>
      <c r="NF3" s="625"/>
      <c r="NG3" s="625"/>
      <c r="NH3" s="625"/>
      <c r="NI3" s="625"/>
      <c r="NJ3" s="625"/>
      <c r="NK3" s="625"/>
      <c r="NL3" s="625"/>
      <c r="NM3" s="627" t="s">
        <v>904</v>
      </c>
      <c r="NN3" s="627"/>
      <c r="NO3" s="627"/>
      <c r="NP3" s="627"/>
      <c r="NQ3" s="627"/>
      <c r="NR3" s="627"/>
      <c r="NS3" s="627"/>
      <c r="NT3" s="627"/>
      <c r="NU3" s="627"/>
      <c r="NV3" s="627"/>
      <c r="NW3" s="627"/>
      <c r="NX3" s="627"/>
      <c r="NY3" s="627"/>
      <c r="NZ3" s="627"/>
      <c r="OA3" s="627"/>
      <c r="OB3" s="627"/>
      <c r="OC3" s="627"/>
      <c r="OD3" s="627"/>
      <c r="OE3" s="627"/>
      <c r="OF3" s="627"/>
      <c r="OG3" s="627"/>
      <c r="OH3" s="627"/>
      <c r="OI3" s="625" t="s">
        <v>975</v>
      </c>
      <c r="OJ3" s="625"/>
      <c r="OK3" s="625"/>
      <c r="OL3" s="625"/>
      <c r="OM3" s="625"/>
      <c r="ON3" s="625"/>
      <c r="OO3" s="625"/>
      <c r="OP3" s="625"/>
      <c r="OQ3" s="625"/>
      <c r="OR3" s="625"/>
      <c r="OS3" s="625"/>
      <c r="OT3" s="625"/>
      <c r="OU3" s="625"/>
      <c r="OV3" s="625"/>
      <c r="OW3" s="625"/>
      <c r="OX3" s="625"/>
      <c r="OY3" s="625"/>
      <c r="OZ3" s="625"/>
      <c r="PA3" s="625"/>
      <c r="PB3" s="625"/>
      <c r="PC3" s="625"/>
      <c r="PD3" s="625"/>
      <c r="PE3" s="627" t="s">
        <v>976</v>
      </c>
      <c r="PF3" s="627"/>
      <c r="PG3" s="627"/>
      <c r="PH3" s="627"/>
      <c r="PI3" s="627"/>
      <c r="PJ3" s="627"/>
      <c r="PK3" s="627"/>
      <c r="PL3" s="627"/>
      <c r="PM3" s="627"/>
      <c r="PN3" s="627"/>
      <c r="PO3" s="627"/>
      <c r="PP3" s="627"/>
      <c r="PQ3" s="627"/>
      <c r="PR3" s="627"/>
      <c r="PS3" s="627"/>
      <c r="PT3" s="627"/>
      <c r="PU3" s="627"/>
      <c r="PV3" s="627"/>
      <c r="PW3" s="627"/>
      <c r="PX3" s="627"/>
      <c r="PY3" s="627"/>
      <c r="PZ3" s="627"/>
      <c r="QA3" s="625" t="s">
        <v>977</v>
      </c>
      <c r="QB3" s="625"/>
      <c r="QC3" s="625"/>
      <c r="QD3" s="625"/>
      <c r="QE3" s="625"/>
      <c r="QF3" s="625"/>
      <c r="QG3" s="625"/>
      <c r="QH3" s="625"/>
      <c r="QI3" s="625"/>
      <c r="QJ3" s="625"/>
      <c r="QK3" s="625"/>
      <c r="QL3" s="625"/>
      <c r="QM3" s="625"/>
      <c r="QN3" s="625"/>
      <c r="QO3" s="625"/>
      <c r="QP3" s="625"/>
      <c r="QQ3" s="625"/>
      <c r="QR3" s="625"/>
      <c r="QS3" s="625"/>
      <c r="QT3" s="625"/>
      <c r="QU3" s="625"/>
      <c r="QV3" s="625"/>
      <c r="QW3" s="627" t="s">
        <v>908</v>
      </c>
      <c r="QX3" s="627"/>
      <c r="QY3" s="627"/>
      <c r="QZ3" s="627"/>
      <c r="RA3" s="627"/>
      <c r="RB3" s="627"/>
      <c r="RC3" s="627"/>
      <c r="RD3" s="627"/>
      <c r="RE3" s="627"/>
      <c r="RF3" s="627"/>
      <c r="RG3" s="627"/>
      <c r="RH3" s="627"/>
      <c r="RI3" s="627"/>
      <c r="RJ3" s="627"/>
      <c r="RK3" s="627"/>
      <c r="RL3" s="627"/>
      <c r="RM3" s="627"/>
      <c r="RN3" s="627"/>
      <c r="RO3" s="627"/>
      <c r="RP3" s="627"/>
      <c r="RQ3" s="627"/>
      <c r="RR3" s="627"/>
      <c r="RS3" s="625" t="s">
        <v>909</v>
      </c>
      <c r="RT3" s="625"/>
      <c r="RU3" s="625"/>
      <c r="RV3" s="625"/>
      <c r="RW3" s="625"/>
      <c r="RX3" s="625"/>
      <c r="RY3" s="625"/>
      <c r="RZ3" s="625"/>
      <c r="SA3" s="625"/>
      <c r="SB3" s="625"/>
      <c r="SC3" s="625"/>
      <c r="SD3" s="625"/>
      <c r="SE3" s="625"/>
      <c r="SF3" s="625"/>
      <c r="SG3" s="625"/>
      <c r="SH3" s="625"/>
      <c r="SI3" s="625"/>
      <c r="SJ3" s="625"/>
      <c r="SK3" s="625"/>
      <c r="SL3" s="625"/>
      <c r="SM3" s="625"/>
      <c r="SN3" s="625"/>
      <c r="SO3" s="628" t="s">
        <v>1326</v>
      </c>
      <c r="SP3" s="628"/>
      <c r="SQ3" s="628"/>
      <c r="SR3" s="628"/>
      <c r="SS3" s="628"/>
      <c r="ST3" s="628"/>
      <c r="SU3" s="628"/>
      <c r="SV3" s="628"/>
      <c r="SW3" s="126"/>
      <c r="SX3" s="126"/>
      <c r="SY3" s="126"/>
      <c r="SZ3" s="126"/>
      <c r="TA3" s="7"/>
      <c r="TB3" s="7"/>
      <c r="TC3" s="7"/>
      <c r="TD3" s="7"/>
      <c r="TE3" s="126"/>
      <c r="TF3" s="126"/>
      <c r="TG3" s="126"/>
      <c r="TH3" s="126"/>
      <c r="TI3" s="7"/>
      <c r="TJ3" s="7"/>
      <c r="TK3" s="7"/>
      <c r="TL3" s="7"/>
      <c r="TM3" s="126"/>
      <c r="TN3" s="126"/>
      <c r="TO3" s="126"/>
      <c r="TP3" s="126"/>
      <c r="TQ3" s="7"/>
      <c r="TR3" s="7"/>
      <c r="TS3" s="7"/>
      <c r="TT3" s="7"/>
      <c r="TU3" s="126"/>
      <c r="TV3" s="126"/>
      <c r="TW3" s="126"/>
      <c r="TX3" s="126"/>
      <c r="TY3" s="7"/>
      <c r="TZ3" s="7"/>
      <c r="UA3" s="7"/>
      <c r="UB3" s="7"/>
      <c r="UC3" s="626" t="s">
        <v>992</v>
      </c>
      <c r="UD3" s="626"/>
      <c r="UE3" s="626"/>
      <c r="UF3" s="626"/>
      <c r="UG3" s="626" t="s">
        <v>993</v>
      </c>
      <c r="UH3" s="626"/>
      <c r="UI3" s="626"/>
      <c r="UJ3" s="626"/>
      <c r="UK3" s="625" t="s">
        <v>1159</v>
      </c>
      <c r="UL3" s="625"/>
      <c r="UM3" s="625"/>
      <c r="UN3" s="625"/>
      <c r="UO3" s="625"/>
      <c r="UP3" s="625"/>
      <c r="UQ3" s="625"/>
      <c r="UR3" s="625"/>
      <c r="US3" s="625"/>
      <c r="UT3" s="632" t="s">
        <v>1160</v>
      </c>
      <c r="UU3" s="632"/>
      <c r="UV3" s="632"/>
      <c r="UW3" s="632"/>
      <c r="UX3" s="632"/>
      <c r="UY3" s="632"/>
      <c r="UZ3" s="632"/>
      <c r="VA3" s="632"/>
      <c r="VB3" s="632"/>
      <c r="VC3" s="625" t="s">
        <v>1004</v>
      </c>
      <c r="VD3" s="625"/>
      <c r="VE3" s="625"/>
      <c r="VF3" s="625"/>
      <c r="VG3" s="625"/>
      <c r="VH3" s="625"/>
      <c r="VI3" s="632" t="s">
        <v>1027</v>
      </c>
      <c r="VJ3" s="632"/>
      <c r="VK3" s="632"/>
      <c r="VL3" s="632"/>
      <c r="VM3" s="632"/>
      <c r="VN3" s="632"/>
      <c r="VO3" s="632"/>
      <c r="VP3" s="632"/>
      <c r="VQ3" s="632"/>
      <c r="VR3" s="632"/>
      <c r="VS3" s="632"/>
      <c r="VT3" s="632"/>
      <c r="VU3" s="632"/>
      <c r="VV3" s="632"/>
      <c r="VW3" s="632"/>
      <c r="VX3" s="632"/>
      <c r="VY3" s="632"/>
      <c r="VZ3" s="424"/>
      <c r="WA3" s="625" t="s">
        <v>1028</v>
      </c>
      <c r="WB3" s="625"/>
      <c r="WC3" s="625"/>
      <c r="WD3" s="625"/>
      <c r="WE3" s="422" t="s">
        <v>1386</v>
      </c>
      <c r="WF3" s="625" t="s">
        <v>1508</v>
      </c>
      <c r="WG3" s="625"/>
      <c r="WH3" s="625"/>
      <c r="WI3" s="625"/>
      <c r="WJ3" s="625"/>
      <c r="WK3" s="625"/>
      <c r="WL3" s="625"/>
      <c r="WM3" s="625"/>
      <c r="WN3" s="625"/>
      <c r="WO3" s="632" t="s">
        <v>1029</v>
      </c>
      <c r="WP3" s="632"/>
      <c r="WQ3" s="625" t="s">
        <v>922</v>
      </c>
      <c r="WR3" s="625"/>
      <c r="WS3" s="625"/>
      <c r="WT3" s="625"/>
      <c r="WU3" s="625"/>
      <c r="WV3" s="625"/>
      <c r="WW3" s="625"/>
      <c r="WX3" s="625"/>
      <c r="WY3" s="625"/>
      <c r="WZ3" s="625"/>
      <c r="XA3" s="625"/>
      <c r="XB3" s="625"/>
      <c r="XC3" s="422"/>
      <c r="XD3" s="632" t="s">
        <v>923</v>
      </c>
      <c r="XE3" s="632"/>
      <c r="XF3" s="632"/>
      <c r="XG3" s="632"/>
      <c r="XH3" s="632"/>
      <c r="XI3" s="632"/>
      <c r="XJ3" s="632"/>
      <c r="XK3" s="632"/>
      <c r="XL3" s="632"/>
      <c r="XM3" s="632"/>
      <c r="XN3" s="632"/>
      <c r="XO3" s="632"/>
      <c r="XP3" s="424"/>
      <c r="XQ3" s="625" t="s">
        <v>949</v>
      </c>
      <c r="XR3" s="625"/>
      <c r="XS3" s="625"/>
      <c r="XT3" s="625"/>
      <c r="XU3" s="625"/>
      <c r="XV3" s="625"/>
      <c r="XW3" s="625"/>
      <c r="XX3" s="625"/>
      <c r="XY3" s="625"/>
      <c r="XZ3" s="625"/>
      <c r="YA3" s="625"/>
      <c r="YB3" s="625"/>
      <c r="YC3" s="625"/>
      <c r="YD3" s="625"/>
      <c r="YE3" s="625"/>
      <c r="YF3" s="625"/>
      <c r="YG3" s="625"/>
      <c r="YH3" s="625"/>
      <c r="YI3" s="625"/>
      <c r="YJ3" s="625"/>
      <c r="YK3" s="625"/>
      <c r="YL3" s="625"/>
      <c r="YM3" s="625"/>
      <c r="YN3" s="632" t="s">
        <v>950</v>
      </c>
      <c r="YO3" s="632"/>
      <c r="YP3" s="632"/>
      <c r="YQ3" s="632"/>
      <c r="YR3" s="632"/>
      <c r="YS3" s="632"/>
      <c r="YT3" s="632"/>
      <c r="YU3" s="632"/>
      <c r="YV3" s="632"/>
      <c r="YW3" s="632"/>
      <c r="YX3" s="632"/>
      <c r="YY3" s="632"/>
      <c r="YZ3" s="632"/>
      <c r="ZA3" s="632"/>
      <c r="ZB3" s="632"/>
      <c r="ZC3" s="632"/>
      <c r="ZD3" s="632"/>
      <c r="ZE3" s="632"/>
      <c r="ZF3" s="632"/>
      <c r="ZG3" s="632"/>
      <c r="ZH3" s="632"/>
      <c r="ZI3" s="632"/>
      <c r="ZJ3" s="632"/>
      <c r="ZK3" s="625" t="s">
        <v>1030</v>
      </c>
      <c r="ZL3" s="625"/>
      <c r="ZM3" s="625"/>
      <c r="ZN3" s="625"/>
      <c r="ZO3" s="625"/>
      <c r="ZP3" s="625"/>
      <c r="ZQ3" s="625"/>
      <c r="ZR3" s="625"/>
      <c r="ZS3" s="625"/>
      <c r="ZT3" s="625"/>
      <c r="ZU3" s="625"/>
      <c r="ZV3" s="625"/>
      <c r="ZW3" s="625"/>
      <c r="ZX3" s="625"/>
      <c r="ZY3" s="625"/>
      <c r="ZZ3" s="625"/>
      <c r="AAA3" s="625"/>
      <c r="AAB3" s="625"/>
      <c r="AAC3" s="625"/>
      <c r="AAD3" s="625"/>
      <c r="AAE3" s="625"/>
      <c r="AAF3" s="625"/>
      <c r="AAG3" s="632" t="s">
        <v>1031</v>
      </c>
      <c r="AAH3" s="632"/>
      <c r="AAI3" s="632"/>
      <c r="AAJ3" s="632"/>
      <c r="AAK3" s="632"/>
      <c r="AAL3" s="632"/>
      <c r="AAM3" s="632"/>
      <c r="AAN3" s="632"/>
      <c r="AAO3" s="632"/>
      <c r="AAP3" s="632"/>
      <c r="AAQ3" s="632"/>
      <c r="AAR3" s="632"/>
      <c r="AAS3" s="632"/>
      <c r="AAT3" s="632"/>
      <c r="AAU3" s="632"/>
      <c r="AAV3" s="632"/>
      <c r="AAW3" s="632"/>
      <c r="AAX3" s="632"/>
      <c r="AAY3" s="632"/>
      <c r="AAZ3" s="632"/>
      <c r="ABA3" s="632"/>
      <c r="ABB3" s="632"/>
      <c r="ABC3" s="125" t="s">
        <v>1326</v>
      </c>
      <c r="ABD3" s="75" t="s">
        <v>1400</v>
      </c>
      <c r="ABE3" s="631" t="s">
        <v>1382</v>
      </c>
      <c r="ABF3" s="631"/>
      <c r="ABG3" s="631"/>
    </row>
    <row r="4" spans="1:816" s="132" customFormat="1">
      <c r="A4" s="531" t="s">
        <v>0</v>
      </c>
      <c r="B4" s="531" t="s">
        <v>1</v>
      </c>
      <c r="C4" s="531" t="s">
        <v>1252</v>
      </c>
      <c r="D4" s="531" t="s">
        <v>3</v>
      </c>
      <c r="E4" s="531" t="s">
        <v>4</v>
      </c>
      <c r="F4" s="531" t="s">
        <v>5</v>
      </c>
      <c r="G4" s="531" t="s">
        <v>6</v>
      </c>
      <c r="H4" s="531" t="s">
        <v>1406</v>
      </c>
      <c r="I4" s="531" t="s">
        <v>7</v>
      </c>
      <c r="J4" s="531" t="s">
        <v>1726</v>
      </c>
      <c r="K4" s="531" t="s">
        <v>8</v>
      </c>
      <c r="L4" s="531" t="s">
        <v>9</v>
      </c>
      <c r="M4" s="531" t="s">
        <v>10</v>
      </c>
      <c r="N4" s="531" t="s">
        <v>1727</v>
      </c>
      <c r="O4" s="531" t="s">
        <v>12</v>
      </c>
      <c r="P4" s="531" t="s">
        <v>13</v>
      </c>
      <c r="Q4" s="531" t="s">
        <v>14</v>
      </c>
      <c r="R4" s="531" t="s">
        <v>15</v>
      </c>
      <c r="S4" s="531" t="s">
        <v>16</v>
      </c>
      <c r="T4" s="531" t="s">
        <v>17</v>
      </c>
      <c r="U4" s="531" t="s">
        <v>18</v>
      </c>
      <c r="V4" s="531" t="s">
        <v>19</v>
      </c>
      <c r="W4" s="531" t="s">
        <v>20</v>
      </c>
      <c r="X4" s="531" t="s">
        <v>21</v>
      </c>
      <c r="Y4" s="531" t="s">
        <v>22</v>
      </c>
      <c r="Z4" s="531" t="s">
        <v>23</v>
      </c>
      <c r="AA4" s="531" t="s">
        <v>24</v>
      </c>
      <c r="AB4" s="531" t="s">
        <v>25</v>
      </c>
      <c r="AC4" s="531" t="s">
        <v>26</v>
      </c>
      <c r="AD4" s="531" t="s">
        <v>1487</v>
      </c>
      <c r="AE4" s="531" t="s">
        <v>1488</v>
      </c>
      <c r="AF4" s="531" t="s">
        <v>27</v>
      </c>
      <c r="AG4" s="531" t="s">
        <v>1387</v>
      </c>
      <c r="AH4" s="531" t="s">
        <v>1388</v>
      </c>
      <c r="AI4" s="531" t="s">
        <v>1389</v>
      </c>
      <c r="AJ4" s="531" t="s">
        <v>1390</v>
      </c>
      <c r="AK4" s="531" t="s">
        <v>28</v>
      </c>
      <c r="AL4" s="531" t="s">
        <v>29</v>
      </c>
      <c r="AM4" s="531" t="s">
        <v>30</v>
      </c>
      <c r="AN4" s="531" t="s">
        <v>31</v>
      </c>
      <c r="AO4" s="531" t="s">
        <v>32</v>
      </c>
      <c r="AP4" s="531" t="s">
        <v>33</v>
      </c>
      <c r="AQ4" s="531" t="s">
        <v>34</v>
      </c>
      <c r="AR4" s="531" t="s">
        <v>35</v>
      </c>
      <c r="AS4" s="531" t="s">
        <v>36</v>
      </c>
      <c r="AT4" s="531" t="s">
        <v>37</v>
      </c>
      <c r="AU4" s="531" t="s">
        <v>38</v>
      </c>
      <c r="AV4" s="531" t="s">
        <v>39</v>
      </c>
      <c r="AW4" s="531" t="s">
        <v>40</v>
      </c>
      <c r="AX4" s="531" t="s">
        <v>41</v>
      </c>
      <c r="AY4" s="531" t="s">
        <v>42</v>
      </c>
      <c r="AZ4" s="531" t="s">
        <v>43</v>
      </c>
      <c r="BA4" s="531" t="s">
        <v>44</v>
      </c>
      <c r="BB4" s="531" t="s">
        <v>45</v>
      </c>
      <c r="BC4" s="531" t="s">
        <v>46</v>
      </c>
      <c r="BD4" s="531" t="s">
        <v>47</v>
      </c>
      <c r="BE4" s="531" t="s">
        <v>1489</v>
      </c>
      <c r="BF4" s="531" t="s">
        <v>48</v>
      </c>
      <c r="BG4" s="531" t="s">
        <v>49</v>
      </c>
      <c r="BH4" s="531" t="s">
        <v>50</v>
      </c>
      <c r="BI4" s="531" t="s">
        <v>51</v>
      </c>
      <c r="BJ4" s="531" t="s">
        <v>52</v>
      </c>
      <c r="BK4" s="531" t="s">
        <v>53</v>
      </c>
      <c r="BL4" s="531" t="s">
        <v>54</v>
      </c>
      <c r="BM4" s="531" t="s">
        <v>55</v>
      </c>
      <c r="BN4" s="531" t="s">
        <v>56</v>
      </c>
      <c r="BO4" s="531" t="s">
        <v>57</v>
      </c>
      <c r="BP4" s="531" t="s">
        <v>58</v>
      </c>
      <c r="BQ4" s="531" t="s">
        <v>59</v>
      </c>
      <c r="BR4" s="531" t="s">
        <v>1490</v>
      </c>
      <c r="BS4" s="531" t="s">
        <v>60</v>
      </c>
      <c r="BT4" s="531" t="s">
        <v>61</v>
      </c>
      <c r="BU4" s="531" t="s">
        <v>62</v>
      </c>
      <c r="BV4" s="531" t="s">
        <v>63</v>
      </c>
      <c r="BW4" s="531" t="s">
        <v>64</v>
      </c>
      <c r="BX4" s="531" t="s">
        <v>65</v>
      </c>
      <c r="BY4" s="531" t="s">
        <v>66</v>
      </c>
      <c r="BZ4" s="531" t="s">
        <v>67</v>
      </c>
      <c r="CA4" s="531" t="s">
        <v>68</v>
      </c>
      <c r="CB4" s="531" t="s">
        <v>69</v>
      </c>
      <c r="CC4" s="531" t="s">
        <v>70</v>
      </c>
      <c r="CD4" s="531" t="s">
        <v>71</v>
      </c>
      <c r="CE4" s="531" t="s">
        <v>1491</v>
      </c>
      <c r="CF4" s="531" t="s">
        <v>72</v>
      </c>
      <c r="CG4" s="531" t="s">
        <v>73</v>
      </c>
      <c r="CH4" s="531" t="s">
        <v>74</v>
      </c>
      <c r="CI4" s="531" t="s">
        <v>75</v>
      </c>
      <c r="CJ4" s="531" t="s">
        <v>76</v>
      </c>
      <c r="CK4" s="531" t="s">
        <v>77</v>
      </c>
      <c r="CL4" s="531" t="s">
        <v>78</v>
      </c>
      <c r="CM4" s="531" t="s">
        <v>79</v>
      </c>
      <c r="CN4" s="531" t="s">
        <v>80</v>
      </c>
      <c r="CO4" s="531" t="s">
        <v>81</v>
      </c>
      <c r="CP4" s="531" t="s">
        <v>82</v>
      </c>
      <c r="CQ4" s="531" t="s">
        <v>83</v>
      </c>
      <c r="CR4" s="531" t="s">
        <v>1492</v>
      </c>
      <c r="CS4" s="531" t="s">
        <v>84</v>
      </c>
      <c r="CT4" s="531" t="s">
        <v>85</v>
      </c>
      <c r="CU4" s="531" t="s">
        <v>86</v>
      </c>
      <c r="CV4" s="531" t="s">
        <v>87</v>
      </c>
      <c r="CW4" s="531" t="s">
        <v>88</v>
      </c>
      <c r="CX4" s="531" t="s">
        <v>89</v>
      </c>
      <c r="CY4" s="531" t="s">
        <v>90</v>
      </c>
      <c r="CZ4" s="531" t="s">
        <v>91</v>
      </c>
      <c r="DA4" s="531" t="s">
        <v>92</v>
      </c>
      <c r="DB4" s="531" t="s">
        <v>93</v>
      </c>
      <c r="DC4" s="531" t="s">
        <v>94</v>
      </c>
      <c r="DD4" s="531" t="s">
        <v>95</v>
      </c>
      <c r="DE4" s="531" t="s">
        <v>1493</v>
      </c>
      <c r="DF4" s="531" t="s">
        <v>96</v>
      </c>
      <c r="DG4" s="531" t="s">
        <v>97</v>
      </c>
      <c r="DH4" s="531" t="s">
        <v>98</v>
      </c>
      <c r="DI4" s="531" t="s">
        <v>99</v>
      </c>
      <c r="DJ4" s="531" t="s">
        <v>100</v>
      </c>
      <c r="DK4" s="531" t="s">
        <v>101</v>
      </c>
      <c r="DL4" s="531" t="s">
        <v>102</v>
      </c>
      <c r="DM4" s="531" t="s">
        <v>103</v>
      </c>
      <c r="DN4" s="531" t="s">
        <v>104</v>
      </c>
      <c r="DO4" s="531" t="s">
        <v>105</v>
      </c>
      <c r="DP4" s="531" t="s">
        <v>106</v>
      </c>
      <c r="DQ4" s="531" t="s">
        <v>107</v>
      </c>
      <c r="DR4" s="531" t="s">
        <v>1494</v>
      </c>
      <c r="DS4" s="531" t="s">
        <v>108</v>
      </c>
      <c r="DT4" s="531" t="s">
        <v>109</v>
      </c>
      <c r="DU4" s="531" t="s">
        <v>110</v>
      </c>
      <c r="DV4" s="531" t="s">
        <v>111</v>
      </c>
      <c r="DW4" s="531" t="s">
        <v>112</v>
      </c>
      <c r="DX4" s="531" t="s">
        <v>113</v>
      </c>
      <c r="DY4" s="531" t="s">
        <v>114</v>
      </c>
      <c r="DZ4" s="531" t="s">
        <v>115</v>
      </c>
      <c r="EA4" s="531" t="s">
        <v>116</v>
      </c>
      <c r="EB4" s="531" t="s">
        <v>117</v>
      </c>
      <c r="EC4" s="531" t="s">
        <v>118</v>
      </c>
      <c r="ED4" s="531" t="s">
        <v>119</v>
      </c>
      <c r="EE4" s="531" t="s">
        <v>1495</v>
      </c>
      <c r="EF4" s="531" t="s">
        <v>120</v>
      </c>
      <c r="EG4" s="531" t="s">
        <v>121</v>
      </c>
      <c r="EH4" s="531" t="s">
        <v>122</v>
      </c>
      <c r="EI4" s="531" t="s">
        <v>123</v>
      </c>
      <c r="EJ4" s="531" t="s">
        <v>124</v>
      </c>
      <c r="EK4" s="531" t="s">
        <v>125</v>
      </c>
      <c r="EL4" s="531" t="s">
        <v>126</v>
      </c>
      <c r="EM4" s="531" t="s">
        <v>127</v>
      </c>
      <c r="EN4" s="531" t="s">
        <v>128</v>
      </c>
      <c r="EO4" s="531" t="s">
        <v>129</v>
      </c>
      <c r="EP4" s="531" t="s">
        <v>130</v>
      </c>
      <c r="EQ4" s="531" t="s">
        <v>131</v>
      </c>
      <c r="ER4" s="531" t="s">
        <v>1496</v>
      </c>
      <c r="ES4" s="531" t="s">
        <v>132</v>
      </c>
      <c r="ET4" s="531" t="s">
        <v>133</v>
      </c>
      <c r="EU4" s="531" t="s">
        <v>134</v>
      </c>
      <c r="EV4" s="531" t="s">
        <v>135</v>
      </c>
      <c r="EW4" s="531" t="s">
        <v>136</v>
      </c>
      <c r="EX4" s="531" t="s">
        <v>137</v>
      </c>
      <c r="EY4" s="531" t="s">
        <v>138</v>
      </c>
      <c r="EZ4" s="531" t="s">
        <v>139</v>
      </c>
      <c r="FA4" s="531" t="s">
        <v>140</v>
      </c>
      <c r="FB4" s="531" t="s">
        <v>141</v>
      </c>
      <c r="FC4" s="531" t="s">
        <v>142</v>
      </c>
      <c r="FD4" s="531" t="s">
        <v>143</v>
      </c>
      <c r="FE4" s="531" t="s">
        <v>144</v>
      </c>
      <c r="FF4" s="531" t="s">
        <v>145</v>
      </c>
      <c r="FG4" s="531" t="s">
        <v>146</v>
      </c>
      <c r="FH4" s="531" t="s">
        <v>147</v>
      </c>
      <c r="FI4" s="531" t="s">
        <v>148</v>
      </c>
      <c r="FJ4" s="531" t="s">
        <v>149</v>
      </c>
      <c r="FK4" s="531" t="s">
        <v>150</v>
      </c>
      <c r="FL4" s="531" t="s">
        <v>151</v>
      </c>
      <c r="FM4" s="531" t="s">
        <v>152</v>
      </c>
      <c r="FN4" s="531" t="s">
        <v>153</v>
      </c>
      <c r="FO4" s="531" t="s">
        <v>154</v>
      </c>
      <c r="FP4" s="531" t="s">
        <v>155</v>
      </c>
      <c r="FQ4" s="531" t="s">
        <v>156</v>
      </c>
      <c r="FR4" s="531" t="s">
        <v>157</v>
      </c>
      <c r="FS4" s="531" t="s">
        <v>158</v>
      </c>
      <c r="FT4" s="531" t="s">
        <v>159</v>
      </c>
      <c r="FU4" s="531" t="s">
        <v>160</v>
      </c>
      <c r="FV4" s="531" t="s">
        <v>161</v>
      </c>
      <c r="FW4" s="531" t="s">
        <v>162</v>
      </c>
      <c r="FX4" s="531" t="s">
        <v>163</v>
      </c>
      <c r="FY4" s="531" t="s">
        <v>164</v>
      </c>
      <c r="FZ4" s="531" t="s">
        <v>165</v>
      </c>
      <c r="GA4" s="531" t="s">
        <v>166</v>
      </c>
      <c r="GB4" s="531" t="s">
        <v>167</v>
      </c>
      <c r="GC4" s="531" t="s">
        <v>168</v>
      </c>
      <c r="GD4" s="531" t="s">
        <v>169</v>
      </c>
      <c r="GE4" s="531" t="s">
        <v>170</v>
      </c>
      <c r="GF4" s="531" t="s">
        <v>171</v>
      </c>
      <c r="GG4" s="531" t="s">
        <v>172</v>
      </c>
      <c r="GH4" s="531" t="s">
        <v>173</v>
      </c>
      <c r="GI4" s="531" t="s">
        <v>174</v>
      </c>
      <c r="GJ4" s="531" t="s">
        <v>175</v>
      </c>
      <c r="GK4" s="531" t="s">
        <v>176</v>
      </c>
      <c r="GL4" s="531" t="s">
        <v>177</v>
      </c>
      <c r="GM4" s="531" t="s">
        <v>178</v>
      </c>
      <c r="GN4" s="531" t="s">
        <v>179</v>
      </c>
      <c r="GO4" s="531" t="s">
        <v>180</v>
      </c>
      <c r="GP4" s="531" t="s">
        <v>181</v>
      </c>
      <c r="GQ4" s="531" t="s">
        <v>182</v>
      </c>
      <c r="GR4" s="531" t="s">
        <v>183</v>
      </c>
      <c r="GS4" s="531" t="s">
        <v>184</v>
      </c>
      <c r="GT4" s="531" t="s">
        <v>185</v>
      </c>
      <c r="GU4" s="531" t="s">
        <v>186</v>
      </c>
      <c r="GV4" s="531" t="s">
        <v>187</v>
      </c>
      <c r="GW4" s="531" t="s">
        <v>188</v>
      </c>
      <c r="GX4" s="531" t="s">
        <v>189</v>
      </c>
      <c r="GY4" s="531" t="s">
        <v>190</v>
      </c>
      <c r="GZ4" s="531" t="s">
        <v>191</v>
      </c>
      <c r="HA4" s="531" t="s">
        <v>192</v>
      </c>
      <c r="HB4" s="531" t="s">
        <v>193</v>
      </c>
      <c r="HC4" s="531" t="s">
        <v>194</v>
      </c>
      <c r="HD4" s="531" t="s">
        <v>195</v>
      </c>
      <c r="HE4" s="531" t="s">
        <v>196</v>
      </c>
      <c r="HF4" s="531" t="s">
        <v>197</v>
      </c>
      <c r="HG4" s="531" t="s">
        <v>198</v>
      </c>
      <c r="HH4" s="531" t="s">
        <v>199</v>
      </c>
      <c r="HI4" s="531" t="s">
        <v>200</v>
      </c>
      <c r="HJ4" s="531" t="s">
        <v>201</v>
      </c>
      <c r="HK4" s="531" t="s">
        <v>202</v>
      </c>
      <c r="HL4" s="531" t="s">
        <v>203</v>
      </c>
      <c r="HM4" s="531" t="s">
        <v>204</v>
      </c>
      <c r="HN4" s="531" t="s">
        <v>205</v>
      </c>
      <c r="HO4" s="531" t="s">
        <v>206</v>
      </c>
      <c r="HP4" s="531" t="s">
        <v>207</v>
      </c>
      <c r="HQ4" s="531" t="s">
        <v>208</v>
      </c>
      <c r="HR4" s="531" t="s">
        <v>209</v>
      </c>
      <c r="HS4" s="531" t="s">
        <v>210</v>
      </c>
      <c r="HT4" s="531" t="s">
        <v>211</v>
      </c>
      <c r="HU4" s="531" t="s">
        <v>212</v>
      </c>
      <c r="HV4" s="531" t="s">
        <v>213</v>
      </c>
      <c r="HW4" s="531" t="s">
        <v>214</v>
      </c>
      <c r="HX4" s="531" t="s">
        <v>215</v>
      </c>
      <c r="HY4" s="531" t="s">
        <v>216</v>
      </c>
      <c r="HZ4" s="531" t="s">
        <v>217</v>
      </c>
      <c r="IA4" s="531" t="s">
        <v>218</v>
      </c>
      <c r="IB4" s="531" t="s">
        <v>219</v>
      </c>
      <c r="IC4" s="531" t="s">
        <v>220</v>
      </c>
      <c r="ID4" s="531" t="s">
        <v>221</v>
      </c>
      <c r="IE4" s="531" t="s">
        <v>222</v>
      </c>
      <c r="IF4" s="531" t="s">
        <v>223</v>
      </c>
      <c r="IG4" s="531" t="s">
        <v>224</v>
      </c>
      <c r="IH4" s="531" t="s">
        <v>225</v>
      </c>
      <c r="II4" s="531" t="s">
        <v>226</v>
      </c>
      <c r="IJ4" s="531" t="s">
        <v>227</v>
      </c>
      <c r="IK4" s="531" t="s">
        <v>228</v>
      </c>
      <c r="IL4" s="531" t="s">
        <v>229</v>
      </c>
      <c r="IM4" s="531" t="s">
        <v>230</v>
      </c>
      <c r="IN4" s="531" t="s">
        <v>231</v>
      </c>
      <c r="IO4" s="531" t="s">
        <v>232</v>
      </c>
      <c r="IP4" s="531" t="s">
        <v>233</v>
      </c>
      <c r="IQ4" s="531" t="s">
        <v>234</v>
      </c>
      <c r="IR4" s="531" t="s">
        <v>235</v>
      </c>
      <c r="IS4" s="531" t="s">
        <v>236</v>
      </c>
      <c r="IT4" s="531" t="s">
        <v>237</v>
      </c>
      <c r="IU4" s="531" t="s">
        <v>238</v>
      </c>
      <c r="IV4" s="531" t="s">
        <v>239</v>
      </c>
      <c r="IW4" s="531" t="s">
        <v>240</v>
      </c>
      <c r="IX4" s="531" t="s">
        <v>241</v>
      </c>
      <c r="IY4" s="531" t="s">
        <v>242</v>
      </c>
      <c r="IZ4" s="531" t="s">
        <v>243</v>
      </c>
      <c r="JA4" s="531" t="s">
        <v>244</v>
      </c>
      <c r="JB4" s="531" t="s">
        <v>245</v>
      </c>
      <c r="JC4" s="531" t="s">
        <v>246</v>
      </c>
      <c r="JD4" s="531" t="s">
        <v>247</v>
      </c>
      <c r="JE4" s="531" t="s">
        <v>248</v>
      </c>
      <c r="JF4" s="531" t="s">
        <v>249</v>
      </c>
      <c r="JG4" s="531" t="s">
        <v>250</v>
      </c>
      <c r="JH4" s="531" t="s">
        <v>251</v>
      </c>
      <c r="JI4" s="531" t="s">
        <v>252</v>
      </c>
      <c r="JJ4" s="531" t="s">
        <v>253</v>
      </c>
      <c r="JK4" s="531" t="s">
        <v>254</v>
      </c>
      <c r="JL4" s="531" t="s">
        <v>255</v>
      </c>
      <c r="JM4" s="531" t="s">
        <v>256</v>
      </c>
      <c r="JN4" s="531" t="s">
        <v>257</v>
      </c>
      <c r="JO4" s="531" t="s">
        <v>258</v>
      </c>
      <c r="JP4" s="531" t="s">
        <v>259</v>
      </c>
      <c r="JQ4" s="531" t="s">
        <v>260</v>
      </c>
      <c r="JR4" s="531" t="s">
        <v>261</v>
      </c>
      <c r="JS4" s="531" t="s">
        <v>262</v>
      </c>
      <c r="JT4" s="531" t="s">
        <v>263</v>
      </c>
      <c r="JU4" s="531" t="s">
        <v>264</v>
      </c>
      <c r="JV4" s="531" t="s">
        <v>265</v>
      </c>
      <c r="JW4" s="531" t="s">
        <v>266</v>
      </c>
      <c r="JX4" s="531" t="s">
        <v>267</v>
      </c>
      <c r="JY4" s="531" t="s">
        <v>268</v>
      </c>
      <c r="JZ4" s="531" t="s">
        <v>269</v>
      </c>
      <c r="KA4" s="531" t="s">
        <v>270</v>
      </c>
      <c r="KB4" s="531" t="s">
        <v>271</v>
      </c>
      <c r="KC4" s="531" t="s">
        <v>272</v>
      </c>
      <c r="KD4" s="531" t="s">
        <v>273</v>
      </c>
      <c r="KE4" s="531" t="s">
        <v>274</v>
      </c>
      <c r="KF4" s="531" t="s">
        <v>275</v>
      </c>
      <c r="KG4" s="531" t="s">
        <v>276</v>
      </c>
      <c r="KH4" s="531" t="s">
        <v>277</v>
      </c>
      <c r="KI4" s="531" t="s">
        <v>278</v>
      </c>
      <c r="KJ4" s="531" t="s">
        <v>279</v>
      </c>
      <c r="KK4" s="531" t="s">
        <v>280</v>
      </c>
      <c r="KL4" s="531" t="s">
        <v>281</v>
      </c>
      <c r="KM4" s="531" t="s">
        <v>282</v>
      </c>
      <c r="KN4" s="531" t="s">
        <v>283</v>
      </c>
      <c r="KO4" s="531" t="s">
        <v>284</v>
      </c>
      <c r="KP4" s="531" t="s">
        <v>285</v>
      </c>
      <c r="KQ4" s="531" t="s">
        <v>286</v>
      </c>
      <c r="KR4" s="531" t="s">
        <v>287</v>
      </c>
      <c r="KS4" s="531" t="s">
        <v>288</v>
      </c>
      <c r="KT4" s="531" t="s">
        <v>289</v>
      </c>
      <c r="KU4" s="531" t="s">
        <v>290</v>
      </c>
      <c r="KV4" s="531" t="s">
        <v>291</v>
      </c>
      <c r="KW4" s="531" t="s">
        <v>292</v>
      </c>
      <c r="KX4" s="531" t="s">
        <v>293</v>
      </c>
      <c r="KY4" s="531" t="s">
        <v>294</v>
      </c>
      <c r="KZ4" s="531" t="s">
        <v>295</v>
      </c>
      <c r="LA4" s="531" t="s">
        <v>296</v>
      </c>
      <c r="LB4" s="531" t="s">
        <v>297</v>
      </c>
      <c r="LC4" s="531" t="s">
        <v>298</v>
      </c>
      <c r="LD4" s="531" t="s">
        <v>299</v>
      </c>
      <c r="LE4" s="531" t="s">
        <v>300</v>
      </c>
      <c r="LF4" s="531" t="s">
        <v>301</v>
      </c>
      <c r="LG4" s="531" t="s">
        <v>302</v>
      </c>
      <c r="LH4" s="531" t="s">
        <v>303</v>
      </c>
      <c r="LI4" s="531" t="s">
        <v>304</v>
      </c>
      <c r="LJ4" s="531" t="s">
        <v>305</v>
      </c>
      <c r="LK4" s="531" t="s">
        <v>306</v>
      </c>
      <c r="LL4" s="531" t="s">
        <v>307</v>
      </c>
      <c r="LM4" s="531" t="s">
        <v>308</v>
      </c>
      <c r="LN4" s="531" t="s">
        <v>309</v>
      </c>
      <c r="LO4" s="531" t="s">
        <v>310</v>
      </c>
      <c r="LP4" s="531" t="s">
        <v>311</v>
      </c>
      <c r="LQ4" s="531" t="s">
        <v>312</v>
      </c>
      <c r="LR4" s="531" t="s">
        <v>313</v>
      </c>
      <c r="LS4" s="531" t="s">
        <v>314</v>
      </c>
      <c r="LT4" s="531" t="s">
        <v>315</v>
      </c>
      <c r="LU4" s="531" t="s">
        <v>316</v>
      </c>
      <c r="LV4" s="531" t="s">
        <v>317</v>
      </c>
      <c r="LW4" s="531" t="s">
        <v>318</v>
      </c>
      <c r="LX4" s="531" t="s">
        <v>319</v>
      </c>
      <c r="LY4" s="531" t="s">
        <v>320</v>
      </c>
      <c r="LZ4" s="531" t="s">
        <v>321</v>
      </c>
      <c r="MA4" s="531" t="s">
        <v>322</v>
      </c>
      <c r="MB4" s="531" t="s">
        <v>323</v>
      </c>
      <c r="MC4" s="531" t="s">
        <v>324</v>
      </c>
      <c r="MD4" s="531" t="s">
        <v>325</v>
      </c>
      <c r="ME4" s="531" t="s">
        <v>326</v>
      </c>
      <c r="MF4" s="531" t="s">
        <v>327</v>
      </c>
      <c r="MG4" s="531" t="s">
        <v>328</v>
      </c>
      <c r="MH4" s="531" t="s">
        <v>329</v>
      </c>
      <c r="MI4" s="531" t="s">
        <v>330</v>
      </c>
      <c r="MJ4" s="531" t="s">
        <v>331</v>
      </c>
      <c r="MK4" s="531" t="s">
        <v>332</v>
      </c>
      <c r="ML4" s="531" t="s">
        <v>333</v>
      </c>
      <c r="MM4" s="531" t="s">
        <v>334</v>
      </c>
      <c r="MN4" s="531" t="s">
        <v>335</v>
      </c>
      <c r="MO4" s="531" t="s">
        <v>336</v>
      </c>
      <c r="MP4" s="531" t="s">
        <v>337</v>
      </c>
      <c r="MQ4" s="531" t="s">
        <v>338</v>
      </c>
      <c r="MR4" s="531" t="s">
        <v>339</v>
      </c>
      <c r="MS4" s="531" t="s">
        <v>340</v>
      </c>
      <c r="MT4" s="531" t="s">
        <v>341</v>
      </c>
      <c r="MU4" s="531" t="s">
        <v>342</v>
      </c>
      <c r="MV4" s="531" t="s">
        <v>343</v>
      </c>
      <c r="MW4" s="531" t="s">
        <v>344</v>
      </c>
      <c r="MX4" s="531" t="s">
        <v>345</v>
      </c>
      <c r="MY4" s="531" t="s">
        <v>346</v>
      </c>
      <c r="MZ4" s="531" t="s">
        <v>347</v>
      </c>
      <c r="NA4" s="531" t="s">
        <v>348</v>
      </c>
      <c r="NB4" s="531" t="s">
        <v>349</v>
      </c>
      <c r="NC4" s="531" t="s">
        <v>350</v>
      </c>
      <c r="ND4" s="531" t="s">
        <v>351</v>
      </c>
      <c r="NE4" s="531" t="s">
        <v>352</v>
      </c>
      <c r="NF4" s="531" t="s">
        <v>353</v>
      </c>
      <c r="NG4" s="531" t="s">
        <v>354</v>
      </c>
      <c r="NH4" s="531" t="s">
        <v>355</v>
      </c>
      <c r="NI4" s="531" t="s">
        <v>356</v>
      </c>
      <c r="NJ4" s="531" t="s">
        <v>357</v>
      </c>
      <c r="NK4" s="531" t="s">
        <v>358</v>
      </c>
      <c r="NL4" s="531" t="s">
        <v>359</v>
      </c>
      <c r="NM4" s="531" t="s">
        <v>360</v>
      </c>
      <c r="NN4" s="531" t="s">
        <v>361</v>
      </c>
      <c r="NO4" s="531" t="s">
        <v>362</v>
      </c>
      <c r="NP4" s="531" t="s">
        <v>363</v>
      </c>
      <c r="NQ4" s="531" t="s">
        <v>364</v>
      </c>
      <c r="NR4" s="531" t="s">
        <v>365</v>
      </c>
      <c r="NS4" s="531" t="s">
        <v>366</v>
      </c>
      <c r="NT4" s="531" t="s">
        <v>367</v>
      </c>
      <c r="NU4" s="531" t="s">
        <v>368</v>
      </c>
      <c r="NV4" s="531" t="s">
        <v>369</v>
      </c>
      <c r="NW4" s="531" t="s">
        <v>370</v>
      </c>
      <c r="NX4" s="531" t="s">
        <v>371</v>
      </c>
      <c r="NY4" s="531" t="s">
        <v>372</v>
      </c>
      <c r="NZ4" s="531" t="s">
        <v>373</v>
      </c>
      <c r="OA4" s="531" t="s">
        <v>374</v>
      </c>
      <c r="OB4" s="531" t="s">
        <v>375</v>
      </c>
      <c r="OC4" s="531" t="s">
        <v>376</v>
      </c>
      <c r="OD4" s="531" t="s">
        <v>377</v>
      </c>
      <c r="OE4" s="531" t="s">
        <v>378</v>
      </c>
      <c r="OF4" s="531" t="s">
        <v>379</v>
      </c>
      <c r="OG4" s="531" t="s">
        <v>380</v>
      </c>
      <c r="OH4" s="531" t="s">
        <v>381</v>
      </c>
      <c r="OI4" s="531" t="s">
        <v>382</v>
      </c>
      <c r="OJ4" s="531" t="s">
        <v>383</v>
      </c>
      <c r="OK4" s="531" t="s">
        <v>384</v>
      </c>
      <c r="OL4" s="531" t="s">
        <v>385</v>
      </c>
      <c r="OM4" s="531" t="s">
        <v>386</v>
      </c>
      <c r="ON4" s="531" t="s">
        <v>387</v>
      </c>
      <c r="OO4" s="531" t="s">
        <v>388</v>
      </c>
      <c r="OP4" s="531" t="s">
        <v>389</v>
      </c>
      <c r="OQ4" s="531" t="s">
        <v>390</v>
      </c>
      <c r="OR4" s="531" t="s">
        <v>391</v>
      </c>
      <c r="OS4" s="531" t="s">
        <v>392</v>
      </c>
      <c r="OT4" s="531" t="s">
        <v>393</v>
      </c>
      <c r="OU4" s="531" t="s">
        <v>394</v>
      </c>
      <c r="OV4" s="562" t="s">
        <v>395</v>
      </c>
      <c r="OW4" s="531" t="s">
        <v>396</v>
      </c>
      <c r="OX4" s="531" t="s">
        <v>397</v>
      </c>
      <c r="OY4" s="531" t="s">
        <v>398</v>
      </c>
      <c r="OZ4" s="531" t="s">
        <v>399</v>
      </c>
      <c r="PA4" s="531" t="s">
        <v>400</v>
      </c>
      <c r="PB4" s="531" t="s">
        <v>401</v>
      </c>
      <c r="PC4" s="531" t="s">
        <v>402</v>
      </c>
      <c r="PD4" s="531" t="s">
        <v>403</v>
      </c>
      <c r="PE4" s="531" t="s">
        <v>404</v>
      </c>
      <c r="PF4" s="531" t="s">
        <v>405</v>
      </c>
      <c r="PG4" s="531" t="s">
        <v>406</v>
      </c>
      <c r="PH4" s="531" t="s">
        <v>407</v>
      </c>
      <c r="PI4" s="531" t="s">
        <v>408</v>
      </c>
      <c r="PJ4" s="531" t="s">
        <v>409</v>
      </c>
      <c r="PK4" s="531" t="s">
        <v>410</v>
      </c>
      <c r="PL4" s="531" t="s">
        <v>411</v>
      </c>
      <c r="PM4" s="531" t="s">
        <v>412</v>
      </c>
      <c r="PN4" s="531" t="s">
        <v>413</v>
      </c>
      <c r="PO4" s="531" t="s">
        <v>414</v>
      </c>
      <c r="PP4" s="531" t="s">
        <v>415</v>
      </c>
      <c r="PQ4" s="531" t="s">
        <v>416</v>
      </c>
      <c r="PR4" s="531" t="s">
        <v>417</v>
      </c>
      <c r="PS4" s="531" t="s">
        <v>418</v>
      </c>
      <c r="PT4" s="531" t="s">
        <v>419</v>
      </c>
      <c r="PU4" s="531" t="s">
        <v>420</v>
      </c>
      <c r="PV4" s="531" t="s">
        <v>421</v>
      </c>
      <c r="PW4" s="531" t="s">
        <v>422</v>
      </c>
      <c r="PX4" s="531" t="s">
        <v>423</v>
      </c>
      <c r="PY4" s="531" t="s">
        <v>424</v>
      </c>
      <c r="PZ4" s="531" t="s">
        <v>425</v>
      </c>
      <c r="QA4" s="531" t="s">
        <v>426</v>
      </c>
      <c r="QB4" s="531" t="s">
        <v>427</v>
      </c>
      <c r="QC4" s="531" t="s">
        <v>428</v>
      </c>
      <c r="QD4" s="531" t="s">
        <v>429</v>
      </c>
      <c r="QE4" s="531" t="s">
        <v>430</v>
      </c>
      <c r="QF4" s="531" t="s">
        <v>431</v>
      </c>
      <c r="QG4" s="531" t="s">
        <v>432</v>
      </c>
      <c r="QH4" s="531" t="s">
        <v>433</v>
      </c>
      <c r="QI4" s="531" t="s">
        <v>434</v>
      </c>
      <c r="QJ4" s="531" t="s">
        <v>435</v>
      </c>
      <c r="QK4" s="531" t="s">
        <v>436</v>
      </c>
      <c r="QL4" s="531" t="s">
        <v>437</v>
      </c>
      <c r="QM4" s="531" t="s">
        <v>438</v>
      </c>
      <c r="QN4" s="531" t="s">
        <v>439</v>
      </c>
      <c r="QO4" s="531" t="s">
        <v>440</v>
      </c>
      <c r="QP4" s="531" t="s">
        <v>441</v>
      </c>
      <c r="QQ4" s="531" t="s">
        <v>442</v>
      </c>
      <c r="QR4" s="531" t="s">
        <v>443</v>
      </c>
      <c r="QS4" s="531" t="s">
        <v>444</v>
      </c>
      <c r="QT4" s="531" t="s">
        <v>445</v>
      </c>
      <c r="QU4" s="531" t="s">
        <v>446</v>
      </c>
      <c r="QV4" s="531" t="s">
        <v>447</v>
      </c>
      <c r="QW4" s="531" t="s">
        <v>448</v>
      </c>
      <c r="QX4" s="531" t="s">
        <v>449</v>
      </c>
      <c r="QY4" s="531" t="s">
        <v>450</v>
      </c>
      <c r="QZ4" s="531" t="s">
        <v>451</v>
      </c>
      <c r="RA4" s="531" t="s">
        <v>452</v>
      </c>
      <c r="RB4" s="531" t="s">
        <v>453</v>
      </c>
      <c r="RC4" s="531" t="s">
        <v>454</v>
      </c>
      <c r="RD4" s="531" t="s">
        <v>455</v>
      </c>
      <c r="RE4" s="531" t="s">
        <v>456</v>
      </c>
      <c r="RF4" s="531" t="s">
        <v>457</v>
      </c>
      <c r="RG4" s="531" t="s">
        <v>458</v>
      </c>
      <c r="RH4" s="531" t="s">
        <v>459</v>
      </c>
      <c r="RI4" s="531" t="s">
        <v>460</v>
      </c>
      <c r="RJ4" s="531" t="s">
        <v>461</v>
      </c>
      <c r="RK4" s="531" t="s">
        <v>462</v>
      </c>
      <c r="RL4" s="531" t="s">
        <v>463</v>
      </c>
      <c r="RM4" s="531" t="s">
        <v>464</v>
      </c>
      <c r="RN4" s="531" t="s">
        <v>465</v>
      </c>
      <c r="RO4" s="531" t="s">
        <v>466</v>
      </c>
      <c r="RP4" s="531" t="s">
        <v>467</v>
      </c>
      <c r="RQ4" s="531" t="s">
        <v>468</v>
      </c>
      <c r="RR4" s="531" t="s">
        <v>469</v>
      </c>
      <c r="RS4" s="531" t="s">
        <v>470</v>
      </c>
      <c r="RT4" s="531" t="s">
        <v>471</v>
      </c>
      <c r="RU4" s="531" t="s">
        <v>472</v>
      </c>
      <c r="RV4" s="531" t="s">
        <v>473</v>
      </c>
      <c r="RW4" s="531" t="s">
        <v>474</v>
      </c>
      <c r="RX4" s="531" t="s">
        <v>475</v>
      </c>
      <c r="RY4" s="531" t="s">
        <v>476</v>
      </c>
      <c r="RZ4" s="531" t="s">
        <v>477</v>
      </c>
      <c r="SA4" s="531" t="s">
        <v>478</v>
      </c>
      <c r="SB4" s="531" t="s">
        <v>479</v>
      </c>
      <c r="SC4" s="531" t="s">
        <v>480</v>
      </c>
      <c r="SD4" s="531" t="s">
        <v>481</v>
      </c>
      <c r="SE4" s="531" t="s">
        <v>482</v>
      </c>
      <c r="SF4" s="531" t="s">
        <v>483</v>
      </c>
      <c r="SG4" s="531" t="s">
        <v>484</v>
      </c>
      <c r="SH4" s="531" t="s">
        <v>485</v>
      </c>
      <c r="SI4" s="531" t="s">
        <v>486</v>
      </c>
      <c r="SJ4" s="531" t="s">
        <v>487</v>
      </c>
      <c r="SK4" s="531" t="s">
        <v>488</v>
      </c>
      <c r="SL4" s="531" t="s">
        <v>489</v>
      </c>
      <c r="SM4" s="531" t="s">
        <v>490</v>
      </c>
      <c r="SN4" s="531" t="s">
        <v>491</v>
      </c>
      <c r="SO4" s="531" t="s">
        <v>1318</v>
      </c>
      <c r="SP4" s="531" t="s">
        <v>1319</v>
      </c>
      <c r="SQ4" s="531" t="s">
        <v>1320</v>
      </c>
      <c r="SR4" s="531" t="s">
        <v>1321</v>
      </c>
      <c r="SS4" s="531" t="s">
        <v>1322</v>
      </c>
      <c r="ST4" s="531" t="s">
        <v>1323</v>
      </c>
      <c r="SU4" s="531" t="s">
        <v>1324</v>
      </c>
      <c r="SV4" s="531" t="s">
        <v>1325</v>
      </c>
      <c r="SW4" s="531" t="s">
        <v>492</v>
      </c>
      <c r="SX4" s="531" t="s">
        <v>493</v>
      </c>
      <c r="SY4" s="531" t="s">
        <v>494</v>
      </c>
      <c r="SZ4" s="531" t="s">
        <v>495</v>
      </c>
      <c r="TA4" s="531" t="s">
        <v>496</v>
      </c>
      <c r="TB4" s="531" t="s">
        <v>497</v>
      </c>
      <c r="TC4" s="531" t="s">
        <v>498</v>
      </c>
      <c r="TD4" s="531" t="s">
        <v>499</v>
      </c>
      <c r="TE4" s="531" t="s">
        <v>500</v>
      </c>
      <c r="TF4" s="531" t="s">
        <v>501</v>
      </c>
      <c r="TG4" s="531" t="s">
        <v>502</v>
      </c>
      <c r="TH4" s="531" t="s">
        <v>503</v>
      </c>
      <c r="TI4" s="531" t="s">
        <v>504</v>
      </c>
      <c r="TJ4" s="531" t="s">
        <v>505</v>
      </c>
      <c r="TK4" s="531" t="s">
        <v>506</v>
      </c>
      <c r="TL4" s="531" t="s">
        <v>507</v>
      </c>
      <c r="TM4" s="531" t="s">
        <v>508</v>
      </c>
      <c r="TN4" s="531" t="s">
        <v>509</v>
      </c>
      <c r="TO4" s="531" t="s">
        <v>510</v>
      </c>
      <c r="TP4" s="531" t="s">
        <v>511</v>
      </c>
      <c r="TQ4" s="531" t="s">
        <v>512</v>
      </c>
      <c r="TR4" s="531" t="s">
        <v>513</v>
      </c>
      <c r="TS4" s="531" t="s">
        <v>514</v>
      </c>
      <c r="TT4" s="531" t="s">
        <v>515</v>
      </c>
      <c r="TU4" s="531" t="s">
        <v>516</v>
      </c>
      <c r="TV4" s="531" t="s">
        <v>517</v>
      </c>
      <c r="TW4" s="531" t="s">
        <v>518</v>
      </c>
      <c r="TX4" s="531" t="s">
        <v>519</v>
      </c>
      <c r="TY4" s="531" t="s">
        <v>520</v>
      </c>
      <c r="TZ4" s="531" t="s">
        <v>521</v>
      </c>
      <c r="UA4" s="531" t="s">
        <v>522</v>
      </c>
      <c r="UB4" s="531" t="s">
        <v>523</v>
      </c>
      <c r="UC4" s="531" t="s">
        <v>524</v>
      </c>
      <c r="UD4" s="531" t="s">
        <v>525</v>
      </c>
      <c r="UE4" s="531" t="s">
        <v>526</v>
      </c>
      <c r="UF4" s="531" t="s">
        <v>527</v>
      </c>
      <c r="UG4" s="531" t="s">
        <v>528</v>
      </c>
      <c r="UH4" s="531" t="s">
        <v>529</v>
      </c>
      <c r="UI4" s="531" t="s">
        <v>530</v>
      </c>
      <c r="UJ4" s="531" t="s">
        <v>531</v>
      </c>
      <c r="UK4" s="531" t="s">
        <v>532</v>
      </c>
      <c r="UL4" s="531" t="s">
        <v>533</v>
      </c>
      <c r="UM4" s="531" t="s">
        <v>534</v>
      </c>
      <c r="UN4" s="531" t="s">
        <v>535</v>
      </c>
      <c r="UO4" s="531" t="s">
        <v>536</v>
      </c>
      <c r="UP4" s="531" t="s">
        <v>537</v>
      </c>
      <c r="UQ4" s="531" t="s">
        <v>538</v>
      </c>
      <c r="UR4" s="531" t="s">
        <v>539</v>
      </c>
      <c r="US4" s="531" t="s">
        <v>540</v>
      </c>
      <c r="UT4" s="531" t="s">
        <v>541</v>
      </c>
      <c r="UU4" s="531" t="s">
        <v>542</v>
      </c>
      <c r="UV4" s="531" t="s">
        <v>543</v>
      </c>
      <c r="UW4" s="531" t="s">
        <v>544</v>
      </c>
      <c r="UX4" s="531" t="s">
        <v>545</v>
      </c>
      <c r="UY4" s="531" t="s">
        <v>546</v>
      </c>
      <c r="UZ4" s="531" t="s">
        <v>547</v>
      </c>
      <c r="VA4" s="531" t="s">
        <v>548</v>
      </c>
      <c r="VB4" s="531" t="s">
        <v>549</v>
      </c>
      <c r="VC4" s="532"/>
      <c r="VD4" s="532"/>
      <c r="VE4" s="532"/>
      <c r="VF4" s="532"/>
      <c r="VG4" s="532"/>
      <c r="VH4" s="532"/>
      <c r="VI4" s="531" t="s">
        <v>555</v>
      </c>
      <c r="VJ4" s="531" t="s">
        <v>556</v>
      </c>
      <c r="VK4" s="531" t="s">
        <v>557</v>
      </c>
      <c r="VL4" s="531" t="s">
        <v>1391</v>
      </c>
      <c r="VM4" s="531" t="s">
        <v>1392</v>
      </c>
      <c r="VN4" s="531" t="s">
        <v>558</v>
      </c>
      <c r="VO4" s="531" t="s">
        <v>559</v>
      </c>
      <c r="VP4" s="531" t="s">
        <v>560</v>
      </c>
      <c r="VQ4" s="531" t="s">
        <v>1328</v>
      </c>
      <c r="VR4" s="531" t="s">
        <v>561</v>
      </c>
      <c r="VS4" s="531" t="s">
        <v>562</v>
      </c>
      <c r="VT4" s="531" t="s">
        <v>1393</v>
      </c>
      <c r="VU4" s="531" t="s">
        <v>563</v>
      </c>
      <c r="VV4" s="531" t="s">
        <v>564</v>
      </c>
      <c r="VW4" s="531" t="s">
        <v>565</v>
      </c>
      <c r="VX4" s="532"/>
      <c r="VY4" s="531" t="s">
        <v>567</v>
      </c>
      <c r="VZ4" s="531" t="s">
        <v>1394</v>
      </c>
      <c r="WA4" s="531" t="s">
        <v>568</v>
      </c>
      <c r="WB4" s="531" t="s">
        <v>569</v>
      </c>
      <c r="WC4" s="531" t="s">
        <v>570</v>
      </c>
      <c r="WD4" s="531" t="s">
        <v>571</v>
      </c>
      <c r="WE4" s="531" t="s">
        <v>1399</v>
      </c>
      <c r="WF4" s="532"/>
      <c r="WG4" s="532"/>
      <c r="WH4" s="532"/>
      <c r="WI4" s="532"/>
      <c r="WJ4" s="532"/>
      <c r="WK4" s="532"/>
      <c r="WL4" s="532"/>
      <c r="WM4" s="532"/>
      <c r="WN4" s="532"/>
      <c r="WO4" s="533" t="s">
        <v>572</v>
      </c>
      <c r="WP4" s="531" t="s">
        <v>573</v>
      </c>
      <c r="WQ4" s="531" t="s">
        <v>574</v>
      </c>
      <c r="WR4" s="531" t="s">
        <v>575</v>
      </c>
      <c r="WS4" s="531" t="s">
        <v>576</v>
      </c>
      <c r="WT4" s="531" t="s">
        <v>577</v>
      </c>
      <c r="WU4" s="531" t="s">
        <v>578</v>
      </c>
      <c r="WV4" s="531" t="s">
        <v>579</v>
      </c>
      <c r="WW4" s="531" t="s">
        <v>580</v>
      </c>
      <c r="WX4" s="531" t="s">
        <v>581</v>
      </c>
      <c r="WY4" s="531" t="s">
        <v>582</v>
      </c>
      <c r="WZ4" s="531" t="s">
        <v>583</v>
      </c>
      <c r="XA4" s="531" t="s">
        <v>584</v>
      </c>
      <c r="XB4" s="531" t="s">
        <v>585</v>
      </c>
      <c r="XC4" s="531" t="s">
        <v>1506</v>
      </c>
      <c r="XD4" s="531" t="s">
        <v>586</v>
      </c>
      <c r="XE4" s="531" t="s">
        <v>587</v>
      </c>
      <c r="XF4" s="531" t="s">
        <v>588</v>
      </c>
      <c r="XG4" s="531" t="s">
        <v>589</v>
      </c>
      <c r="XH4" s="531" t="s">
        <v>590</v>
      </c>
      <c r="XI4" s="531" t="s">
        <v>591</v>
      </c>
      <c r="XJ4" s="531" t="s">
        <v>592</v>
      </c>
      <c r="XK4" s="531" t="s">
        <v>593</v>
      </c>
      <c r="XL4" s="531" t="s">
        <v>594</v>
      </c>
      <c r="XM4" s="531" t="s">
        <v>595</v>
      </c>
      <c r="XN4" s="531" t="s">
        <v>596</v>
      </c>
      <c r="XO4" s="531" t="s">
        <v>597</v>
      </c>
      <c r="XP4" s="531" t="s">
        <v>1507</v>
      </c>
      <c r="XQ4" s="531" t="s">
        <v>598</v>
      </c>
      <c r="XR4" s="531" t="s">
        <v>599</v>
      </c>
      <c r="XS4" s="531" t="s">
        <v>600</v>
      </c>
      <c r="XT4" s="531" t="s">
        <v>601</v>
      </c>
      <c r="XU4" s="531" t="s">
        <v>602</v>
      </c>
      <c r="XV4" s="531" t="s">
        <v>603</v>
      </c>
      <c r="XW4" s="531" t="s">
        <v>604</v>
      </c>
      <c r="XX4" s="531" t="s">
        <v>605</v>
      </c>
      <c r="XY4" s="531" t="s">
        <v>606</v>
      </c>
      <c r="XZ4" s="531" t="s">
        <v>607</v>
      </c>
      <c r="YA4" s="531" t="s">
        <v>608</v>
      </c>
      <c r="YB4" s="531" t="s">
        <v>609</v>
      </c>
      <c r="YC4" s="531" t="s">
        <v>610</v>
      </c>
      <c r="YD4" s="531" t="s">
        <v>611</v>
      </c>
      <c r="YE4" s="531" t="s">
        <v>612</v>
      </c>
      <c r="YF4" s="531" t="s">
        <v>613</v>
      </c>
      <c r="YG4" s="531" t="s">
        <v>614</v>
      </c>
      <c r="YH4" s="531" t="s">
        <v>615</v>
      </c>
      <c r="YI4" s="531" t="s">
        <v>616</v>
      </c>
      <c r="YJ4" s="531" t="s">
        <v>617</v>
      </c>
      <c r="YK4" s="531" t="s">
        <v>618</v>
      </c>
      <c r="YL4" s="531" t="s">
        <v>619</v>
      </c>
      <c r="YM4" s="531" t="s">
        <v>620</v>
      </c>
      <c r="YN4" s="531" t="s">
        <v>621</v>
      </c>
      <c r="YO4" s="531" t="s">
        <v>622</v>
      </c>
      <c r="YP4" s="531" t="s">
        <v>623</v>
      </c>
      <c r="YQ4" s="531" t="s">
        <v>624</v>
      </c>
      <c r="YR4" s="531" t="s">
        <v>625</v>
      </c>
      <c r="YS4" s="531" t="s">
        <v>626</v>
      </c>
      <c r="YT4" s="531" t="s">
        <v>627</v>
      </c>
      <c r="YU4" s="531" t="s">
        <v>628</v>
      </c>
      <c r="YV4" s="531" t="s">
        <v>629</v>
      </c>
      <c r="YW4" s="531" t="s">
        <v>630</v>
      </c>
      <c r="YX4" s="531" t="s">
        <v>631</v>
      </c>
      <c r="YY4" s="531" t="s">
        <v>632</v>
      </c>
      <c r="YZ4" s="531" t="s">
        <v>633</v>
      </c>
      <c r="ZA4" s="531" t="s">
        <v>634</v>
      </c>
      <c r="ZB4" s="531" t="s">
        <v>635</v>
      </c>
      <c r="ZC4" s="531" t="s">
        <v>636</v>
      </c>
      <c r="ZD4" s="531" t="s">
        <v>637</v>
      </c>
      <c r="ZE4" s="531" t="s">
        <v>638</v>
      </c>
      <c r="ZF4" s="531" t="s">
        <v>639</v>
      </c>
      <c r="ZG4" s="531" t="s">
        <v>640</v>
      </c>
      <c r="ZH4" s="531" t="s">
        <v>641</v>
      </c>
      <c r="ZI4" s="531" t="s">
        <v>642</v>
      </c>
      <c r="ZJ4" s="531" t="s">
        <v>643</v>
      </c>
      <c r="ZK4" s="531" t="s">
        <v>644</v>
      </c>
      <c r="ZL4" s="531" t="s">
        <v>645</v>
      </c>
      <c r="ZM4" s="531" t="s">
        <v>646</v>
      </c>
      <c r="ZN4" s="531" t="s">
        <v>647</v>
      </c>
      <c r="ZO4" s="531" t="s">
        <v>648</v>
      </c>
      <c r="ZP4" s="531" t="s">
        <v>649</v>
      </c>
      <c r="ZQ4" s="531" t="s">
        <v>650</v>
      </c>
      <c r="ZR4" s="531" t="s">
        <v>651</v>
      </c>
      <c r="ZS4" s="531" t="s">
        <v>652</v>
      </c>
      <c r="ZT4" s="531" t="s">
        <v>653</v>
      </c>
      <c r="ZU4" s="531" t="s">
        <v>654</v>
      </c>
      <c r="ZV4" s="531" t="s">
        <v>655</v>
      </c>
      <c r="ZW4" s="531" t="s">
        <v>656</v>
      </c>
      <c r="ZX4" s="531" t="s">
        <v>657</v>
      </c>
      <c r="ZY4" s="531" t="s">
        <v>658</v>
      </c>
      <c r="ZZ4" s="531" t="s">
        <v>659</v>
      </c>
      <c r="AAA4" s="531" t="s">
        <v>660</v>
      </c>
      <c r="AAB4" s="531" t="s">
        <v>661</v>
      </c>
      <c r="AAC4" s="531" t="s">
        <v>662</v>
      </c>
      <c r="AAD4" s="531" t="s">
        <v>663</v>
      </c>
      <c r="AAE4" s="531" t="s">
        <v>664</v>
      </c>
      <c r="AAF4" s="531" t="s">
        <v>665</v>
      </c>
      <c r="AAG4" s="531" t="s">
        <v>666</v>
      </c>
      <c r="AAH4" s="531" t="s">
        <v>667</v>
      </c>
      <c r="AAI4" s="531" t="s">
        <v>668</v>
      </c>
      <c r="AAJ4" s="531" t="s">
        <v>669</v>
      </c>
      <c r="AAK4" s="531" t="s">
        <v>670</v>
      </c>
      <c r="AAL4" s="531" t="s">
        <v>671</v>
      </c>
      <c r="AAM4" s="531" t="s">
        <v>672</v>
      </c>
      <c r="AAN4" s="531" t="s">
        <v>673</v>
      </c>
      <c r="AAO4" s="531" t="s">
        <v>674</v>
      </c>
      <c r="AAP4" s="531" t="s">
        <v>675</v>
      </c>
      <c r="AAQ4" s="531" t="s">
        <v>676</v>
      </c>
      <c r="AAR4" s="531" t="s">
        <v>677</v>
      </c>
      <c r="AAS4" s="562" t="s">
        <v>678</v>
      </c>
      <c r="AAT4" s="531" t="s">
        <v>679</v>
      </c>
      <c r="AAU4" s="531" t="s">
        <v>680</v>
      </c>
      <c r="AAV4" s="531" t="s">
        <v>681</v>
      </c>
      <c r="AAW4" s="531" t="s">
        <v>682</v>
      </c>
      <c r="AAX4" s="531" t="s">
        <v>683</v>
      </c>
      <c r="AAY4" s="531" t="s">
        <v>684</v>
      </c>
      <c r="AAZ4" s="531" t="s">
        <v>685</v>
      </c>
      <c r="ABA4" s="531" t="s">
        <v>686</v>
      </c>
      <c r="ABB4" s="531" t="s">
        <v>687</v>
      </c>
      <c r="ABC4" s="531" t="s">
        <v>1329</v>
      </c>
      <c r="ABD4" s="531" t="s">
        <v>691</v>
      </c>
      <c r="ABE4" s="532"/>
      <c r="ABF4" s="532"/>
      <c r="ABG4" s="532"/>
      <c r="ABH4" s="532"/>
      <c r="ABI4" s="532"/>
      <c r="ABJ4" s="532"/>
      <c r="ABK4" s="532"/>
      <c r="ABL4" s="532"/>
      <c r="ABM4" s="532"/>
      <c r="ABN4" s="532"/>
      <c r="ABO4" s="532"/>
      <c r="ABP4" s="532"/>
      <c r="ABQ4" s="532"/>
      <c r="ABR4" s="532"/>
      <c r="ABS4" s="532"/>
      <c r="ABT4" s="532"/>
      <c r="ABU4" s="532"/>
      <c r="ABV4" s="532"/>
      <c r="ABW4" s="532"/>
      <c r="ABX4" s="532"/>
      <c r="ABY4" s="532"/>
      <c r="ABZ4" s="534"/>
      <c r="ACA4" s="534"/>
      <c r="ACB4" s="534"/>
      <c r="ACC4" s="534"/>
      <c r="ACD4" s="534"/>
      <c r="ACE4" s="534"/>
      <c r="ACF4" s="534"/>
      <c r="ACG4" s="534"/>
      <c r="ACH4" s="534"/>
      <c r="ACI4" s="534"/>
      <c r="ACJ4" s="534"/>
      <c r="ACK4" s="534"/>
      <c r="ACL4" s="534"/>
      <c r="ACM4" s="534"/>
      <c r="ACN4" s="534"/>
      <c r="ACO4" s="534"/>
      <c r="ACP4" s="534"/>
      <c r="ACQ4" s="562" t="s">
        <v>1601</v>
      </c>
      <c r="ACR4" s="531" t="s">
        <v>1602</v>
      </c>
      <c r="ACS4" s="531" t="s">
        <v>1603</v>
      </c>
      <c r="ACT4" s="531" t="s">
        <v>1604</v>
      </c>
      <c r="ACU4" s="531" t="s">
        <v>1605</v>
      </c>
      <c r="ACV4" s="531" t="s">
        <v>1606</v>
      </c>
      <c r="ACW4" s="532"/>
      <c r="ACX4" s="532"/>
      <c r="ACY4" s="532"/>
      <c r="ACZ4" s="532"/>
      <c r="ADA4" s="532"/>
      <c r="ADB4" s="532"/>
      <c r="ADC4" s="532"/>
      <c r="ADD4" s="532"/>
      <c r="ADE4" s="532"/>
      <c r="ADF4" s="532"/>
      <c r="ADG4" s="532"/>
      <c r="ADH4" s="532"/>
      <c r="ADI4" s="532"/>
      <c r="ADJ4" s="532"/>
      <c r="ADK4" s="532"/>
      <c r="ADL4" s="534"/>
      <c r="ADM4" s="534"/>
      <c r="ADN4" s="534"/>
      <c r="ADO4" s="534"/>
      <c r="ADP4" s="534"/>
      <c r="ADQ4" s="534"/>
      <c r="ADR4" s="534"/>
      <c r="ADS4" s="531" t="s">
        <v>1405</v>
      </c>
      <c r="ADT4" s="531" t="s">
        <v>1629</v>
      </c>
      <c r="ADU4" s="531" t="s">
        <v>1630</v>
      </c>
      <c r="ADV4" s="531" t="s">
        <v>1631</v>
      </c>
      <c r="ADW4" s="531" t="s">
        <v>1632</v>
      </c>
      <c r="ADX4" s="531" t="s">
        <v>693</v>
      </c>
      <c r="ADY4" s="532"/>
      <c r="ADZ4" s="532"/>
      <c r="AEA4" s="532"/>
      <c r="AEB4" s="531" t="s">
        <v>1699</v>
      </c>
      <c r="AEC4" s="531" t="s">
        <v>1720</v>
      </c>
      <c r="AED4" s="531" t="s">
        <v>1721</v>
      </c>
      <c r="AEE4" s="531" t="s">
        <v>1722</v>
      </c>
      <c r="AEF4" s="531" t="s">
        <v>1723</v>
      </c>
      <c r="AEG4" s="531" t="s">
        <v>1724</v>
      </c>
      <c r="AEH4" s="531" t="s">
        <v>696</v>
      </c>
      <c r="AEI4" s="531" t="s">
        <v>694</v>
      </c>
      <c r="AEJ4" s="531" t="s">
        <v>695</v>
      </c>
    </row>
    <row r="5" spans="1:816">
      <c r="A5" s="531">
        <v>46</v>
      </c>
      <c r="B5" s="531">
        <v>29</v>
      </c>
      <c r="C5" s="537">
        <v>4</v>
      </c>
      <c r="D5" s="535">
        <v>43115.586389085649</v>
      </c>
      <c r="E5" s="531" t="s">
        <v>697</v>
      </c>
      <c r="F5" s="531" t="s">
        <v>803</v>
      </c>
      <c r="G5" s="531" t="s">
        <v>804</v>
      </c>
      <c r="H5" s="531" t="s">
        <v>822</v>
      </c>
      <c r="I5" s="531" t="s">
        <v>700</v>
      </c>
      <c r="J5" s="531">
        <v>412</v>
      </c>
      <c r="K5" s="531" t="s">
        <v>1633</v>
      </c>
      <c r="L5" s="531" t="s">
        <v>1634</v>
      </c>
      <c r="M5" s="531" t="s">
        <v>823</v>
      </c>
      <c r="N5" s="531"/>
      <c r="O5" s="531" t="s">
        <v>1744</v>
      </c>
      <c r="P5" s="531" t="s">
        <v>1710</v>
      </c>
      <c r="Q5" s="531"/>
      <c r="R5" s="531"/>
      <c r="S5" s="531"/>
      <c r="T5" s="531"/>
      <c r="U5" s="531"/>
      <c r="V5" s="531" t="s">
        <v>804</v>
      </c>
      <c r="W5" s="531" t="s">
        <v>822</v>
      </c>
      <c r="X5" s="531" t="s">
        <v>700</v>
      </c>
      <c r="Y5" s="531" t="s">
        <v>803</v>
      </c>
      <c r="Z5" s="531" t="s">
        <v>1633</v>
      </c>
      <c r="AA5" s="531" t="s">
        <v>1634</v>
      </c>
      <c r="AB5" s="531" t="s">
        <v>1635</v>
      </c>
      <c r="AC5" s="531" t="s">
        <v>1759</v>
      </c>
      <c r="AD5" s="531"/>
      <c r="AE5" s="531"/>
      <c r="AF5" s="531">
        <v>6</v>
      </c>
      <c r="AG5" s="531">
        <v>19</v>
      </c>
      <c r="AH5" s="531">
        <v>10</v>
      </c>
      <c r="AI5" s="531">
        <v>15</v>
      </c>
      <c r="AJ5" s="531">
        <v>13</v>
      </c>
      <c r="AK5" s="531"/>
      <c r="AL5" s="531">
        <v>1</v>
      </c>
      <c r="AM5" s="531">
        <v>0</v>
      </c>
      <c r="AN5" s="531">
        <v>10</v>
      </c>
      <c r="AO5" s="531"/>
      <c r="AP5" s="531">
        <v>4</v>
      </c>
      <c r="AQ5" s="531"/>
      <c r="AR5" s="531">
        <v>3</v>
      </c>
      <c r="AS5" s="531"/>
      <c r="AT5" s="531"/>
      <c r="AU5" s="531"/>
      <c r="AV5" s="531"/>
      <c r="AW5" s="531"/>
      <c r="AX5" s="531"/>
      <c r="AY5" s="531"/>
      <c r="AZ5" s="531"/>
      <c r="BA5" s="531"/>
      <c r="BB5" s="531"/>
      <c r="BC5" s="531"/>
      <c r="BD5" s="531"/>
      <c r="BE5" s="531"/>
      <c r="BF5" s="531">
        <v>8</v>
      </c>
      <c r="BG5" s="531"/>
      <c r="BH5" s="531">
        <v>2</v>
      </c>
      <c r="BI5" s="531">
        <v>1</v>
      </c>
      <c r="BJ5" s="531"/>
      <c r="BK5" s="531">
        <v>5</v>
      </c>
      <c r="BL5" s="531"/>
      <c r="BM5" s="531"/>
      <c r="BN5" s="531"/>
      <c r="BO5" s="531"/>
      <c r="BP5" s="531">
        <v>3</v>
      </c>
      <c r="BQ5" s="531"/>
      <c r="BR5" s="531"/>
      <c r="BS5" s="531"/>
      <c r="BT5" s="531"/>
      <c r="BU5" s="531"/>
      <c r="BV5" s="531"/>
      <c r="BW5" s="531"/>
      <c r="BX5" s="531"/>
      <c r="BY5" s="531"/>
      <c r="BZ5" s="531"/>
      <c r="CA5" s="531"/>
      <c r="CB5" s="531"/>
      <c r="CC5" s="531"/>
      <c r="CD5" s="531"/>
      <c r="CE5" s="531"/>
      <c r="CF5" s="531">
        <v>4</v>
      </c>
      <c r="CG5" s="531"/>
      <c r="CH5" s="531">
        <v>2</v>
      </c>
      <c r="CI5" s="531">
        <v>1</v>
      </c>
      <c r="CJ5" s="531"/>
      <c r="CK5" s="531">
        <v>4</v>
      </c>
      <c r="CL5" s="531"/>
      <c r="CM5" s="531"/>
      <c r="CN5" s="531"/>
      <c r="CO5" s="531"/>
      <c r="CP5" s="531">
        <v>1</v>
      </c>
      <c r="CQ5" s="531"/>
      <c r="CR5" s="531"/>
      <c r="CS5" s="531"/>
      <c r="CT5" s="531"/>
      <c r="CU5" s="531"/>
      <c r="CV5" s="531"/>
      <c r="CW5" s="531"/>
      <c r="CX5" s="531"/>
      <c r="CY5" s="531"/>
      <c r="CZ5" s="531"/>
      <c r="DA5" s="531"/>
      <c r="DB5" s="531"/>
      <c r="DC5" s="531"/>
      <c r="DD5" s="531"/>
      <c r="DE5" s="531"/>
      <c r="DF5" s="531">
        <v>6</v>
      </c>
      <c r="DG5" s="531"/>
      <c r="DH5" s="531">
        <v>5</v>
      </c>
      <c r="DI5" s="531"/>
      <c r="DJ5" s="531"/>
      <c r="DK5" s="531">
        <v>2</v>
      </c>
      <c r="DL5" s="531"/>
      <c r="DM5" s="531"/>
      <c r="DN5" s="531"/>
      <c r="DO5" s="531"/>
      <c r="DP5" s="531">
        <v>1</v>
      </c>
      <c r="DQ5" s="531"/>
      <c r="DR5" s="531"/>
      <c r="DS5" s="531"/>
      <c r="DT5" s="531"/>
      <c r="DU5" s="531"/>
      <c r="DV5" s="531"/>
      <c r="DW5" s="531"/>
      <c r="DX5" s="531"/>
      <c r="DY5" s="531"/>
      <c r="DZ5" s="531"/>
      <c r="EA5" s="531"/>
      <c r="EB5" s="531"/>
      <c r="EC5" s="531"/>
      <c r="ED5" s="531"/>
      <c r="EE5" s="531"/>
      <c r="EF5" s="531">
        <v>3</v>
      </c>
      <c r="EG5" s="531"/>
      <c r="EH5" s="531">
        <v>5</v>
      </c>
      <c r="EI5" s="531"/>
      <c r="EJ5" s="531"/>
      <c r="EK5" s="531">
        <v>2</v>
      </c>
      <c r="EL5" s="531"/>
      <c r="EM5" s="531"/>
      <c r="EN5" s="531"/>
      <c r="EO5" s="531"/>
      <c r="EP5" s="531">
        <v>1</v>
      </c>
      <c r="EQ5" s="531"/>
      <c r="ER5" s="531"/>
      <c r="ES5" s="531"/>
      <c r="ET5" s="531"/>
      <c r="EU5" s="531"/>
      <c r="EV5" s="531"/>
      <c r="EW5" s="531"/>
      <c r="EX5" s="531"/>
      <c r="EY5" s="531"/>
      <c r="EZ5" s="531"/>
      <c r="FA5" s="531"/>
      <c r="FB5" s="531"/>
      <c r="FC5" s="531"/>
      <c r="FD5" s="531"/>
      <c r="FE5" s="531"/>
      <c r="FF5" s="531"/>
      <c r="FG5" s="531"/>
      <c r="FH5" s="531"/>
      <c r="FI5" s="531"/>
      <c r="FJ5" s="531"/>
      <c r="FK5" s="531"/>
      <c r="FL5" s="531"/>
      <c r="FM5" s="531"/>
      <c r="FN5" s="531"/>
      <c r="FO5" s="531"/>
      <c r="FP5" s="531"/>
      <c r="FQ5" s="531"/>
      <c r="FR5" s="531"/>
      <c r="FS5" s="531"/>
      <c r="FT5" s="531"/>
      <c r="FU5" s="531"/>
      <c r="FV5" s="531"/>
      <c r="FW5" s="531"/>
      <c r="FX5" s="531"/>
      <c r="FY5" s="531"/>
      <c r="FZ5" s="531"/>
      <c r="GA5" s="531"/>
      <c r="GB5" s="531">
        <v>1</v>
      </c>
      <c r="GC5" s="531"/>
      <c r="GD5" s="531"/>
      <c r="GE5" s="531"/>
      <c r="GF5" s="531"/>
      <c r="GG5" s="531"/>
      <c r="GH5" s="531"/>
      <c r="GI5" s="531"/>
      <c r="GJ5" s="531"/>
      <c r="GK5" s="531"/>
      <c r="GL5" s="531"/>
      <c r="GM5" s="531"/>
      <c r="GN5" s="531"/>
      <c r="GO5" s="531"/>
      <c r="GP5" s="531"/>
      <c r="GQ5" s="531"/>
      <c r="GR5" s="531"/>
      <c r="GS5" s="531"/>
      <c r="GT5" s="531"/>
      <c r="GU5" s="531"/>
      <c r="GV5" s="531"/>
      <c r="GW5" s="531"/>
      <c r="GX5" s="531"/>
      <c r="GY5" s="531"/>
      <c r="GZ5" s="531"/>
      <c r="HA5" s="531"/>
      <c r="HB5" s="531"/>
      <c r="HC5" s="531"/>
      <c r="HD5" s="531"/>
      <c r="HE5" s="531"/>
      <c r="HF5" s="531"/>
      <c r="HG5" s="531"/>
      <c r="HH5" s="531"/>
      <c r="HI5" s="531"/>
      <c r="HJ5" s="531"/>
      <c r="HK5" s="531"/>
      <c r="HL5" s="531"/>
      <c r="HM5" s="531"/>
      <c r="HN5" s="531"/>
      <c r="HO5" s="531"/>
      <c r="HP5" s="531"/>
      <c r="HQ5" s="531"/>
      <c r="HR5" s="531"/>
      <c r="HS5" s="531"/>
      <c r="HT5" s="531"/>
      <c r="HU5" s="531"/>
      <c r="HV5" s="531"/>
      <c r="HW5" s="531"/>
      <c r="HX5" s="531"/>
      <c r="HY5" s="531"/>
      <c r="HZ5" s="531"/>
      <c r="IA5" s="531"/>
      <c r="IB5" s="531"/>
      <c r="IC5" s="531"/>
      <c r="ID5" s="531"/>
      <c r="IE5" s="531"/>
      <c r="IF5" s="531"/>
      <c r="IG5" s="531"/>
      <c r="IH5" s="531"/>
      <c r="II5" s="531"/>
      <c r="IJ5" s="531"/>
      <c r="IK5" s="531"/>
      <c r="IL5" s="531"/>
      <c r="IM5" s="531"/>
      <c r="IN5" s="531"/>
      <c r="IO5" s="531"/>
      <c r="IP5" s="531"/>
      <c r="IQ5" s="531"/>
      <c r="IR5" s="531"/>
      <c r="IS5" s="531"/>
      <c r="IT5" s="531"/>
      <c r="IU5" s="531"/>
      <c r="IV5" s="531"/>
      <c r="IW5" s="531"/>
      <c r="IX5" s="531"/>
      <c r="IY5" s="531"/>
      <c r="IZ5" s="531"/>
      <c r="JA5" s="531"/>
      <c r="JB5" s="531"/>
      <c r="JC5" s="531"/>
      <c r="JD5" s="531"/>
      <c r="JE5" s="531"/>
      <c r="JF5" s="531"/>
      <c r="JG5" s="531"/>
      <c r="JH5" s="531"/>
      <c r="JI5" s="531"/>
      <c r="JJ5" s="531"/>
      <c r="JK5" s="531"/>
      <c r="JL5" s="531"/>
      <c r="JM5" s="531"/>
      <c r="JN5" s="531"/>
      <c r="JO5" s="531"/>
      <c r="JP5" s="531"/>
      <c r="JQ5" s="531"/>
      <c r="JR5" s="531"/>
      <c r="JS5" s="531"/>
      <c r="JT5" s="531"/>
      <c r="JU5" s="531"/>
      <c r="JV5" s="531"/>
      <c r="JW5" s="531"/>
      <c r="JX5" s="531"/>
      <c r="JY5" s="531"/>
      <c r="JZ5" s="531">
        <v>4</v>
      </c>
      <c r="KA5" s="531"/>
      <c r="KB5" s="531"/>
      <c r="KC5" s="531"/>
      <c r="KD5" s="531"/>
      <c r="KE5" s="531"/>
      <c r="KF5" s="531"/>
      <c r="KG5" s="531"/>
      <c r="KH5" s="531"/>
      <c r="KI5" s="531"/>
      <c r="KJ5" s="531"/>
      <c r="KK5" s="531"/>
      <c r="KL5" s="531"/>
      <c r="KM5" s="531"/>
      <c r="KN5" s="531"/>
      <c r="KO5" s="531"/>
      <c r="KP5" s="531"/>
      <c r="KQ5" s="531"/>
      <c r="KR5" s="531"/>
      <c r="KS5" s="531"/>
      <c r="KT5" s="531"/>
      <c r="KU5" s="531"/>
      <c r="KV5" s="531"/>
      <c r="KW5" s="531"/>
      <c r="KX5" s="531"/>
      <c r="KY5" s="531"/>
      <c r="KZ5" s="531"/>
      <c r="LA5" s="531"/>
      <c r="LB5" s="531"/>
      <c r="LC5" s="531"/>
      <c r="LD5" s="531"/>
      <c r="LE5" s="531"/>
      <c r="LF5" s="531"/>
      <c r="LG5" s="531"/>
      <c r="LH5" s="531"/>
      <c r="LI5" s="531"/>
      <c r="LJ5" s="531"/>
      <c r="LK5" s="531"/>
      <c r="LL5" s="531"/>
      <c r="LM5" s="531"/>
      <c r="LN5" s="531"/>
      <c r="LO5" s="531"/>
      <c r="LP5" s="531"/>
      <c r="LQ5" s="531"/>
      <c r="LR5" s="531"/>
      <c r="LS5" s="531"/>
      <c r="LT5" s="531"/>
      <c r="LU5" s="531"/>
      <c r="LV5" s="531"/>
      <c r="LW5" s="531"/>
      <c r="LX5" s="531"/>
      <c r="LY5" s="531"/>
      <c r="LZ5" s="531"/>
      <c r="MA5" s="531"/>
      <c r="MB5" s="531"/>
      <c r="MC5" s="531"/>
      <c r="MD5" s="531"/>
      <c r="ME5" s="531"/>
      <c r="MF5" s="531"/>
      <c r="MG5" s="531"/>
      <c r="MH5" s="531"/>
      <c r="MI5" s="531"/>
      <c r="MJ5" s="531"/>
      <c r="MK5" s="531"/>
      <c r="ML5" s="531"/>
      <c r="MM5" s="531"/>
      <c r="MN5" s="531"/>
      <c r="MO5" s="531"/>
      <c r="MP5" s="531"/>
      <c r="MQ5" s="531">
        <v>1</v>
      </c>
      <c r="MR5" s="531">
        <v>1</v>
      </c>
      <c r="MS5" s="531">
        <v>3</v>
      </c>
      <c r="MT5" s="531"/>
      <c r="MU5" s="531"/>
      <c r="MV5" s="531">
        <v>2</v>
      </c>
      <c r="MW5" s="531">
        <v>1</v>
      </c>
      <c r="MX5" s="531"/>
      <c r="MY5" s="531">
        <v>3</v>
      </c>
      <c r="MZ5" s="531"/>
      <c r="NA5" s="531"/>
      <c r="NB5" s="531"/>
      <c r="NC5" s="531"/>
      <c r="ND5" s="531"/>
      <c r="NE5" s="531"/>
      <c r="NF5" s="531"/>
      <c r="NG5" s="531"/>
      <c r="NH5" s="531"/>
      <c r="NI5" s="531"/>
      <c r="NJ5" s="531"/>
      <c r="NK5" s="531"/>
      <c r="NL5" s="531"/>
      <c r="NM5" s="531"/>
      <c r="NN5" s="531"/>
      <c r="NO5" s="531"/>
      <c r="NP5" s="531"/>
      <c r="NQ5" s="531"/>
      <c r="NR5" s="531"/>
      <c r="NS5" s="531"/>
      <c r="NT5" s="531"/>
      <c r="NU5" s="531"/>
      <c r="NV5" s="531"/>
      <c r="NW5" s="531"/>
      <c r="NX5" s="531"/>
      <c r="NY5" s="531"/>
      <c r="NZ5" s="531"/>
      <c r="OA5" s="531"/>
      <c r="OB5" s="531"/>
      <c r="OC5" s="531"/>
      <c r="OD5" s="531"/>
      <c r="OE5" s="531"/>
      <c r="OF5" s="531"/>
      <c r="OG5" s="531"/>
      <c r="OH5" s="531"/>
      <c r="OI5" s="531"/>
      <c r="OJ5" s="531">
        <v>4</v>
      </c>
      <c r="OK5" s="531">
        <v>2</v>
      </c>
      <c r="OL5" s="531"/>
      <c r="OM5" s="531"/>
      <c r="ON5" s="531"/>
      <c r="OO5" s="531">
        <v>4</v>
      </c>
      <c r="OP5" s="531"/>
      <c r="OQ5" s="531"/>
      <c r="OR5" s="531"/>
      <c r="OS5" s="531"/>
      <c r="OT5" s="531"/>
      <c r="OU5" s="531"/>
      <c r="OV5" s="531"/>
      <c r="OW5" s="531"/>
      <c r="OX5" s="531">
        <v>6</v>
      </c>
      <c r="OY5" s="531"/>
      <c r="OZ5" s="531"/>
      <c r="PA5" s="531"/>
      <c r="PB5" s="531"/>
      <c r="PC5" s="531"/>
      <c r="PD5" s="531"/>
      <c r="PE5" s="531"/>
      <c r="PF5" s="531"/>
      <c r="PG5" s="531"/>
      <c r="PH5" s="531"/>
      <c r="PI5" s="531"/>
      <c r="PJ5" s="531"/>
      <c r="PK5" s="531"/>
      <c r="PL5" s="531"/>
      <c r="PM5" s="531"/>
      <c r="PN5" s="531"/>
      <c r="PO5" s="531"/>
      <c r="PP5" s="531"/>
      <c r="PQ5" s="531"/>
      <c r="PR5" s="531"/>
      <c r="PS5" s="531"/>
      <c r="PT5" s="531"/>
      <c r="PU5" s="531"/>
      <c r="PV5" s="531"/>
      <c r="PW5" s="531"/>
      <c r="PX5" s="531"/>
      <c r="PY5" s="531"/>
      <c r="PZ5" s="531"/>
      <c r="QA5" s="531"/>
      <c r="QB5" s="531"/>
      <c r="QC5" s="531"/>
      <c r="QD5" s="531"/>
      <c r="QE5" s="531"/>
      <c r="QF5" s="531">
        <v>7</v>
      </c>
      <c r="QG5" s="531">
        <v>4</v>
      </c>
      <c r="QH5" s="531"/>
      <c r="QI5" s="531"/>
      <c r="QJ5" s="531"/>
      <c r="QK5" s="531"/>
      <c r="QL5" s="531"/>
      <c r="QM5" s="531"/>
      <c r="QN5" s="531"/>
      <c r="QO5" s="531"/>
      <c r="QP5" s="531">
        <v>10</v>
      </c>
      <c r="QQ5" s="531"/>
      <c r="QR5" s="531"/>
      <c r="QS5" s="531"/>
      <c r="QT5" s="531"/>
      <c r="QU5" s="531"/>
      <c r="QV5" s="531"/>
      <c r="QW5" s="531"/>
      <c r="QX5" s="531"/>
      <c r="QY5" s="531"/>
      <c r="QZ5" s="531"/>
      <c r="RA5" s="531"/>
      <c r="RB5" s="531"/>
      <c r="RC5" s="531"/>
      <c r="RD5" s="531"/>
      <c r="RE5" s="531"/>
      <c r="RF5" s="531"/>
      <c r="RG5" s="531"/>
      <c r="RH5" s="531"/>
      <c r="RI5" s="531"/>
      <c r="RJ5" s="531"/>
      <c r="RK5" s="531"/>
      <c r="RL5" s="531"/>
      <c r="RM5" s="531"/>
      <c r="RN5" s="531"/>
      <c r="RO5" s="531"/>
      <c r="RP5" s="531"/>
      <c r="RQ5" s="531"/>
      <c r="RR5" s="531"/>
      <c r="RS5" s="531"/>
      <c r="RT5" s="531"/>
      <c r="RU5" s="531"/>
      <c r="RV5" s="531"/>
      <c r="RW5" s="531"/>
      <c r="RX5" s="531">
        <v>5</v>
      </c>
      <c r="RY5" s="531">
        <v>11</v>
      </c>
      <c r="RZ5" s="531"/>
      <c r="SA5" s="531"/>
      <c r="SB5" s="531"/>
      <c r="SC5" s="531"/>
      <c r="SD5" s="531"/>
      <c r="SE5" s="531"/>
      <c r="SF5" s="531"/>
      <c r="SG5" s="531"/>
      <c r="SH5" s="531">
        <v>12</v>
      </c>
      <c r="SI5" s="531"/>
      <c r="SJ5" s="531"/>
      <c r="SK5" s="531"/>
      <c r="SL5" s="531"/>
      <c r="SM5" s="531"/>
      <c r="SN5" s="531"/>
      <c r="SO5" s="531"/>
      <c r="SP5" s="531"/>
      <c r="SQ5" s="531"/>
      <c r="SR5" s="531"/>
      <c r="SS5" s="531"/>
      <c r="ST5" s="531"/>
      <c r="SU5" s="531"/>
      <c r="SV5" s="531"/>
      <c r="SW5" s="531"/>
      <c r="SX5" s="531"/>
      <c r="SY5" s="531"/>
      <c r="SZ5" s="531"/>
      <c r="TA5" s="531"/>
      <c r="TB5" s="531"/>
      <c r="TC5" s="531"/>
      <c r="TD5" s="531"/>
      <c r="TE5" s="531"/>
      <c r="TF5" s="531"/>
      <c r="TG5" s="531"/>
      <c r="TH5" s="531"/>
      <c r="TI5" s="531"/>
      <c r="TJ5" s="531"/>
      <c r="TK5" s="531"/>
      <c r="TL5" s="531"/>
      <c r="TM5" s="531"/>
      <c r="TN5" s="531"/>
      <c r="TO5" s="531"/>
      <c r="TP5" s="531"/>
      <c r="TQ5" s="531"/>
      <c r="TR5" s="531">
        <v>1</v>
      </c>
      <c r="TS5" s="531"/>
      <c r="TT5" s="531"/>
      <c r="TU5" s="531"/>
      <c r="TV5" s="531"/>
      <c r="TW5" s="531"/>
      <c r="TX5" s="531"/>
      <c r="TY5" s="531"/>
      <c r="TZ5" s="531"/>
      <c r="UA5" s="531"/>
      <c r="UB5" s="531"/>
      <c r="UC5" s="531"/>
      <c r="UD5" s="531">
        <v>26</v>
      </c>
      <c r="UE5" s="531">
        <v>3</v>
      </c>
      <c r="UF5" s="531"/>
      <c r="UG5" s="531"/>
      <c r="UH5" s="531">
        <v>25</v>
      </c>
      <c r="UI5" s="531">
        <v>5</v>
      </c>
      <c r="UJ5" s="531"/>
      <c r="UK5" s="531"/>
      <c r="UL5" s="531"/>
      <c r="UM5" s="531">
        <v>1</v>
      </c>
      <c r="UN5" s="531">
        <v>4</v>
      </c>
      <c r="UO5" s="531">
        <v>10</v>
      </c>
      <c r="UP5" s="531">
        <v>9</v>
      </c>
      <c r="UQ5" s="531">
        <v>2</v>
      </c>
      <c r="UR5" s="531"/>
      <c r="US5" s="531"/>
      <c r="UT5" s="531"/>
      <c r="UU5" s="531"/>
      <c r="UV5" s="531"/>
      <c r="UW5" s="531">
        <v>4</v>
      </c>
      <c r="UX5" s="531">
        <v>10</v>
      </c>
      <c r="UY5" s="531">
        <v>12</v>
      </c>
      <c r="UZ5" s="531">
        <v>4</v>
      </c>
      <c r="VA5" s="531"/>
      <c r="VB5" s="531"/>
      <c r="VC5" s="536"/>
      <c r="VD5" s="536"/>
      <c r="VE5" s="536"/>
      <c r="VF5" s="536"/>
      <c r="VG5" s="536"/>
      <c r="VH5" s="536"/>
      <c r="VI5" s="531"/>
      <c r="VJ5" s="531"/>
      <c r="VK5" s="531"/>
      <c r="VL5" s="531"/>
      <c r="VM5" s="531">
        <v>8</v>
      </c>
      <c r="VN5" s="531">
        <v>14</v>
      </c>
      <c r="VO5" s="531"/>
      <c r="VP5" s="531"/>
      <c r="VQ5" s="531"/>
      <c r="VR5" s="531"/>
      <c r="VS5" s="531"/>
      <c r="VT5" s="531"/>
      <c r="VU5" s="531"/>
      <c r="VV5" s="531">
        <v>1</v>
      </c>
      <c r="VW5" s="531">
        <v>1</v>
      </c>
      <c r="VX5" s="536"/>
      <c r="VY5" s="531"/>
      <c r="VZ5" s="531">
        <v>73</v>
      </c>
      <c r="WA5" s="531"/>
      <c r="WB5" s="531"/>
      <c r="WC5" s="531"/>
      <c r="WD5" s="531"/>
      <c r="WE5" s="531">
        <v>51</v>
      </c>
      <c r="WF5" s="536"/>
      <c r="WG5" s="536"/>
      <c r="WH5" s="536"/>
      <c r="WI5" s="536"/>
      <c r="WJ5" s="536"/>
      <c r="WK5" s="536"/>
      <c r="WL5" s="536"/>
      <c r="WM5" s="536"/>
      <c r="WN5" s="536"/>
      <c r="WO5" s="531"/>
      <c r="WP5" s="531">
        <v>8</v>
      </c>
      <c r="WQ5" s="531"/>
      <c r="WR5" s="531"/>
      <c r="WS5" s="531"/>
      <c r="WT5" s="531"/>
      <c r="WU5" s="531"/>
      <c r="WV5" s="531"/>
      <c r="WW5" s="531"/>
      <c r="WX5" s="531"/>
      <c r="WY5" s="531"/>
      <c r="WZ5" s="531"/>
      <c r="XA5" s="531"/>
      <c r="XB5" s="531"/>
      <c r="XC5" s="531"/>
      <c r="XD5" s="531">
        <v>12</v>
      </c>
      <c r="XE5" s="531"/>
      <c r="XF5" s="531">
        <v>8</v>
      </c>
      <c r="XG5" s="531"/>
      <c r="XH5" s="531"/>
      <c r="XI5" s="531">
        <v>4</v>
      </c>
      <c r="XJ5" s="531"/>
      <c r="XK5" s="531"/>
      <c r="XL5" s="531"/>
      <c r="XM5" s="531"/>
      <c r="XN5" s="531">
        <v>2</v>
      </c>
      <c r="XO5" s="531"/>
      <c r="XP5" s="531"/>
      <c r="XQ5" s="531"/>
      <c r="XR5" s="531"/>
      <c r="XS5" s="531"/>
      <c r="XT5" s="531"/>
      <c r="XU5" s="531"/>
      <c r="XV5" s="531"/>
      <c r="XW5" s="531"/>
      <c r="XX5" s="531"/>
      <c r="XY5" s="531"/>
      <c r="XZ5" s="531"/>
      <c r="YA5" s="531"/>
      <c r="YB5" s="531"/>
      <c r="YC5" s="531"/>
      <c r="YD5" s="531"/>
      <c r="YE5" s="531"/>
      <c r="YF5" s="531"/>
      <c r="YG5" s="531"/>
      <c r="YH5" s="531"/>
      <c r="YI5" s="531"/>
      <c r="YJ5" s="531"/>
      <c r="YK5" s="531"/>
      <c r="YL5" s="531"/>
      <c r="YM5" s="531"/>
      <c r="YN5" s="531"/>
      <c r="YO5" s="531"/>
      <c r="YP5" s="531"/>
      <c r="YQ5" s="531"/>
      <c r="YR5" s="531"/>
      <c r="YS5" s="531"/>
      <c r="YT5" s="531"/>
      <c r="YU5" s="531"/>
      <c r="YV5" s="531"/>
      <c r="YW5" s="531"/>
      <c r="YX5" s="531"/>
      <c r="YY5" s="531"/>
      <c r="YZ5" s="531">
        <v>3</v>
      </c>
      <c r="ZA5" s="531"/>
      <c r="ZB5" s="531"/>
      <c r="ZC5" s="531"/>
      <c r="ZD5" s="531"/>
      <c r="ZE5" s="531"/>
      <c r="ZF5" s="531"/>
      <c r="ZG5" s="531"/>
      <c r="ZH5" s="531"/>
      <c r="ZI5" s="531"/>
      <c r="ZJ5" s="531"/>
      <c r="ZK5" s="531"/>
      <c r="ZL5" s="531"/>
      <c r="ZM5" s="531"/>
      <c r="ZN5" s="531"/>
      <c r="ZO5" s="531"/>
      <c r="ZP5" s="531"/>
      <c r="ZQ5" s="531"/>
      <c r="ZR5" s="531"/>
      <c r="ZS5" s="531"/>
      <c r="ZT5" s="531"/>
      <c r="ZU5" s="531"/>
      <c r="ZV5" s="531"/>
      <c r="ZW5" s="531"/>
      <c r="ZX5" s="531"/>
      <c r="ZY5" s="531"/>
      <c r="ZZ5" s="531"/>
      <c r="AAA5" s="531"/>
      <c r="AAB5" s="531"/>
      <c r="AAC5" s="531"/>
      <c r="AAD5" s="531"/>
      <c r="AAE5" s="531"/>
      <c r="AAF5" s="531"/>
      <c r="AAG5" s="531"/>
      <c r="AAH5" s="531"/>
      <c r="AAI5" s="531"/>
      <c r="AAJ5" s="531">
        <v>2</v>
      </c>
      <c r="AAK5" s="531"/>
      <c r="AAL5" s="531">
        <v>14</v>
      </c>
      <c r="AAM5" s="531">
        <v>21</v>
      </c>
      <c r="AAN5" s="531"/>
      <c r="AAO5" s="531"/>
      <c r="AAP5" s="531"/>
      <c r="AAQ5" s="531"/>
      <c r="AAR5" s="531"/>
      <c r="AAS5" s="531">
        <v>2</v>
      </c>
      <c r="AAT5" s="531"/>
      <c r="AAU5" s="531"/>
      <c r="AAV5" s="531">
        <v>28</v>
      </c>
      <c r="AAW5" s="531"/>
      <c r="AAX5" s="531"/>
      <c r="AAY5" s="531"/>
      <c r="AAZ5" s="531"/>
      <c r="ABA5" s="531"/>
      <c r="ABB5" s="531">
        <v>5</v>
      </c>
      <c r="ABC5" s="531"/>
      <c r="ABD5" s="531"/>
      <c r="ABE5" s="536"/>
      <c r="ABF5" s="536"/>
      <c r="ABG5" s="536"/>
      <c r="ABH5" s="536"/>
      <c r="ABI5" s="536"/>
      <c r="ABJ5" s="536"/>
      <c r="ABK5" s="536"/>
      <c r="ABL5" s="536"/>
      <c r="ABM5" s="536"/>
      <c r="ABN5" s="536"/>
      <c r="ABO5" s="536"/>
      <c r="ABP5" s="536"/>
      <c r="ABQ5" s="536"/>
      <c r="ABR5" s="536"/>
      <c r="ABS5" s="536"/>
      <c r="ABT5" s="536"/>
      <c r="ABU5" s="536"/>
      <c r="ABV5" s="536"/>
      <c r="ABW5" s="536"/>
      <c r="ABX5" s="536"/>
      <c r="ABY5" s="536"/>
      <c r="ABZ5" s="531"/>
      <c r="ACA5" s="531"/>
      <c r="ACB5" s="531"/>
      <c r="ACC5" s="531"/>
      <c r="ACD5" s="531"/>
      <c r="ACE5" s="531"/>
      <c r="ACF5" s="531"/>
      <c r="ACG5" s="531"/>
      <c r="ACH5" s="531"/>
      <c r="ACI5" s="531"/>
      <c r="ACJ5" s="531"/>
      <c r="ACK5" s="531"/>
      <c r="ACL5" s="531"/>
      <c r="ACM5" s="531"/>
      <c r="ACN5" s="531"/>
      <c r="ACO5" s="531"/>
      <c r="ACP5" s="531"/>
      <c r="ACQ5" s="531">
        <v>3</v>
      </c>
      <c r="ACR5" s="531">
        <v>2</v>
      </c>
      <c r="ACS5" s="531">
        <v>1</v>
      </c>
      <c r="ACT5" s="531">
        <v>2</v>
      </c>
      <c r="ACU5" s="531"/>
      <c r="ACV5" s="531" t="s">
        <v>1636</v>
      </c>
      <c r="ACW5" s="536"/>
      <c r="ACX5" s="536"/>
      <c r="ACY5" s="536"/>
      <c r="ACZ5" s="536"/>
      <c r="ADA5" s="536"/>
      <c r="ADB5" s="536"/>
      <c r="ADC5" s="536"/>
      <c r="ADD5" s="536"/>
      <c r="ADE5" s="536"/>
      <c r="ADF5" s="536"/>
      <c r="ADG5" s="536"/>
      <c r="ADH5" s="536"/>
      <c r="ADI5" s="536"/>
      <c r="ADJ5" s="536"/>
      <c r="ADK5" s="536"/>
      <c r="ADL5" s="531"/>
      <c r="ADM5" s="531"/>
      <c r="ADN5" s="531"/>
      <c r="ADO5" s="531"/>
      <c r="ADP5" s="531"/>
      <c r="ADQ5" s="531"/>
      <c r="ADR5" s="531"/>
      <c r="ADS5" s="531" t="s">
        <v>1636</v>
      </c>
      <c r="ADT5" s="531"/>
      <c r="ADU5" s="531"/>
      <c r="ADV5" s="531"/>
      <c r="ADW5" s="531"/>
      <c r="ADX5" s="531"/>
      <c r="ADY5" s="536"/>
      <c r="ADZ5" s="536"/>
      <c r="AEA5" s="536"/>
      <c r="AEB5" s="531" t="s">
        <v>1798</v>
      </c>
      <c r="AEC5" s="531" t="s">
        <v>1799</v>
      </c>
      <c r="AED5" s="531" t="s">
        <v>1800</v>
      </c>
      <c r="AEE5" s="531" t="s">
        <v>1801</v>
      </c>
      <c r="AEF5" s="531" t="s">
        <v>1802</v>
      </c>
      <c r="AEG5" s="531" t="s">
        <v>1803</v>
      </c>
      <c r="AEH5" s="531" t="s">
        <v>1638</v>
      </c>
      <c r="AEI5" s="531" t="s">
        <v>1637</v>
      </c>
      <c r="AEJ5" s="531" t="s">
        <v>1638</v>
      </c>
    </row>
    <row r="6" spans="1:816">
      <c r="A6" s="531">
        <v>21</v>
      </c>
      <c r="B6" s="531">
        <v>30</v>
      </c>
      <c r="C6" s="537">
        <v>4</v>
      </c>
      <c r="D6" s="535">
        <v>43115.596377083333</v>
      </c>
      <c r="E6" s="531" t="s">
        <v>697</v>
      </c>
      <c r="F6" s="531" t="s">
        <v>803</v>
      </c>
      <c r="G6" s="531" t="s">
        <v>804</v>
      </c>
      <c r="H6" s="531" t="s">
        <v>1639</v>
      </c>
      <c r="I6" s="531" t="s">
        <v>714</v>
      </c>
      <c r="J6" s="531">
        <v>19</v>
      </c>
      <c r="K6" s="531" t="s">
        <v>1633</v>
      </c>
      <c r="L6" s="531" t="s">
        <v>1634</v>
      </c>
      <c r="M6" s="531" t="s">
        <v>841</v>
      </c>
      <c r="N6" s="531"/>
      <c r="O6" s="531" t="s">
        <v>1744</v>
      </c>
      <c r="P6" s="531" t="s">
        <v>1710</v>
      </c>
      <c r="Q6" s="531"/>
      <c r="R6" s="531"/>
      <c r="S6" s="531"/>
      <c r="T6" s="531"/>
      <c r="U6" s="531"/>
      <c r="V6" s="531" t="s">
        <v>804</v>
      </c>
      <c r="W6" s="531" t="s">
        <v>1639</v>
      </c>
      <c r="X6" s="531" t="s">
        <v>714</v>
      </c>
      <c r="Y6" s="531" t="s">
        <v>803</v>
      </c>
      <c r="Z6" s="531" t="s">
        <v>1633</v>
      </c>
      <c r="AA6" s="531" t="s">
        <v>1634</v>
      </c>
      <c r="AB6" s="531" t="s">
        <v>1635</v>
      </c>
      <c r="AC6" s="531" t="s">
        <v>1759</v>
      </c>
      <c r="AD6" s="531"/>
      <c r="AE6" s="531"/>
      <c r="AF6" s="531">
        <v>6</v>
      </c>
      <c r="AG6" s="531">
        <v>13</v>
      </c>
      <c r="AH6" s="531">
        <v>10</v>
      </c>
      <c r="AI6" s="531">
        <v>11</v>
      </c>
      <c r="AJ6" s="531">
        <v>11</v>
      </c>
      <c r="AK6" s="531"/>
      <c r="AL6" s="531">
        <v>2</v>
      </c>
      <c r="AM6" s="531"/>
      <c r="AN6" s="531"/>
      <c r="AO6" s="531"/>
      <c r="AP6" s="531"/>
      <c r="AQ6" s="531"/>
      <c r="AR6" s="531"/>
      <c r="AS6" s="531"/>
      <c r="AT6" s="531"/>
      <c r="AU6" s="531"/>
      <c r="AV6" s="531"/>
      <c r="AW6" s="531"/>
      <c r="AX6" s="531"/>
      <c r="AY6" s="531"/>
      <c r="AZ6" s="531"/>
      <c r="BA6" s="531"/>
      <c r="BB6" s="531"/>
      <c r="BC6" s="531"/>
      <c r="BD6" s="531"/>
      <c r="BE6" s="531"/>
      <c r="BF6" s="531">
        <v>1</v>
      </c>
      <c r="BG6" s="531"/>
      <c r="BH6" s="531"/>
      <c r="BI6" s="531"/>
      <c r="BJ6" s="531"/>
      <c r="BK6" s="531"/>
      <c r="BL6" s="531"/>
      <c r="BM6" s="531"/>
      <c r="BN6" s="531"/>
      <c r="BO6" s="531"/>
      <c r="BP6" s="531">
        <v>1</v>
      </c>
      <c r="BQ6" s="531"/>
      <c r="BR6" s="531"/>
      <c r="BS6" s="531"/>
      <c r="BT6" s="531"/>
      <c r="BU6" s="531"/>
      <c r="BV6" s="531"/>
      <c r="BW6" s="531"/>
      <c r="BX6" s="531"/>
      <c r="BY6" s="531"/>
      <c r="BZ6" s="531"/>
      <c r="CA6" s="531"/>
      <c r="CB6" s="531"/>
      <c r="CC6" s="531"/>
      <c r="CD6" s="531"/>
      <c r="CE6" s="531"/>
      <c r="CF6" s="531"/>
      <c r="CG6" s="531"/>
      <c r="CH6" s="531"/>
      <c r="CI6" s="531"/>
      <c r="CJ6" s="531"/>
      <c r="CK6" s="531">
        <v>1</v>
      </c>
      <c r="CL6" s="531"/>
      <c r="CM6" s="531"/>
      <c r="CN6" s="531"/>
      <c r="CO6" s="531"/>
      <c r="CP6" s="531">
        <v>2</v>
      </c>
      <c r="CQ6" s="531"/>
      <c r="CR6" s="531"/>
      <c r="CS6" s="531"/>
      <c r="CT6" s="531"/>
      <c r="CU6" s="531"/>
      <c r="CV6" s="531"/>
      <c r="CW6" s="531"/>
      <c r="CX6" s="531"/>
      <c r="CY6" s="531"/>
      <c r="CZ6" s="531"/>
      <c r="DA6" s="531"/>
      <c r="DB6" s="531"/>
      <c r="DC6" s="531"/>
      <c r="DD6" s="531"/>
      <c r="DE6" s="531"/>
      <c r="DF6" s="531"/>
      <c r="DG6" s="531"/>
      <c r="DH6" s="531"/>
      <c r="DI6" s="531"/>
      <c r="DJ6" s="531"/>
      <c r="DK6" s="531">
        <v>2</v>
      </c>
      <c r="DL6" s="531"/>
      <c r="DM6" s="531"/>
      <c r="DN6" s="531"/>
      <c r="DO6" s="531"/>
      <c r="DP6" s="531">
        <v>2</v>
      </c>
      <c r="DQ6" s="531"/>
      <c r="DR6" s="531"/>
      <c r="DS6" s="531"/>
      <c r="DT6" s="531"/>
      <c r="DU6" s="531"/>
      <c r="DV6" s="531"/>
      <c r="DW6" s="531"/>
      <c r="DX6" s="531"/>
      <c r="DY6" s="531"/>
      <c r="DZ6" s="531"/>
      <c r="EA6" s="531"/>
      <c r="EB6" s="531"/>
      <c r="EC6" s="531"/>
      <c r="ED6" s="531"/>
      <c r="EE6" s="531"/>
      <c r="EF6" s="531"/>
      <c r="EG6" s="531"/>
      <c r="EH6" s="531"/>
      <c r="EI6" s="531"/>
      <c r="EJ6" s="531"/>
      <c r="EK6" s="531">
        <v>2</v>
      </c>
      <c r="EL6" s="531"/>
      <c r="EM6" s="531"/>
      <c r="EN6" s="531"/>
      <c r="EO6" s="531"/>
      <c r="EP6" s="531">
        <v>2</v>
      </c>
      <c r="EQ6" s="531"/>
      <c r="ER6" s="531"/>
      <c r="ES6" s="531"/>
      <c r="ET6" s="531"/>
      <c r="EU6" s="531"/>
      <c r="EV6" s="531"/>
      <c r="EW6" s="531"/>
      <c r="EX6" s="531"/>
      <c r="EY6" s="531"/>
      <c r="EZ6" s="531"/>
      <c r="FA6" s="531"/>
      <c r="FB6" s="531"/>
      <c r="FC6" s="531"/>
      <c r="FD6" s="531"/>
      <c r="FE6" s="531"/>
      <c r="FF6" s="531"/>
      <c r="FG6" s="531"/>
      <c r="FH6" s="531"/>
      <c r="FI6" s="531"/>
      <c r="FJ6" s="531"/>
      <c r="FK6" s="531"/>
      <c r="FL6" s="531"/>
      <c r="FM6" s="531"/>
      <c r="FN6" s="531"/>
      <c r="FO6" s="531"/>
      <c r="FP6" s="531"/>
      <c r="FQ6" s="531"/>
      <c r="FR6" s="531"/>
      <c r="FS6" s="531"/>
      <c r="FT6" s="531"/>
      <c r="FU6" s="531"/>
      <c r="FV6" s="531"/>
      <c r="FW6" s="531"/>
      <c r="FX6" s="531"/>
      <c r="FY6" s="531"/>
      <c r="FZ6" s="531"/>
      <c r="GA6" s="531"/>
      <c r="GB6" s="531"/>
      <c r="GC6" s="531"/>
      <c r="GD6" s="531"/>
      <c r="GE6" s="531"/>
      <c r="GF6" s="531"/>
      <c r="GG6" s="531"/>
      <c r="GH6" s="531"/>
      <c r="GI6" s="531"/>
      <c r="GJ6" s="531"/>
      <c r="GK6" s="531"/>
      <c r="GL6" s="531"/>
      <c r="GM6" s="531"/>
      <c r="GN6" s="531"/>
      <c r="GO6" s="531"/>
      <c r="GP6" s="531"/>
      <c r="GQ6" s="531"/>
      <c r="GR6" s="531"/>
      <c r="GS6" s="531"/>
      <c r="GT6" s="531"/>
      <c r="GU6" s="531"/>
      <c r="GV6" s="531"/>
      <c r="GW6" s="531"/>
      <c r="GX6" s="531"/>
      <c r="GY6" s="531"/>
      <c r="GZ6" s="531"/>
      <c r="HA6" s="531"/>
      <c r="HB6" s="531"/>
      <c r="HC6" s="531"/>
      <c r="HD6" s="531"/>
      <c r="HE6" s="531"/>
      <c r="HF6" s="531"/>
      <c r="HG6" s="531"/>
      <c r="HH6" s="531"/>
      <c r="HI6" s="531"/>
      <c r="HJ6" s="531"/>
      <c r="HK6" s="531"/>
      <c r="HL6" s="531"/>
      <c r="HM6" s="531"/>
      <c r="HN6" s="531"/>
      <c r="HO6" s="531"/>
      <c r="HP6" s="531"/>
      <c r="HQ6" s="531"/>
      <c r="HR6" s="531"/>
      <c r="HS6" s="531"/>
      <c r="HT6" s="531"/>
      <c r="HU6" s="531"/>
      <c r="HV6" s="531"/>
      <c r="HW6" s="531"/>
      <c r="HX6" s="531"/>
      <c r="HY6" s="531"/>
      <c r="HZ6" s="531"/>
      <c r="IA6" s="531"/>
      <c r="IB6" s="531"/>
      <c r="IC6" s="531"/>
      <c r="ID6" s="531"/>
      <c r="IE6" s="531"/>
      <c r="IF6" s="531"/>
      <c r="IG6" s="531"/>
      <c r="IH6" s="531"/>
      <c r="II6" s="531"/>
      <c r="IJ6" s="531"/>
      <c r="IK6" s="531"/>
      <c r="IL6" s="531"/>
      <c r="IM6" s="531"/>
      <c r="IN6" s="531"/>
      <c r="IO6" s="531"/>
      <c r="IP6" s="531"/>
      <c r="IQ6" s="531"/>
      <c r="IR6" s="531"/>
      <c r="IS6" s="531"/>
      <c r="IT6" s="531"/>
      <c r="IU6" s="531"/>
      <c r="IV6" s="531"/>
      <c r="IW6" s="531"/>
      <c r="IX6" s="531"/>
      <c r="IY6" s="531"/>
      <c r="IZ6" s="531"/>
      <c r="JA6" s="531"/>
      <c r="JB6" s="531"/>
      <c r="JC6" s="531"/>
      <c r="JD6" s="531"/>
      <c r="JE6" s="531"/>
      <c r="JF6" s="531"/>
      <c r="JG6" s="531"/>
      <c r="JH6" s="531"/>
      <c r="JI6" s="531"/>
      <c r="JJ6" s="531"/>
      <c r="JK6" s="531"/>
      <c r="JL6" s="531"/>
      <c r="JM6" s="531"/>
      <c r="JN6" s="531"/>
      <c r="JO6" s="531"/>
      <c r="JP6" s="531"/>
      <c r="JQ6" s="531"/>
      <c r="JR6" s="531"/>
      <c r="JS6" s="531"/>
      <c r="JT6" s="531"/>
      <c r="JU6" s="531"/>
      <c r="JV6" s="531"/>
      <c r="JW6" s="531"/>
      <c r="JX6" s="531"/>
      <c r="JY6" s="531"/>
      <c r="JZ6" s="531"/>
      <c r="KA6" s="531"/>
      <c r="KB6" s="531"/>
      <c r="KC6" s="531"/>
      <c r="KD6" s="531"/>
      <c r="KE6" s="531"/>
      <c r="KF6" s="531"/>
      <c r="KG6" s="531"/>
      <c r="KH6" s="531"/>
      <c r="KI6" s="531"/>
      <c r="KJ6" s="531"/>
      <c r="KK6" s="531"/>
      <c r="KL6" s="531"/>
      <c r="KM6" s="531"/>
      <c r="KN6" s="531"/>
      <c r="KO6" s="531"/>
      <c r="KP6" s="531"/>
      <c r="KQ6" s="531"/>
      <c r="KR6" s="531"/>
      <c r="KS6" s="531"/>
      <c r="KT6" s="531"/>
      <c r="KU6" s="531"/>
      <c r="KV6" s="531"/>
      <c r="KW6" s="531"/>
      <c r="KX6" s="531"/>
      <c r="KY6" s="531"/>
      <c r="KZ6" s="531"/>
      <c r="LA6" s="531"/>
      <c r="LB6" s="531"/>
      <c r="LC6" s="531"/>
      <c r="LD6" s="531"/>
      <c r="LE6" s="531"/>
      <c r="LF6" s="531"/>
      <c r="LG6" s="531"/>
      <c r="LH6" s="531"/>
      <c r="LI6" s="531"/>
      <c r="LJ6" s="531"/>
      <c r="LK6" s="531"/>
      <c r="LL6" s="531"/>
      <c r="LM6" s="531"/>
      <c r="LN6" s="531"/>
      <c r="LO6" s="531"/>
      <c r="LP6" s="531"/>
      <c r="LQ6" s="531"/>
      <c r="LR6" s="531"/>
      <c r="LS6" s="531"/>
      <c r="LT6" s="531"/>
      <c r="LU6" s="531"/>
      <c r="LV6" s="531"/>
      <c r="LW6" s="531"/>
      <c r="LX6" s="531"/>
      <c r="LY6" s="531"/>
      <c r="LZ6" s="531"/>
      <c r="MA6" s="531"/>
      <c r="MB6" s="531"/>
      <c r="MC6" s="531"/>
      <c r="MD6" s="531"/>
      <c r="ME6" s="531"/>
      <c r="MF6" s="531"/>
      <c r="MG6" s="531"/>
      <c r="MH6" s="531"/>
      <c r="MI6" s="531"/>
      <c r="MJ6" s="531"/>
      <c r="MK6" s="531"/>
      <c r="ML6" s="531"/>
      <c r="MM6" s="531"/>
      <c r="MN6" s="531"/>
      <c r="MO6" s="531"/>
      <c r="MP6" s="531"/>
      <c r="MQ6" s="531"/>
      <c r="MR6" s="531"/>
      <c r="MS6" s="531"/>
      <c r="MT6" s="531"/>
      <c r="MU6" s="531"/>
      <c r="MV6" s="531"/>
      <c r="MW6" s="531"/>
      <c r="MX6" s="531"/>
      <c r="MY6" s="531"/>
      <c r="MZ6" s="531"/>
      <c r="NA6" s="531"/>
      <c r="NB6" s="531"/>
      <c r="NC6" s="531"/>
      <c r="ND6" s="531"/>
      <c r="NE6" s="531"/>
      <c r="NF6" s="531">
        <v>10</v>
      </c>
      <c r="NG6" s="531"/>
      <c r="NH6" s="531"/>
      <c r="NI6" s="531"/>
      <c r="NJ6" s="531"/>
      <c r="NK6" s="531"/>
      <c r="NL6" s="531">
        <v>5</v>
      </c>
      <c r="NM6" s="531"/>
      <c r="NN6" s="531"/>
      <c r="NO6" s="531"/>
      <c r="NP6" s="531"/>
      <c r="NQ6" s="531"/>
      <c r="NR6" s="531"/>
      <c r="NS6" s="531"/>
      <c r="NT6" s="531"/>
      <c r="NU6" s="531"/>
      <c r="NV6" s="531"/>
      <c r="NW6" s="531"/>
      <c r="NX6" s="531"/>
      <c r="NY6" s="531"/>
      <c r="NZ6" s="531"/>
      <c r="OA6" s="531"/>
      <c r="OB6" s="531"/>
      <c r="OC6" s="531"/>
      <c r="OD6" s="531"/>
      <c r="OE6" s="531"/>
      <c r="OF6" s="531"/>
      <c r="OG6" s="531"/>
      <c r="OH6" s="531"/>
      <c r="OI6" s="531"/>
      <c r="OJ6" s="531"/>
      <c r="OK6" s="531"/>
      <c r="OL6" s="531"/>
      <c r="OM6" s="531"/>
      <c r="ON6" s="531"/>
      <c r="OO6" s="531"/>
      <c r="OP6" s="531"/>
      <c r="OQ6" s="531"/>
      <c r="OR6" s="531"/>
      <c r="OS6" s="531"/>
      <c r="OT6" s="531"/>
      <c r="OU6" s="531"/>
      <c r="OV6" s="531"/>
      <c r="OW6" s="531"/>
      <c r="OX6" s="531">
        <v>10</v>
      </c>
      <c r="OY6" s="531"/>
      <c r="OZ6" s="531"/>
      <c r="PA6" s="531"/>
      <c r="PB6" s="531"/>
      <c r="PC6" s="531"/>
      <c r="PD6" s="531"/>
      <c r="PE6" s="531"/>
      <c r="PF6" s="531"/>
      <c r="PG6" s="531"/>
      <c r="PH6" s="531"/>
      <c r="PI6" s="531"/>
      <c r="PJ6" s="531"/>
      <c r="PK6" s="531"/>
      <c r="PL6" s="531"/>
      <c r="PM6" s="531"/>
      <c r="PN6" s="531"/>
      <c r="PO6" s="531"/>
      <c r="PP6" s="531"/>
      <c r="PQ6" s="531"/>
      <c r="PR6" s="531"/>
      <c r="PS6" s="531"/>
      <c r="PT6" s="531"/>
      <c r="PU6" s="531"/>
      <c r="PV6" s="531"/>
      <c r="PW6" s="531"/>
      <c r="PX6" s="531"/>
      <c r="PY6" s="531"/>
      <c r="PZ6" s="531"/>
      <c r="QA6" s="531"/>
      <c r="QB6" s="531"/>
      <c r="QC6" s="531"/>
      <c r="QD6" s="531"/>
      <c r="QE6" s="531"/>
      <c r="QF6" s="531"/>
      <c r="QG6" s="531"/>
      <c r="QH6" s="531"/>
      <c r="QI6" s="531"/>
      <c r="QJ6" s="531"/>
      <c r="QK6" s="531"/>
      <c r="QL6" s="531"/>
      <c r="QM6" s="531"/>
      <c r="QN6" s="531"/>
      <c r="QO6" s="531"/>
      <c r="QP6" s="531">
        <v>7</v>
      </c>
      <c r="QQ6" s="531"/>
      <c r="QR6" s="531"/>
      <c r="QS6" s="531"/>
      <c r="QT6" s="531"/>
      <c r="QU6" s="531"/>
      <c r="QV6" s="531"/>
      <c r="QW6" s="531"/>
      <c r="QX6" s="531"/>
      <c r="QY6" s="531"/>
      <c r="QZ6" s="531"/>
      <c r="RA6" s="531"/>
      <c r="RB6" s="531"/>
      <c r="RC6" s="531"/>
      <c r="RD6" s="531"/>
      <c r="RE6" s="531"/>
      <c r="RF6" s="531"/>
      <c r="RG6" s="531"/>
      <c r="RH6" s="531"/>
      <c r="RI6" s="531"/>
      <c r="RJ6" s="531"/>
      <c r="RK6" s="531"/>
      <c r="RL6" s="531"/>
      <c r="RM6" s="531"/>
      <c r="RN6" s="531"/>
      <c r="RO6" s="531"/>
      <c r="RP6" s="531"/>
      <c r="RQ6" s="531"/>
      <c r="RR6" s="531"/>
      <c r="RS6" s="531"/>
      <c r="RT6" s="531"/>
      <c r="RU6" s="531"/>
      <c r="RV6" s="531"/>
      <c r="RW6" s="531"/>
      <c r="RX6" s="531"/>
      <c r="RY6" s="531"/>
      <c r="RZ6" s="531"/>
      <c r="SA6" s="531"/>
      <c r="SB6" s="531"/>
      <c r="SC6" s="531"/>
      <c r="SD6" s="531"/>
      <c r="SE6" s="531"/>
      <c r="SF6" s="531"/>
      <c r="SG6" s="531"/>
      <c r="SH6" s="531">
        <v>8</v>
      </c>
      <c r="SI6" s="531"/>
      <c r="SJ6" s="531"/>
      <c r="SK6" s="531"/>
      <c r="SL6" s="531"/>
      <c r="SM6" s="531"/>
      <c r="SN6" s="531"/>
      <c r="SO6" s="531"/>
      <c r="SP6" s="531"/>
      <c r="SQ6" s="531"/>
      <c r="SR6" s="531"/>
      <c r="SS6" s="531"/>
      <c r="ST6" s="531"/>
      <c r="SU6" s="531"/>
      <c r="SV6" s="531"/>
      <c r="SW6" s="531"/>
      <c r="SX6" s="531"/>
      <c r="SY6" s="531"/>
      <c r="SZ6" s="531"/>
      <c r="TA6" s="531"/>
      <c r="TB6" s="531"/>
      <c r="TC6" s="531"/>
      <c r="TD6" s="531"/>
      <c r="TE6" s="531"/>
      <c r="TF6" s="531"/>
      <c r="TG6" s="531"/>
      <c r="TH6" s="531"/>
      <c r="TI6" s="531"/>
      <c r="TJ6" s="531"/>
      <c r="TK6" s="531"/>
      <c r="TL6" s="531"/>
      <c r="TM6" s="531"/>
      <c r="TN6" s="531">
        <v>1</v>
      </c>
      <c r="TO6" s="531"/>
      <c r="TP6" s="531"/>
      <c r="TQ6" s="531"/>
      <c r="TR6" s="531"/>
      <c r="TS6" s="531"/>
      <c r="TT6" s="531"/>
      <c r="TU6" s="531"/>
      <c r="TV6" s="531">
        <v>1</v>
      </c>
      <c r="TW6" s="531"/>
      <c r="TX6" s="531"/>
      <c r="TY6" s="531"/>
      <c r="TZ6" s="531"/>
      <c r="UA6" s="531"/>
      <c r="UB6" s="531"/>
      <c r="UC6" s="531"/>
      <c r="UD6" s="531">
        <v>13</v>
      </c>
      <c r="UE6" s="531">
        <v>1</v>
      </c>
      <c r="UF6" s="531"/>
      <c r="UG6" s="531"/>
      <c r="UH6" s="531">
        <v>12</v>
      </c>
      <c r="UI6" s="531"/>
      <c r="UJ6" s="531"/>
      <c r="UK6" s="531"/>
      <c r="UL6" s="531"/>
      <c r="UM6" s="531"/>
      <c r="UN6" s="531"/>
      <c r="UO6" s="531">
        <v>4</v>
      </c>
      <c r="UP6" s="531">
        <v>5</v>
      </c>
      <c r="UQ6" s="531">
        <v>3</v>
      </c>
      <c r="UR6" s="531"/>
      <c r="US6" s="531">
        <v>1</v>
      </c>
      <c r="UT6" s="531"/>
      <c r="UU6" s="531"/>
      <c r="UV6" s="531">
        <v>2</v>
      </c>
      <c r="UW6" s="531">
        <v>1</v>
      </c>
      <c r="UX6" s="531">
        <v>5</v>
      </c>
      <c r="UY6" s="531">
        <v>3</v>
      </c>
      <c r="UZ6" s="531">
        <v>1</v>
      </c>
      <c r="VA6" s="531"/>
      <c r="VB6" s="531"/>
      <c r="VC6" s="536"/>
      <c r="VD6" s="536"/>
      <c r="VE6" s="536"/>
      <c r="VF6" s="536"/>
      <c r="VG6" s="536"/>
      <c r="VH6" s="536"/>
      <c r="VI6" s="531"/>
      <c r="VJ6" s="531"/>
      <c r="VK6" s="531"/>
      <c r="VL6" s="531"/>
      <c r="VM6" s="531">
        <v>2</v>
      </c>
      <c r="VN6" s="531">
        <v>6</v>
      </c>
      <c r="VO6" s="531"/>
      <c r="VP6" s="531"/>
      <c r="VQ6" s="531"/>
      <c r="VR6" s="531"/>
      <c r="VS6" s="531"/>
      <c r="VT6" s="531"/>
      <c r="VU6" s="531"/>
      <c r="VV6" s="531"/>
      <c r="VW6" s="531"/>
      <c r="VX6" s="536"/>
      <c r="VY6" s="531"/>
      <c r="VZ6" s="531">
        <v>16</v>
      </c>
      <c r="WA6" s="531"/>
      <c r="WB6" s="531"/>
      <c r="WC6" s="531"/>
      <c r="WD6" s="531"/>
      <c r="WE6" s="531">
        <v>14</v>
      </c>
      <c r="WF6" s="536"/>
      <c r="WG6" s="536"/>
      <c r="WH6" s="536"/>
      <c r="WI6" s="536"/>
      <c r="WJ6" s="536"/>
      <c r="WK6" s="536"/>
      <c r="WL6" s="536"/>
      <c r="WM6" s="536"/>
      <c r="WN6" s="536"/>
      <c r="WO6" s="531"/>
      <c r="WP6" s="531">
        <v>2</v>
      </c>
      <c r="WQ6" s="531"/>
      <c r="WR6" s="531"/>
      <c r="WS6" s="531"/>
      <c r="WT6" s="531"/>
      <c r="WU6" s="531"/>
      <c r="WV6" s="531"/>
      <c r="WW6" s="531"/>
      <c r="WX6" s="531"/>
      <c r="WY6" s="531"/>
      <c r="WZ6" s="531"/>
      <c r="XA6" s="531"/>
      <c r="XB6" s="531"/>
      <c r="XC6" s="531"/>
      <c r="XD6" s="531"/>
      <c r="XE6" s="531"/>
      <c r="XF6" s="531"/>
      <c r="XG6" s="531"/>
      <c r="XH6" s="531"/>
      <c r="XI6" s="531">
        <v>2</v>
      </c>
      <c r="XJ6" s="531"/>
      <c r="XK6" s="531"/>
      <c r="XL6" s="531"/>
      <c r="XM6" s="531"/>
      <c r="XN6" s="531">
        <v>2</v>
      </c>
      <c r="XO6" s="531"/>
      <c r="XP6" s="531"/>
      <c r="XQ6" s="531"/>
      <c r="XR6" s="531"/>
      <c r="XS6" s="531"/>
      <c r="XT6" s="531"/>
      <c r="XU6" s="531"/>
      <c r="XV6" s="531"/>
      <c r="XW6" s="531"/>
      <c r="XX6" s="531"/>
      <c r="XY6" s="531"/>
      <c r="XZ6" s="531"/>
      <c r="YA6" s="531"/>
      <c r="YB6" s="531"/>
      <c r="YC6" s="531"/>
      <c r="YD6" s="531"/>
      <c r="YE6" s="531"/>
      <c r="YF6" s="531"/>
      <c r="YG6" s="531"/>
      <c r="YH6" s="531"/>
      <c r="YI6" s="531"/>
      <c r="YJ6" s="531"/>
      <c r="YK6" s="531"/>
      <c r="YL6" s="531"/>
      <c r="YM6" s="531"/>
      <c r="YN6" s="531"/>
      <c r="YO6" s="531"/>
      <c r="YP6" s="531"/>
      <c r="YQ6" s="531"/>
      <c r="YR6" s="531"/>
      <c r="YS6" s="531"/>
      <c r="YT6" s="531"/>
      <c r="YU6" s="531"/>
      <c r="YV6" s="531"/>
      <c r="YW6" s="531"/>
      <c r="YX6" s="531"/>
      <c r="YY6" s="531"/>
      <c r="YZ6" s="531"/>
      <c r="ZA6" s="531"/>
      <c r="ZB6" s="531"/>
      <c r="ZC6" s="531"/>
      <c r="ZD6" s="531"/>
      <c r="ZE6" s="531"/>
      <c r="ZF6" s="531"/>
      <c r="ZG6" s="531"/>
      <c r="ZH6" s="531"/>
      <c r="ZI6" s="531"/>
      <c r="ZJ6" s="531"/>
      <c r="ZK6" s="531"/>
      <c r="ZL6" s="531"/>
      <c r="ZM6" s="531"/>
      <c r="ZN6" s="531"/>
      <c r="ZO6" s="531"/>
      <c r="ZP6" s="531"/>
      <c r="ZQ6" s="531"/>
      <c r="ZR6" s="531"/>
      <c r="ZS6" s="531"/>
      <c r="ZT6" s="531"/>
      <c r="ZU6" s="531"/>
      <c r="ZV6" s="531"/>
      <c r="ZW6" s="531"/>
      <c r="ZX6" s="531"/>
      <c r="ZY6" s="531"/>
      <c r="ZZ6" s="531"/>
      <c r="AAA6" s="531"/>
      <c r="AAB6" s="531"/>
      <c r="AAC6" s="531"/>
      <c r="AAD6" s="531"/>
      <c r="AAE6" s="531"/>
      <c r="AAF6" s="531"/>
      <c r="AAG6" s="531"/>
      <c r="AAH6" s="531"/>
      <c r="AAI6" s="531"/>
      <c r="AAJ6" s="531"/>
      <c r="AAK6" s="531"/>
      <c r="AAL6" s="531"/>
      <c r="AAM6" s="531"/>
      <c r="AAN6" s="531"/>
      <c r="AAO6" s="531"/>
      <c r="AAP6" s="531"/>
      <c r="AAQ6" s="531"/>
      <c r="AAR6" s="531"/>
      <c r="AAS6" s="531"/>
      <c r="AAT6" s="531"/>
      <c r="AAU6" s="531"/>
      <c r="AAV6" s="531">
        <v>12</v>
      </c>
      <c r="AAW6" s="531"/>
      <c r="AAX6" s="531"/>
      <c r="AAY6" s="531"/>
      <c r="AAZ6" s="531"/>
      <c r="ABA6" s="531"/>
      <c r="ABB6" s="531"/>
      <c r="ABC6" s="531"/>
      <c r="ABD6" s="531">
        <v>1</v>
      </c>
      <c r="ABE6" s="536"/>
      <c r="ABF6" s="536"/>
      <c r="ABG6" s="536"/>
      <c r="ABH6" s="536"/>
      <c r="ABI6" s="536"/>
      <c r="ABJ6" s="536"/>
      <c r="ABK6" s="536"/>
      <c r="ABL6" s="536"/>
      <c r="ABM6" s="536"/>
      <c r="ABN6" s="536"/>
      <c r="ABO6" s="536"/>
      <c r="ABP6" s="536"/>
      <c r="ABQ6" s="536"/>
      <c r="ABR6" s="536"/>
      <c r="ABS6" s="536"/>
      <c r="ABT6" s="536"/>
      <c r="ABU6" s="536"/>
      <c r="ABV6" s="536"/>
      <c r="ABW6" s="536"/>
      <c r="ABX6" s="536"/>
      <c r="ABY6" s="536"/>
      <c r="ABZ6" s="531"/>
      <c r="ACA6" s="531"/>
      <c r="ACB6" s="531"/>
      <c r="ACC6" s="531"/>
      <c r="ACD6" s="531"/>
      <c r="ACE6" s="531"/>
      <c r="ACF6" s="531"/>
      <c r="ACG6" s="531"/>
      <c r="ACH6" s="531"/>
      <c r="ACI6" s="531"/>
      <c r="ACJ6" s="531"/>
      <c r="ACK6" s="531"/>
      <c r="ACL6" s="531"/>
      <c r="ACM6" s="531"/>
      <c r="ACN6" s="531"/>
      <c r="ACO6" s="531"/>
      <c r="ACP6" s="531"/>
      <c r="ACQ6" s="531">
        <v>2</v>
      </c>
      <c r="ACR6" s="531">
        <v>1</v>
      </c>
      <c r="ACS6" s="531">
        <v>2</v>
      </c>
      <c r="ACT6" s="531">
        <v>2</v>
      </c>
      <c r="ACU6" s="531"/>
      <c r="ACV6" s="531" t="s">
        <v>1636</v>
      </c>
      <c r="ACW6" s="536"/>
      <c r="ACX6" s="536"/>
      <c r="ACY6" s="536"/>
      <c r="ACZ6" s="536"/>
      <c r="ADA6" s="536"/>
      <c r="ADB6" s="536"/>
      <c r="ADC6" s="536"/>
      <c r="ADD6" s="536"/>
      <c r="ADE6" s="536"/>
      <c r="ADF6" s="536"/>
      <c r="ADG6" s="536"/>
      <c r="ADH6" s="536"/>
      <c r="ADI6" s="536"/>
      <c r="ADJ6" s="536"/>
      <c r="ADK6" s="536"/>
      <c r="ADL6" s="531"/>
      <c r="ADM6" s="531"/>
      <c r="ADN6" s="531"/>
      <c r="ADO6" s="531"/>
      <c r="ADP6" s="531"/>
      <c r="ADQ6" s="531"/>
      <c r="ADR6" s="531"/>
      <c r="ADS6" s="531" t="s">
        <v>1636</v>
      </c>
      <c r="ADT6" s="531"/>
      <c r="ADU6" s="531"/>
      <c r="ADV6" s="531"/>
      <c r="ADW6" s="531"/>
      <c r="ADX6" s="531"/>
      <c r="ADY6" s="536"/>
      <c r="ADZ6" s="536"/>
      <c r="AEA6" s="536"/>
      <c r="AEB6" s="531" t="s">
        <v>1798</v>
      </c>
      <c r="AEC6" s="531" t="s">
        <v>1799</v>
      </c>
      <c r="AED6" s="531" t="s">
        <v>1800</v>
      </c>
      <c r="AEE6" s="531" t="s">
        <v>1801</v>
      </c>
      <c r="AEF6" s="531" t="s">
        <v>1802</v>
      </c>
      <c r="AEG6" s="531" t="s">
        <v>1803</v>
      </c>
      <c r="AEH6" s="531" t="s">
        <v>1638</v>
      </c>
      <c r="AEI6" s="531" t="s">
        <v>1637</v>
      </c>
      <c r="AEJ6" s="531" t="s">
        <v>1637</v>
      </c>
    </row>
    <row r="7" spans="1:816">
      <c r="A7" s="531">
        <v>43</v>
      </c>
      <c r="B7" s="531">
        <v>32</v>
      </c>
      <c r="C7" s="537">
        <v>4</v>
      </c>
      <c r="D7" s="535">
        <v>43118.363510648145</v>
      </c>
      <c r="E7" s="531" t="s">
        <v>697</v>
      </c>
      <c r="F7" s="531" t="s">
        <v>803</v>
      </c>
      <c r="G7" s="531" t="s">
        <v>804</v>
      </c>
      <c r="H7" s="531" t="s">
        <v>1438</v>
      </c>
      <c r="I7" s="531" t="s">
        <v>700</v>
      </c>
      <c r="J7" s="531">
        <v>261</v>
      </c>
      <c r="K7" s="531" t="s">
        <v>1735</v>
      </c>
      <c r="L7" s="531" t="s">
        <v>1736</v>
      </c>
      <c r="M7" s="531" t="s">
        <v>1737</v>
      </c>
      <c r="N7" s="531"/>
      <c r="O7" s="531" t="s">
        <v>1749</v>
      </c>
      <c r="P7" s="531" t="s">
        <v>1710</v>
      </c>
      <c r="Q7" s="531"/>
      <c r="R7" s="531"/>
      <c r="S7" s="531"/>
      <c r="T7" s="531"/>
      <c r="U7" s="531"/>
      <c r="V7" s="531" t="s">
        <v>804</v>
      </c>
      <c r="W7" s="531" t="s">
        <v>1438</v>
      </c>
      <c r="X7" s="531" t="s">
        <v>700</v>
      </c>
      <c r="Y7" s="531" t="s">
        <v>803</v>
      </c>
      <c r="Z7" s="531" t="s">
        <v>1735</v>
      </c>
      <c r="AA7" s="531" t="s">
        <v>1736</v>
      </c>
      <c r="AB7" s="531" t="s">
        <v>1785</v>
      </c>
      <c r="AC7" s="531" t="s">
        <v>1786</v>
      </c>
      <c r="AD7" s="531"/>
      <c r="AE7" s="531"/>
      <c r="AF7" s="531">
        <v>6</v>
      </c>
      <c r="AG7" s="531">
        <v>25</v>
      </c>
      <c r="AH7" s="531">
        <v>30</v>
      </c>
      <c r="AI7" s="531">
        <v>38</v>
      </c>
      <c r="AJ7" s="531">
        <v>30</v>
      </c>
      <c r="AK7" s="531"/>
      <c r="AL7" s="531">
        <v>25</v>
      </c>
      <c r="AM7" s="531"/>
      <c r="AN7" s="531">
        <v>30</v>
      </c>
      <c r="AO7" s="531"/>
      <c r="AP7" s="531">
        <v>6</v>
      </c>
      <c r="AQ7" s="531"/>
      <c r="AR7" s="531">
        <v>6</v>
      </c>
      <c r="AS7" s="531"/>
      <c r="AT7" s="531"/>
      <c r="AU7" s="531"/>
      <c r="AV7" s="531"/>
      <c r="AW7" s="531"/>
      <c r="AX7" s="531"/>
      <c r="AY7" s="531"/>
      <c r="AZ7" s="531"/>
      <c r="BA7" s="531"/>
      <c r="BB7" s="531"/>
      <c r="BC7" s="531"/>
      <c r="BD7" s="531"/>
      <c r="BE7" s="531"/>
      <c r="BF7" s="531">
        <v>17</v>
      </c>
      <c r="BG7" s="531"/>
      <c r="BH7" s="531">
        <v>1</v>
      </c>
      <c r="BI7" s="531">
        <v>8</v>
      </c>
      <c r="BJ7" s="531"/>
      <c r="BK7" s="531"/>
      <c r="BL7" s="531"/>
      <c r="BM7" s="531"/>
      <c r="BN7" s="531">
        <v>6</v>
      </c>
      <c r="BO7" s="531"/>
      <c r="BP7" s="531">
        <v>3</v>
      </c>
      <c r="BQ7" s="531">
        <v>3</v>
      </c>
      <c r="BR7" s="531"/>
      <c r="BS7" s="531"/>
      <c r="BT7" s="531"/>
      <c r="BU7" s="531"/>
      <c r="BV7" s="531"/>
      <c r="BW7" s="531"/>
      <c r="BX7" s="531"/>
      <c r="BY7" s="531"/>
      <c r="BZ7" s="531"/>
      <c r="CA7" s="531"/>
      <c r="CB7" s="531"/>
      <c r="CC7" s="531"/>
      <c r="CD7" s="531"/>
      <c r="CE7" s="531"/>
      <c r="CF7" s="531">
        <v>20</v>
      </c>
      <c r="CG7" s="531"/>
      <c r="CH7" s="531">
        <v>3</v>
      </c>
      <c r="CI7" s="531">
        <v>7</v>
      </c>
      <c r="CJ7" s="531"/>
      <c r="CK7" s="531"/>
      <c r="CL7" s="531"/>
      <c r="CM7" s="531"/>
      <c r="CN7" s="531">
        <v>6</v>
      </c>
      <c r="CO7" s="531"/>
      <c r="CP7" s="531">
        <v>5</v>
      </c>
      <c r="CQ7" s="531">
        <v>3</v>
      </c>
      <c r="CR7" s="531"/>
      <c r="CS7" s="531"/>
      <c r="CT7" s="531"/>
      <c r="CU7" s="531"/>
      <c r="CV7" s="531"/>
      <c r="CW7" s="531"/>
      <c r="CX7" s="531"/>
      <c r="CY7" s="531"/>
      <c r="CZ7" s="531"/>
      <c r="DA7" s="531"/>
      <c r="DB7" s="531"/>
      <c r="DC7" s="531"/>
      <c r="DD7" s="531"/>
      <c r="DE7" s="531"/>
      <c r="DF7" s="531">
        <v>29</v>
      </c>
      <c r="DG7" s="531"/>
      <c r="DH7" s="531">
        <v>4</v>
      </c>
      <c r="DI7" s="531">
        <v>4</v>
      </c>
      <c r="DJ7" s="531"/>
      <c r="DK7" s="531"/>
      <c r="DL7" s="531"/>
      <c r="DM7" s="531"/>
      <c r="DN7" s="531"/>
      <c r="DO7" s="531"/>
      <c r="DP7" s="531">
        <v>6</v>
      </c>
      <c r="DQ7" s="531">
        <v>3</v>
      </c>
      <c r="DR7" s="531"/>
      <c r="DS7" s="531">
        <v>0</v>
      </c>
      <c r="DT7" s="531"/>
      <c r="DU7" s="531"/>
      <c r="DV7" s="531"/>
      <c r="DW7" s="531"/>
      <c r="DX7" s="531"/>
      <c r="DY7" s="531"/>
      <c r="DZ7" s="531"/>
      <c r="EA7" s="531"/>
      <c r="EB7" s="531"/>
      <c r="EC7" s="531"/>
      <c r="ED7" s="531"/>
      <c r="EE7" s="531"/>
      <c r="EF7" s="531">
        <v>29</v>
      </c>
      <c r="EG7" s="531"/>
      <c r="EH7" s="531">
        <v>4</v>
      </c>
      <c r="EI7" s="531">
        <v>3</v>
      </c>
      <c r="EJ7" s="531"/>
      <c r="EK7" s="531"/>
      <c r="EL7" s="531"/>
      <c r="EM7" s="531"/>
      <c r="EN7" s="531"/>
      <c r="EO7" s="531"/>
      <c r="EP7" s="531">
        <v>4</v>
      </c>
      <c r="EQ7" s="531">
        <v>1</v>
      </c>
      <c r="ER7" s="531"/>
      <c r="ES7" s="531"/>
      <c r="ET7" s="531"/>
      <c r="EU7" s="531"/>
      <c r="EV7" s="531"/>
      <c r="EW7" s="531"/>
      <c r="EX7" s="531"/>
      <c r="EY7" s="531"/>
      <c r="EZ7" s="531"/>
      <c r="FA7" s="531"/>
      <c r="FB7" s="531"/>
      <c r="FC7" s="531"/>
      <c r="FD7" s="531"/>
      <c r="FE7" s="531"/>
      <c r="FF7" s="531"/>
      <c r="FG7" s="531"/>
      <c r="FH7" s="531"/>
      <c r="FI7" s="531"/>
      <c r="FJ7" s="531"/>
      <c r="FK7" s="531"/>
      <c r="FL7" s="531"/>
      <c r="FM7" s="531"/>
      <c r="FN7" s="531"/>
      <c r="FO7" s="531"/>
      <c r="FP7" s="531"/>
      <c r="FQ7" s="531"/>
      <c r="FR7" s="531"/>
      <c r="FS7" s="531"/>
      <c r="FT7" s="531"/>
      <c r="FU7" s="531"/>
      <c r="FV7" s="531"/>
      <c r="FW7" s="531"/>
      <c r="FX7" s="531"/>
      <c r="FY7" s="531"/>
      <c r="FZ7" s="531"/>
      <c r="GA7" s="531"/>
      <c r="GB7" s="531"/>
      <c r="GC7" s="531"/>
      <c r="GD7" s="531"/>
      <c r="GE7" s="531"/>
      <c r="GF7" s="531"/>
      <c r="GG7" s="531"/>
      <c r="GH7" s="531"/>
      <c r="GI7" s="531"/>
      <c r="GJ7" s="531"/>
      <c r="GK7" s="531"/>
      <c r="GL7" s="531">
        <v>20</v>
      </c>
      <c r="GM7" s="531"/>
      <c r="GN7" s="531"/>
      <c r="GO7" s="531"/>
      <c r="GP7" s="531"/>
      <c r="GQ7" s="531"/>
      <c r="GR7" s="531"/>
      <c r="GS7" s="531"/>
      <c r="GT7" s="531"/>
      <c r="GU7" s="531"/>
      <c r="GV7" s="531"/>
      <c r="GW7" s="531"/>
      <c r="GX7" s="531"/>
      <c r="GY7" s="531"/>
      <c r="GZ7" s="531"/>
      <c r="HA7" s="531"/>
      <c r="HB7" s="531"/>
      <c r="HC7" s="531"/>
      <c r="HD7" s="531"/>
      <c r="HE7" s="531"/>
      <c r="HF7" s="531"/>
      <c r="HG7" s="531"/>
      <c r="HH7" s="531"/>
      <c r="HI7" s="531"/>
      <c r="HJ7" s="531"/>
      <c r="HK7" s="531"/>
      <c r="HL7" s="531"/>
      <c r="HM7" s="531"/>
      <c r="HN7" s="531"/>
      <c r="HO7" s="531"/>
      <c r="HP7" s="531"/>
      <c r="HQ7" s="531"/>
      <c r="HR7" s="531"/>
      <c r="HS7" s="531"/>
      <c r="HT7" s="531"/>
      <c r="HU7" s="531"/>
      <c r="HV7" s="531"/>
      <c r="HW7" s="531"/>
      <c r="HX7" s="531"/>
      <c r="HY7" s="531"/>
      <c r="HZ7" s="531"/>
      <c r="IA7" s="531"/>
      <c r="IB7" s="531"/>
      <c r="IC7" s="531"/>
      <c r="ID7" s="531"/>
      <c r="IE7" s="531"/>
      <c r="IF7" s="531">
        <v>24</v>
      </c>
      <c r="IG7" s="531"/>
      <c r="IH7" s="531"/>
      <c r="II7" s="531"/>
      <c r="IJ7" s="531"/>
      <c r="IK7" s="531"/>
      <c r="IL7" s="531"/>
      <c r="IM7" s="531"/>
      <c r="IN7" s="531"/>
      <c r="IO7" s="531"/>
      <c r="IP7" s="531"/>
      <c r="IQ7" s="531"/>
      <c r="IR7" s="531"/>
      <c r="IS7" s="531"/>
      <c r="IT7" s="531"/>
      <c r="IU7" s="531"/>
      <c r="IV7" s="531"/>
      <c r="IW7" s="531"/>
      <c r="IX7" s="531"/>
      <c r="IY7" s="531"/>
      <c r="IZ7" s="531"/>
      <c r="JA7" s="531"/>
      <c r="JB7" s="531"/>
      <c r="JC7" s="531"/>
      <c r="JD7" s="531"/>
      <c r="JE7" s="531"/>
      <c r="JF7" s="531"/>
      <c r="JG7" s="531"/>
      <c r="JH7" s="531"/>
      <c r="JI7" s="531"/>
      <c r="JJ7" s="531"/>
      <c r="JK7" s="531"/>
      <c r="JL7" s="531"/>
      <c r="JM7" s="531"/>
      <c r="JN7" s="531"/>
      <c r="JO7" s="531"/>
      <c r="JP7" s="531"/>
      <c r="JQ7" s="531"/>
      <c r="JR7" s="531"/>
      <c r="JS7" s="531"/>
      <c r="JT7" s="531"/>
      <c r="JU7" s="531"/>
      <c r="JV7" s="531"/>
      <c r="JW7" s="531"/>
      <c r="JX7" s="531"/>
      <c r="JY7" s="531"/>
      <c r="JZ7" s="531">
        <v>25</v>
      </c>
      <c r="KA7" s="531"/>
      <c r="KB7" s="531"/>
      <c r="KC7" s="531"/>
      <c r="KD7" s="531"/>
      <c r="KE7" s="531"/>
      <c r="KF7" s="531"/>
      <c r="KG7" s="531"/>
      <c r="KH7" s="531"/>
      <c r="KI7" s="531"/>
      <c r="KJ7" s="531"/>
      <c r="KK7" s="531"/>
      <c r="KL7" s="531"/>
      <c r="KM7" s="531"/>
      <c r="KN7" s="531"/>
      <c r="KO7" s="531"/>
      <c r="KP7" s="531"/>
      <c r="KQ7" s="531"/>
      <c r="KR7" s="531"/>
      <c r="KS7" s="531"/>
      <c r="KT7" s="531"/>
      <c r="KU7" s="531"/>
      <c r="KV7" s="531"/>
      <c r="KW7" s="531"/>
      <c r="KX7" s="531"/>
      <c r="KY7" s="531"/>
      <c r="KZ7" s="531"/>
      <c r="LA7" s="531"/>
      <c r="LB7" s="531"/>
      <c r="LC7" s="531"/>
      <c r="LD7" s="531"/>
      <c r="LE7" s="531"/>
      <c r="LF7" s="531"/>
      <c r="LG7" s="531"/>
      <c r="LH7" s="531"/>
      <c r="LI7" s="531"/>
      <c r="LJ7" s="531"/>
      <c r="LK7" s="531"/>
      <c r="LL7" s="531"/>
      <c r="LM7" s="531"/>
      <c r="LN7" s="531"/>
      <c r="LO7" s="531"/>
      <c r="LP7" s="531"/>
      <c r="LQ7" s="531"/>
      <c r="LR7" s="531"/>
      <c r="LS7" s="531"/>
      <c r="LT7" s="531">
        <v>23</v>
      </c>
      <c r="LU7" s="531"/>
      <c r="LV7" s="531"/>
      <c r="LW7" s="531"/>
      <c r="LX7" s="531"/>
      <c r="LY7" s="531"/>
      <c r="LZ7" s="531"/>
      <c r="MA7" s="531"/>
      <c r="MB7" s="531"/>
      <c r="MC7" s="531"/>
      <c r="MD7" s="531"/>
      <c r="ME7" s="531"/>
      <c r="MF7" s="531"/>
      <c r="MG7" s="531"/>
      <c r="MH7" s="531"/>
      <c r="MI7" s="531"/>
      <c r="MJ7" s="531"/>
      <c r="MK7" s="531"/>
      <c r="ML7" s="531"/>
      <c r="MM7" s="531"/>
      <c r="MN7" s="531"/>
      <c r="MO7" s="531"/>
      <c r="MP7" s="531"/>
      <c r="MQ7" s="531">
        <v>3</v>
      </c>
      <c r="MR7" s="531">
        <v>5</v>
      </c>
      <c r="MS7" s="531">
        <v>5</v>
      </c>
      <c r="MT7" s="531"/>
      <c r="MU7" s="531"/>
      <c r="MV7" s="531"/>
      <c r="MW7" s="531">
        <v>21</v>
      </c>
      <c r="MX7" s="531"/>
      <c r="MY7" s="531"/>
      <c r="MZ7" s="531"/>
      <c r="NA7" s="531"/>
      <c r="NB7" s="531"/>
      <c r="NC7" s="531"/>
      <c r="ND7" s="531">
        <v>3</v>
      </c>
      <c r="NE7" s="531"/>
      <c r="NF7" s="531">
        <v>1</v>
      </c>
      <c r="NG7" s="531">
        <v>2</v>
      </c>
      <c r="NH7" s="531"/>
      <c r="NI7" s="531"/>
      <c r="NJ7" s="531"/>
      <c r="NK7" s="531"/>
      <c r="NL7" s="531">
        <v>24</v>
      </c>
      <c r="NM7" s="531"/>
      <c r="NN7" s="531"/>
      <c r="NO7" s="531"/>
      <c r="NP7" s="531"/>
      <c r="NQ7" s="531"/>
      <c r="NR7" s="531"/>
      <c r="NS7" s="531"/>
      <c r="NT7" s="531"/>
      <c r="NU7" s="531"/>
      <c r="NV7" s="531"/>
      <c r="NW7" s="531"/>
      <c r="NX7" s="531"/>
      <c r="NY7" s="531"/>
      <c r="NZ7" s="531"/>
      <c r="OA7" s="531"/>
      <c r="OB7" s="531"/>
      <c r="OC7" s="531"/>
      <c r="OD7" s="531"/>
      <c r="OE7" s="531"/>
      <c r="OF7" s="531"/>
      <c r="OG7" s="531"/>
      <c r="OH7" s="531"/>
      <c r="OI7" s="531">
        <v>5</v>
      </c>
      <c r="OJ7" s="531">
        <v>4</v>
      </c>
      <c r="OK7" s="531">
        <v>4</v>
      </c>
      <c r="OL7" s="531"/>
      <c r="OM7" s="531"/>
      <c r="ON7" s="531"/>
      <c r="OO7" s="531">
        <v>18</v>
      </c>
      <c r="OP7" s="531"/>
      <c r="OQ7" s="531"/>
      <c r="OR7" s="531"/>
      <c r="OS7" s="531"/>
      <c r="OT7" s="531"/>
      <c r="OU7" s="531"/>
      <c r="OV7" s="531">
        <v>6</v>
      </c>
      <c r="OW7" s="531"/>
      <c r="OX7" s="531">
        <v>3</v>
      </c>
      <c r="OY7" s="531">
        <v>4</v>
      </c>
      <c r="OZ7" s="531"/>
      <c r="PA7" s="531"/>
      <c r="PB7" s="531"/>
      <c r="PC7" s="531"/>
      <c r="PD7" s="531">
        <v>26</v>
      </c>
      <c r="PE7" s="531"/>
      <c r="PF7" s="531"/>
      <c r="PG7" s="531"/>
      <c r="PH7" s="531"/>
      <c r="PI7" s="531"/>
      <c r="PJ7" s="531"/>
      <c r="PK7" s="531"/>
      <c r="PL7" s="531"/>
      <c r="PM7" s="531"/>
      <c r="PN7" s="531"/>
      <c r="PO7" s="531"/>
      <c r="PP7" s="531"/>
      <c r="PQ7" s="531"/>
      <c r="PR7" s="531"/>
      <c r="PS7" s="531"/>
      <c r="PT7" s="531"/>
      <c r="PU7" s="531"/>
      <c r="PV7" s="531"/>
      <c r="PW7" s="531"/>
      <c r="PX7" s="531"/>
      <c r="PY7" s="531"/>
      <c r="PZ7" s="531"/>
      <c r="QA7" s="531">
        <v>2</v>
      </c>
      <c r="QB7" s="531">
        <v>4</v>
      </c>
      <c r="QC7" s="531">
        <v>5</v>
      </c>
      <c r="QD7" s="531"/>
      <c r="QE7" s="531"/>
      <c r="QF7" s="531"/>
      <c r="QG7" s="531">
        <v>21</v>
      </c>
      <c r="QH7" s="531"/>
      <c r="QI7" s="531"/>
      <c r="QJ7" s="531"/>
      <c r="QK7" s="531"/>
      <c r="QL7" s="531"/>
      <c r="QM7" s="531"/>
      <c r="QN7" s="531">
        <v>11</v>
      </c>
      <c r="QO7" s="531"/>
      <c r="QP7" s="531">
        <v>10</v>
      </c>
      <c r="QQ7" s="531">
        <v>7</v>
      </c>
      <c r="QR7" s="531"/>
      <c r="QS7" s="531"/>
      <c r="QT7" s="531"/>
      <c r="QU7" s="531"/>
      <c r="QV7" s="531">
        <v>9</v>
      </c>
      <c r="QW7" s="531"/>
      <c r="QX7" s="531"/>
      <c r="QY7" s="531"/>
      <c r="QZ7" s="531"/>
      <c r="RA7" s="531"/>
      <c r="RB7" s="531"/>
      <c r="RC7" s="531"/>
      <c r="RD7" s="531"/>
      <c r="RE7" s="531"/>
      <c r="RF7" s="531"/>
      <c r="RG7" s="531"/>
      <c r="RH7" s="531"/>
      <c r="RI7" s="531"/>
      <c r="RJ7" s="531"/>
      <c r="RK7" s="531"/>
      <c r="RL7" s="531"/>
      <c r="RM7" s="531"/>
      <c r="RN7" s="531"/>
      <c r="RO7" s="531"/>
      <c r="RP7" s="531"/>
      <c r="RQ7" s="531"/>
      <c r="RR7" s="531"/>
      <c r="RS7" s="531">
        <v>2</v>
      </c>
      <c r="RT7" s="531">
        <v>6</v>
      </c>
      <c r="RU7" s="531">
        <v>3</v>
      </c>
      <c r="RV7" s="531"/>
      <c r="RW7" s="531"/>
      <c r="RX7" s="531"/>
      <c r="RY7" s="531">
        <v>22</v>
      </c>
      <c r="RZ7" s="531"/>
      <c r="SA7" s="531"/>
      <c r="SB7" s="531"/>
      <c r="SC7" s="531"/>
      <c r="SD7" s="531"/>
      <c r="SE7" s="531"/>
      <c r="SF7" s="531">
        <v>10</v>
      </c>
      <c r="SG7" s="531"/>
      <c r="SH7" s="531">
        <v>10</v>
      </c>
      <c r="SI7" s="531">
        <v>4</v>
      </c>
      <c r="SJ7" s="531"/>
      <c r="SK7" s="531"/>
      <c r="SL7" s="531"/>
      <c r="SM7" s="531"/>
      <c r="SN7" s="531">
        <v>9</v>
      </c>
      <c r="SO7" s="531"/>
      <c r="SP7" s="531"/>
      <c r="SQ7" s="531"/>
      <c r="SR7" s="531"/>
      <c r="SS7" s="531"/>
      <c r="ST7" s="531"/>
      <c r="SU7" s="531"/>
      <c r="SV7" s="531">
        <v>0</v>
      </c>
      <c r="SW7" s="531"/>
      <c r="SX7" s="531"/>
      <c r="SY7" s="531"/>
      <c r="SZ7" s="531"/>
      <c r="TA7" s="531"/>
      <c r="TB7" s="531"/>
      <c r="TC7" s="531"/>
      <c r="TD7" s="531"/>
      <c r="TE7" s="531"/>
      <c r="TF7" s="531"/>
      <c r="TG7" s="531"/>
      <c r="TH7" s="531"/>
      <c r="TI7" s="531"/>
      <c r="TJ7" s="531"/>
      <c r="TK7" s="531"/>
      <c r="TL7" s="531"/>
      <c r="TM7" s="531"/>
      <c r="TN7" s="531"/>
      <c r="TO7" s="531"/>
      <c r="TP7" s="531"/>
      <c r="TQ7" s="531"/>
      <c r="TR7" s="531"/>
      <c r="TS7" s="531"/>
      <c r="TT7" s="531"/>
      <c r="TU7" s="531"/>
      <c r="TV7" s="531"/>
      <c r="TW7" s="531"/>
      <c r="TX7" s="531"/>
      <c r="TY7" s="531">
        <v>0</v>
      </c>
      <c r="TZ7" s="531">
        <v>0</v>
      </c>
      <c r="UA7" s="531">
        <v>0</v>
      </c>
      <c r="UB7" s="531">
        <v>0</v>
      </c>
      <c r="UC7" s="531">
        <v>66</v>
      </c>
      <c r="UD7" s="531"/>
      <c r="UE7" s="531">
        <v>41</v>
      </c>
      <c r="UF7" s="531">
        <v>1</v>
      </c>
      <c r="UG7" s="531">
        <v>70</v>
      </c>
      <c r="UH7" s="531"/>
      <c r="UI7" s="531">
        <v>48</v>
      </c>
      <c r="UJ7" s="531">
        <v>2</v>
      </c>
      <c r="UK7" s="531"/>
      <c r="UL7" s="531">
        <v>4</v>
      </c>
      <c r="UM7" s="531">
        <v>5</v>
      </c>
      <c r="UN7" s="531">
        <v>18</v>
      </c>
      <c r="UO7" s="531">
        <v>21</v>
      </c>
      <c r="UP7" s="531">
        <v>14</v>
      </c>
      <c r="UQ7" s="531">
        <v>4</v>
      </c>
      <c r="UR7" s="531"/>
      <c r="US7" s="531"/>
      <c r="UT7" s="531"/>
      <c r="UU7" s="531">
        <v>4</v>
      </c>
      <c r="UV7" s="531">
        <v>9</v>
      </c>
      <c r="UW7" s="531">
        <v>11</v>
      </c>
      <c r="UX7" s="531">
        <v>37</v>
      </c>
      <c r="UY7" s="531">
        <v>6</v>
      </c>
      <c r="UZ7" s="531">
        <v>3</v>
      </c>
      <c r="VA7" s="531"/>
      <c r="VB7" s="531"/>
      <c r="VC7" s="536"/>
      <c r="VD7" s="536"/>
      <c r="VE7" s="536"/>
      <c r="VF7" s="536"/>
      <c r="VG7" s="536"/>
      <c r="VH7" s="536"/>
      <c r="VI7" s="531"/>
      <c r="VJ7" s="531"/>
      <c r="VK7" s="531"/>
      <c r="VL7" s="531"/>
      <c r="VM7" s="531">
        <v>28</v>
      </c>
      <c r="VN7" s="531">
        <v>45</v>
      </c>
      <c r="VO7" s="531"/>
      <c r="VP7" s="531"/>
      <c r="VQ7" s="531"/>
      <c r="VR7" s="531"/>
      <c r="VS7" s="531"/>
      <c r="VT7" s="531"/>
      <c r="VU7" s="531"/>
      <c r="VV7" s="531"/>
      <c r="VW7" s="531"/>
      <c r="VX7" s="536"/>
      <c r="VY7" s="531">
        <v>71</v>
      </c>
      <c r="VZ7" s="531">
        <v>37</v>
      </c>
      <c r="WA7" s="531"/>
      <c r="WB7" s="531"/>
      <c r="WC7" s="531"/>
      <c r="WD7" s="531"/>
      <c r="WE7" s="531">
        <v>96</v>
      </c>
      <c r="WF7" s="536"/>
      <c r="WG7" s="536"/>
      <c r="WH7" s="536"/>
      <c r="WI7" s="536"/>
      <c r="WJ7" s="536"/>
      <c r="WK7" s="536"/>
      <c r="WL7" s="536"/>
      <c r="WM7" s="536"/>
      <c r="WN7" s="536"/>
      <c r="WO7" s="531"/>
      <c r="WP7" s="531">
        <v>8</v>
      </c>
      <c r="WQ7" s="531"/>
      <c r="WR7" s="531"/>
      <c r="WS7" s="531"/>
      <c r="WT7" s="531"/>
      <c r="WU7" s="531"/>
      <c r="WV7" s="531"/>
      <c r="WW7" s="531"/>
      <c r="WX7" s="531"/>
      <c r="WY7" s="531"/>
      <c r="WZ7" s="531"/>
      <c r="XA7" s="531"/>
      <c r="XB7" s="531"/>
      <c r="XC7" s="531"/>
      <c r="XD7" s="531">
        <v>71</v>
      </c>
      <c r="XE7" s="531"/>
      <c r="XF7" s="531">
        <v>3</v>
      </c>
      <c r="XG7" s="531">
        <v>11</v>
      </c>
      <c r="XH7" s="531"/>
      <c r="XI7" s="531"/>
      <c r="XJ7" s="531"/>
      <c r="XK7" s="531"/>
      <c r="XL7" s="531">
        <v>10</v>
      </c>
      <c r="XM7" s="531"/>
      <c r="XN7" s="531">
        <v>17</v>
      </c>
      <c r="XO7" s="531">
        <v>11</v>
      </c>
      <c r="XP7" s="531"/>
      <c r="XQ7" s="531"/>
      <c r="XR7" s="531"/>
      <c r="XS7" s="531"/>
      <c r="XT7" s="531"/>
      <c r="XU7" s="531"/>
      <c r="XV7" s="531"/>
      <c r="XW7" s="531"/>
      <c r="XX7" s="531"/>
      <c r="XY7" s="531"/>
      <c r="XZ7" s="531"/>
      <c r="YA7" s="531"/>
      <c r="YB7" s="531"/>
      <c r="YC7" s="531"/>
      <c r="YD7" s="531"/>
      <c r="YE7" s="531"/>
      <c r="YF7" s="531"/>
      <c r="YG7" s="531"/>
      <c r="YH7" s="531"/>
      <c r="YI7" s="531"/>
      <c r="YJ7" s="531"/>
      <c r="YK7" s="531"/>
      <c r="YL7" s="531"/>
      <c r="YM7" s="531"/>
      <c r="YN7" s="531"/>
      <c r="YO7" s="531"/>
      <c r="YP7" s="531"/>
      <c r="YQ7" s="531"/>
      <c r="YR7" s="531"/>
      <c r="YS7" s="531"/>
      <c r="YT7" s="531"/>
      <c r="YU7" s="531"/>
      <c r="YV7" s="531"/>
      <c r="YW7" s="531"/>
      <c r="YX7" s="531"/>
      <c r="YY7" s="531"/>
      <c r="YZ7" s="531">
        <v>14</v>
      </c>
      <c r="ZA7" s="531"/>
      <c r="ZB7" s="531"/>
      <c r="ZC7" s="531"/>
      <c r="ZD7" s="531"/>
      <c r="ZE7" s="531"/>
      <c r="ZF7" s="531"/>
      <c r="ZG7" s="531"/>
      <c r="ZH7" s="531"/>
      <c r="ZI7" s="531"/>
      <c r="ZJ7" s="531">
        <v>75</v>
      </c>
      <c r="ZK7" s="531"/>
      <c r="ZL7" s="531"/>
      <c r="ZM7" s="531"/>
      <c r="ZN7" s="531"/>
      <c r="ZO7" s="531"/>
      <c r="ZP7" s="531"/>
      <c r="ZQ7" s="531"/>
      <c r="ZR7" s="531"/>
      <c r="ZS7" s="531"/>
      <c r="ZT7" s="531"/>
      <c r="ZU7" s="531"/>
      <c r="ZV7" s="531"/>
      <c r="ZW7" s="531"/>
      <c r="ZX7" s="531"/>
      <c r="ZY7" s="531"/>
      <c r="ZZ7" s="531"/>
      <c r="AAA7" s="531"/>
      <c r="AAB7" s="531"/>
      <c r="AAC7" s="531"/>
      <c r="AAD7" s="531"/>
      <c r="AAE7" s="531"/>
      <c r="AAF7" s="531"/>
      <c r="AAG7" s="531">
        <v>10</v>
      </c>
      <c r="AAH7" s="531">
        <v>25</v>
      </c>
      <c r="AAI7" s="531">
        <v>12</v>
      </c>
      <c r="AAJ7" s="531"/>
      <c r="AAK7" s="531"/>
      <c r="AAL7" s="531"/>
      <c r="AAM7" s="531">
        <v>68</v>
      </c>
      <c r="AAN7" s="531"/>
      <c r="AAO7" s="531"/>
      <c r="AAP7" s="531"/>
      <c r="AAQ7" s="531"/>
      <c r="AAR7" s="531"/>
      <c r="AAS7" s="531"/>
      <c r="AAT7" s="531">
        <v>30</v>
      </c>
      <c r="AAU7" s="531"/>
      <c r="AAV7" s="531">
        <v>22</v>
      </c>
      <c r="AAW7" s="531">
        <v>7</v>
      </c>
      <c r="AAX7" s="531"/>
      <c r="AAY7" s="531"/>
      <c r="AAZ7" s="531">
        <v>10</v>
      </c>
      <c r="ABA7" s="531"/>
      <c r="ABB7" s="531">
        <v>48</v>
      </c>
      <c r="ABC7" s="531"/>
      <c r="ABD7" s="531">
        <v>2</v>
      </c>
      <c r="ABE7" s="536"/>
      <c r="ABF7" s="536"/>
      <c r="ABG7" s="536"/>
      <c r="ABH7" s="536"/>
      <c r="ABI7" s="536"/>
      <c r="ABJ7" s="536"/>
      <c r="ABK7" s="536"/>
      <c r="ABL7" s="536"/>
      <c r="ABM7" s="536"/>
      <c r="ABN7" s="536"/>
      <c r="ABO7" s="536"/>
      <c r="ABP7" s="536"/>
      <c r="ABQ7" s="536"/>
      <c r="ABR7" s="536"/>
      <c r="ABS7" s="536"/>
      <c r="ABT7" s="536"/>
      <c r="ABU7" s="536"/>
      <c r="ABV7" s="536"/>
      <c r="ABW7" s="536"/>
      <c r="ABX7" s="536"/>
      <c r="ABY7" s="536"/>
      <c r="ABZ7" s="531"/>
      <c r="ACA7" s="531"/>
      <c r="ACB7" s="531"/>
      <c r="ACC7" s="531"/>
      <c r="ACD7" s="531"/>
      <c r="ACE7" s="531"/>
      <c r="ACF7" s="531"/>
      <c r="ACG7" s="531"/>
      <c r="ACH7" s="531"/>
      <c r="ACI7" s="531"/>
      <c r="ACJ7" s="531"/>
      <c r="ACK7" s="531"/>
      <c r="ACL7" s="531"/>
      <c r="ACM7" s="531"/>
      <c r="ACN7" s="531"/>
      <c r="ACO7" s="531"/>
      <c r="ACP7" s="531"/>
      <c r="ACQ7" s="531">
        <v>2</v>
      </c>
      <c r="ACR7" s="531">
        <v>3</v>
      </c>
      <c r="ACS7" s="531">
        <v>2</v>
      </c>
      <c r="ACT7" s="531">
        <v>1</v>
      </c>
      <c r="ACU7" s="531">
        <v>4</v>
      </c>
      <c r="ACV7" s="531" t="s">
        <v>1844</v>
      </c>
      <c r="ACW7" s="536"/>
      <c r="ACX7" s="536"/>
      <c r="ACY7" s="536"/>
      <c r="ACZ7" s="536"/>
      <c r="ADA7" s="536"/>
      <c r="ADB7" s="536"/>
      <c r="ADC7" s="536"/>
      <c r="ADD7" s="536"/>
      <c r="ADE7" s="536"/>
      <c r="ADF7" s="536"/>
      <c r="ADG7" s="536"/>
      <c r="ADH7" s="536"/>
      <c r="ADI7" s="536"/>
      <c r="ADJ7" s="536"/>
      <c r="ADK7" s="536"/>
      <c r="ADL7" s="531"/>
      <c r="ADM7" s="531"/>
      <c r="ADN7" s="531"/>
      <c r="ADO7" s="531"/>
      <c r="ADP7" s="531"/>
      <c r="ADQ7" s="531"/>
      <c r="ADR7" s="531"/>
      <c r="ADS7" s="531" t="s">
        <v>1845</v>
      </c>
      <c r="ADT7" s="531"/>
      <c r="ADU7" s="531"/>
      <c r="ADV7" s="531"/>
      <c r="ADW7" s="531"/>
      <c r="ADX7" s="531"/>
      <c r="ADY7" s="536"/>
      <c r="ADZ7" s="536"/>
      <c r="AEA7" s="536"/>
      <c r="AEB7" s="531" t="s">
        <v>1798</v>
      </c>
      <c r="AEC7" s="531" t="s">
        <v>1799</v>
      </c>
      <c r="AED7" s="531" t="s">
        <v>1800</v>
      </c>
      <c r="AEE7" s="531" t="s">
        <v>1801</v>
      </c>
      <c r="AEF7" s="531" t="s">
        <v>1802</v>
      </c>
      <c r="AEG7" s="531" t="s">
        <v>1803</v>
      </c>
      <c r="AEH7" s="531" t="s">
        <v>1638</v>
      </c>
      <c r="AEI7" s="531" t="s">
        <v>1638</v>
      </c>
      <c r="AEJ7" s="531" t="s">
        <v>1638</v>
      </c>
    </row>
    <row r="8" spans="1:816">
      <c r="A8" s="531">
        <v>3</v>
      </c>
      <c r="B8" s="531">
        <v>1</v>
      </c>
      <c r="C8" s="537">
        <v>4</v>
      </c>
      <c r="D8" s="535">
        <v>43109.431092905092</v>
      </c>
      <c r="E8" s="531" t="s">
        <v>697</v>
      </c>
      <c r="F8" s="531" t="s">
        <v>726</v>
      </c>
      <c r="G8" s="531" t="s">
        <v>727</v>
      </c>
      <c r="H8" s="531" t="s">
        <v>728</v>
      </c>
      <c r="I8" s="531" t="s">
        <v>700</v>
      </c>
      <c r="J8" s="531">
        <v>124</v>
      </c>
      <c r="K8" s="531" t="s">
        <v>1730</v>
      </c>
      <c r="L8" s="531" t="s">
        <v>1701</v>
      </c>
      <c r="M8" s="531" t="s">
        <v>729</v>
      </c>
      <c r="N8" s="531"/>
      <c r="O8" s="531" t="s">
        <v>1741</v>
      </c>
      <c r="P8" s="531" t="s">
        <v>730</v>
      </c>
      <c r="Q8" s="531"/>
      <c r="R8" s="531"/>
      <c r="S8" s="531"/>
      <c r="T8" s="531"/>
      <c r="U8" s="531" t="s">
        <v>1142</v>
      </c>
      <c r="V8" s="531" t="s">
        <v>727</v>
      </c>
      <c r="W8" s="531" t="s">
        <v>728</v>
      </c>
      <c r="X8" s="531" t="s">
        <v>700</v>
      </c>
      <c r="Y8" s="531" t="s">
        <v>726</v>
      </c>
      <c r="Z8" s="531" t="s">
        <v>1730</v>
      </c>
      <c r="AA8" s="531" t="s">
        <v>1701</v>
      </c>
      <c r="AB8" s="531" t="s">
        <v>1484</v>
      </c>
      <c r="AC8" s="531" t="s">
        <v>710</v>
      </c>
      <c r="AD8" s="531"/>
      <c r="AE8" s="531"/>
      <c r="AF8" s="531">
        <v>5</v>
      </c>
      <c r="AG8" s="531">
        <v>30</v>
      </c>
      <c r="AH8" s="531">
        <v>31</v>
      </c>
      <c r="AI8" s="531">
        <v>35</v>
      </c>
      <c r="AJ8" s="531"/>
      <c r="AK8" s="531">
        <v>1</v>
      </c>
      <c r="AL8" s="531">
        <v>5</v>
      </c>
      <c r="AM8" s="531">
        <v>0</v>
      </c>
      <c r="AN8" s="531">
        <v>5</v>
      </c>
      <c r="AO8" s="531">
        <v>0</v>
      </c>
      <c r="AP8" s="531">
        <v>4</v>
      </c>
      <c r="AQ8" s="531"/>
      <c r="AR8" s="531">
        <v>7</v>
      </c>
      <c r="AS8" s="531"/>
      <c r="AT8" s="531"/>
      <c r="AU8" s="531"/>
      <c r="AV8" s="531">
        <v>2</v>
      </c>
      <c r="AW8" s="531">
        <v>6</v>
      </c>
      <c r="AX8" s="531">
        <v>2</v>
      </c>
      <c r="AY8" s="531"/>
      <c r="AZ8" s="531"/>
      <c r="BA8" s="531"/>
      <c r="BB8" s="531">
        <v>1</v>
      </c>
      <c r="BC8" s="531">
        <v>4</v>
      </c>
      <c r="BD8" s="531"/>
      <c r="BE8" s="531">
        <v>4</v>
      </c>
      <c r="BF8" s="531">
        <v>9</v>
      </c>
      <c r="BG8" s="531"/>
      <c r="BH8" s="531"/>
      <c r="BI8" s="531">
        <v>9</v>
      </c>
      <c r="BJ8" s="531">
        <v>1</v>
      </c>
      <c r="BK8" s="531">
        <v>2</v>
      </c>
      <c r="BL8" s="531"/>
      <c r="BM8" s="531"/>
      <c r="BN8" s="531"/>
      <c r="BO8" s="531">
        <v>4</v>
      </c>
      <c r="BP8" s="531">
        <v>2</v>
      </c>
      <c r="BQ8" s="531"/>
      <c r="BR8" s="531">
        <v>2</v>
      </c>
      <c r="BS8" s="531"/>
      <c r="BT8" s="531"/>
      <c r="BU8" s="531"/>
      <c r="BV8" s="531"/>
      <c r="BW8" s="531"/>
      <c r="BX8" s="531"/>
      <c r="BY8" s="531"/>
      <c r="BZ8" s="531"/>
      <c r="CA8" s="531"/>
      <c r="CB8" s="531"/>
      <c r="CC8" s="531"/>
      <c r="CD8" s="531"/>
      <c r="CE8" s="531"/>
      <c r="CF8" s="531">
        <v>13</v>
      </c>
      <c r="CG8" s="531"/>
      <c r="CH8" s="531"/>
      <c r="CI8" s="531">
        <v>11</v>
      </c>
      <c r="CJ8" s="531">
        <v>7</v>
      </c>
      <c r="CK8" s="531">
        <v>2</v>
      </c>
      <c r="CL8" s="531"/>
      <c r="CM8" s="531"/>
      <c r="CN8" s="531"/>
      <c r="CO8" s="531">
        <v>6</v>
      </c>
      <c r="CP8" s="531">
        <v>3</v>
      </c>
      <c r="CQ8" s="531"/>
      <c r="CR8" s="531">
        <v>7</v>
      </c>
      <c r="CS8" s="531"/>
      <c r="CT8" s="531"/>
      <c r="CU8" s="531"/>
      <c r="CV8" s="531"/>
      <c r="CW8" s="531"/>
      <c r="CX8" s="531"/>
      <c r="CY8" s="531"/>
      <c r="CZ8" s="531"/>
      <c r="DA8" s="531"/>
      <c r="DB8" s="531"/>
      <c r="DC8" s="531"/>
      <c r="DD8" s="531"/>
      <c r="DE8" s="531"/>
      <c r="DF8" s="531">
        <v>11</v>
      </c>
      <c r="DG8" s="531"/>
      <c r="DH8" s="531"/>
      <c r="DI8" s="531">
        <v>14</v>
      </c>
      <c r="DJ8" s="531">
        <v>6</v>
      </c>
      <c r="DK8" s="531">
        <v>4</v>
      </c>
      <c r="DL8" s="531"/>
      <c r="DM8" s="531"/>
      <c r="DN8" s="531"/>
      <c r="DO8" s="531">
        <v>3</v>
      </c>
      <c r="DP8" s="531">
        <v>4</v>
      </c>
      <c r="DQ8" s="531"/>
      <c r="DR8" s="531">
        <v>11</v>
      </c>
      <c r="DS8" s="531"/>
      <c r="DT8" s="531"/>
      <c r="DU8" s="531"/>
      <c r="DV8" s="531"/>
      <c r="DW8" s="531"/>
      <c r="DX8" s="531"/>
      <c r="DY8" s="531"/>
      <c r="DZ8" s="531"/>
      <c r="EA8" s="531"/>
      <c r="EB8" s="531"/>
      <c r="EC8" s="531"/>
      <c r="ED8" s="531"/>
      <c r="EE8" s="531"/>
      <c r="EF8" s="531">
        <v>11</v>
      </c>
      <c r="EG8" s="531"/>
      <c r="EH8" s="531"/>
      <c r="EI8" s="531">
        <v>14</v>
      </c>
      <c r="EJ8" s="531">
        <v>6</v>
      </c>
      <c r="EK8" s="531"/>
      <c r="EL8" s="531"/>
      <c r="EM8" s="531"/>
      <c r="EN8" s="531"/>
      <c r="EO8" s="531">
        <v>2</v>
      </c>
      <c r="EP8" s="531">
        <v>4</v>
      </c>
      <c r="EQ8" s="531"/>
      <c r="ER8" s="531">
        <v>11</v>
      </c>
      <c r="ES8" s="531"/>
      <c r="ET8" s="531"/>
      <c r="EU8" s="531"/>
      <c r="EV8" s="531"/>
      <c r="EW8" s="531"/>
      <c r="EX8" s="531"/>
      <c r="EY8" s="531"/>
      <c r="EZ8" s="531"/>
      <c r="FA8" s="531"/>
      <c r="FB8" s="531"/>
      <c r="FC8" s="531"/>
      <c r="FD8" s="531"/>
      <c r="FE8" s="531"/>
      <c r="FF8" s="531"/>
      <c r="FG8" s="531"/>
      <c r="FH8" s="531"/>
      <c r="FI8" s="531"/>
      <c r="FJ8" s="531"/>
      <c r="FK8" s="531"/>
      <c r="FL8" s="531"/>
      <c r="FM8" s="531"/>
      <c r="FN8" s="531"/>
      <c r="FO8" s="531"/>
      <c r="FP8" s="531"/>
      <c r="FQ8" s="531">
        <v>2</v>
      </c>
      <c r="FR8" s="531"/>
      <c r="FS8" s="531"/>
      <c r="FT8" s="531">
        <v>1</v>
      </c>
      <c r="FU8" s="531">
        <v>4</v>
      </c>
      <c r="FV8" s="531"/>
      <c r="FW8" s="531"/>
      <c r="FX8" s="531">
        <v>4</v>
      </c>
      <c r="FY8" s="531">
        <v>3</v>
      </c>
      <c r="FZ8" s="531"/>
      <c r="GA8" s="531"/>
      <c r="GB8" s="531"/>
      <c r="GC8" s="531"/>
      <c r="GD8" s="531"/>
      <c r="GE8" s="531"/>
      <c r="GF8" s="531"/>
      <c r="GG8" s="531"/>
      <c r="GH8" s="531"/>
      <c r="GI8" s="531"/>
      <c r="GJ8" s="531"/>
      <c r="GK8" s="531"/>
      <c r="GL8" s="531"/>
      <c r="GM8" s="531"/>
      <c r="GN8" s="531"/>
      <c r="GO8" s="531"/>
      <c r="GP8" s="531"/>
      <c r="GQ8" s="531"/>
      <c r="GR8" s="531"/>
      <c r="GS8" s="531"/>
      <c r="GT8" s="531"/>
      <c r="GU8" s="531"/>
      <c r="GV8" s="531"/>
      <c r="GW8" s="531"/>
      <c r="GX8" s="531"/>
      <c r="GY8" s="531"/>
      <c r="GZ8" s="531"/>
      <c r="HA8" s="531"/>
      <c r="HB8" s="531"/>
      <c r="HC8" s="531"/>
      <c r="HD8" s="531"/>
      <c r="HE8" s="531"/>
      <c r="HF8" s="531"/>
      <c r="HG8" s="531"/>
      <c r="HH8" s="531"/>
      <c r="HI8" s="531"/>
      <c r="HJ8" s="531"/>
      <c r="HK8" s="531">
        <v>1</v>
      </c>
      <c r="HL8" s="531"/>
      <c r="HM8" s="531"/>
      <c r="HN8" s="531">
        <v>1</v>
      </c>
      <c r="HO8" s="531">
        <v>4</v>
      </c>
      <c r="HP8" s="531"/>
      <c r="HQ8" s="531"/>
      <c r="HR8" s="531">
        <v>4</v>
      </c>
      <c r="HS8" s="531">
        <v>4</v>
      </c>
      <c r="HT8" s="531"/>
      <c r="HU8" s="531"/>
      <c r="HV8" s="531"/>
      <c r="HW8" s="531"/>
      <c r="HX8" s="531">
        <v>2</v>
      </c>
      <c r="HY8" s="531"/>
      <c r="HZ8" s="531"/>
      <c r="IA8" s="531"/>
      <c r="IB8" s="531"/>
      <c r="IC8" s="531"/>
      <c r="ID8" s="531"/>
      <c r="IE8" s="531"/>
      <c r="IF8" s="531"/>
      <c r="IG8" s="531"/>
      <c r="IH8" s="531"/>
      <c r="II8" s="531"/>
      <c r="IJ8" s="531"/>
      <c r="IK8" s="531"/>
      <c r="IL8" s="531"/>
      <c r="IM8" s="531"/>
      <c r="IN8" s="531"/>
      <c r="IO8" s="531"/>
      <c r="IP8" s="531"/>
      <c r="IQ8" s="531"/>
      <c r="IR8" s="531"/>
      <c r="IS8" s="531"/>
      <c r="IT8" s="531"/>
      <c r="IU8" s="531"/>
      <c r="IV8" s="531"/>
      <c r="IW8" s="531"/>
      <c r="IX8" s="531"/>
      <c r="IY8" s="531"/>
      <c r="IZ8" s="531"/>
      <c r="JA8" s="531"/>
      <c r="JB8" s="531"/>
      <c r="JC8" s="531"/>
      <c r="JD8" s="531"/>
      <c r="JE8" s="531"/>
      <c r="JF8" s="531"/>
      <c r="JG8" s="531"/>
      <c r="JH8" s="531"/>
      <c r="JI8" s="531">
        <v>5</v>
      </c>
      <c r="JJ8" s="531"/>
      <c r="JK8" s="531"/>
      <c r="JL8" s="531">
        <v>5</v>
      </c>
      <c r="JM8" s="531">
        <v>2</v>
      </c>
      <c r="JN8" s="531"/>
      <c r="JO8" s="531"/>
      <c r="JP8" s="531"/>
      <c r="JQ8" s="531"/>
      <c r="JR8" s="531"/>
      <c r="JS8" s="531"/>
      <c r="JT8" s="531"/>
      <c r="JU8" s="531"/>
      <c r="JV8" s="531"/>
      <c r="JW8" s="531"/>
      <c r="JX8" s="531"/>
      <c r="JY8" s="531"/>
      <c r="JZ8" s="531"/>
      <c r="KA8" s="531"/>
      <c r="KB8" s="531"/>
      <c r="KC8" s="531"/>
      <c r="KD8" s="531"/>
      <c r="KE8" s="531"/>
      <c r="KF8" s="531"/>
      <c r="KG8" s="531"/>
      <c r="KH8" s="531"/>
      <c r="KI8" s="531"/>
      <c r="KJ8" s="531"/>
      <c r="KK8" s="531"/>
      <c r="KL8" s="531"/>
      <c r="KM8" s="531"/>
      <c r="KN8" s="531"/>
      <c r="KO8" s="531"/>
      <c r="KP8" s="531"/>
      <c r="KQ8" s="531"/>
      <c r="KR8" s="531"/>
      <c r="KS8" s="531"/>
      <c r="KT8" s="531"/>
      <c r="KU8" s="531"/>
      <c r="KV8" s="531"/>
      <c r="KW8" s="531"/>
      <c r="KX8" s="531"/>
      <c r="KY8" s="531">
        <v>1</v>
      </c>
      <c r="KZ8" s="531"/>
      <c r="LA8" s="531"/>
      <c r="LB8" s="531"/>
      <c r="LC8" s="531"/>
      <c r="LD8" s="531"/>
      <c r="LE8" s="531"/>
      <c r="LF8" s="531">
        <v>3</v>
      </c>
      <c r="LG8" s="531"/>
      <c r="LH8" s="531"/>
      <c r="LI8" s="531"/>
      <c r="LJ8" s="531"/>
      <c r="LK8" s="531"/>
      <c r="LL8" s="531"/>
      <c r="LM8" s="531"/>
      <c r="LN8" s="531"/>
      <c r="LO8" s="531"/>
      <c r="LP8" s="531"/>
      <c r="LQ8" s="531"/>
      <c r="LR8" s="531"/>
      <c r="LS8" s="531"/>
      <c r="LT8" s="531"/>
      <c r="LU8" s="531"/>
      <c r="LV8" s="531"/>
      <c r="LW8" s="531"/>
      <c r="LX8" s="531"/>
      <c r="LY8" s="531"/>
      <c r="LZ8" s="531"/>
      <c r="MA8" s="531"/>
      <c r="MB8" s="531"/>
      <c r="MC8" s="531"/>
      <c r="MD8" s="531"/>
      <c r="ME8" s="531"/>
      <c r="MF8" s="531"/>
      <c r="MG8" s="531"/>
      <c r="MH8" s="531"/>
      <c r="MI8" s="531"/>
      <c r="MJ8" s="531"/>
      <c r="MK8" s="531"/>
      <c r="ML8" s="531"/>
      <c r="MM8" s="531"/>
      <c r="MN8" s="531"/>
      <c r="MO8" s="531"/>
      <c r="MP8" s="531"/>
      <c r="MQ8" s="531"/>
      <c r="MR8" s="531">
        <v>10</v>
      </c>
      <c r="MS8" s="531"/>
      <c r="MT8" s="531"/>
      <c r="MU8" s="531"/>
      <c r="MV8" s="531"/>
      <c r="MW8" s="531">
        <v>10</v>
      </c>
      <c r="MX8" s="531"/>
      <c r="MY8" s="531">
        <v>2</v>
      </c>
      <c r="MZ8" s="531"/>
      <c r="NA8" s="531"/>
      <c r="NB8" s="531"/>
      <c r="NC8" s="531">
        <v>5</v>
      </c>
      <c r="ND8" s="531"/>
      <c r="NE8" s="531"/>
      <c r="NF8" s="531">
        <v>3</v>
      </c>
      <c r="NG8" s="531"/>
      <c r="NH8" s="531"/>
      <c r="NI8" s="531"/>
      <c r="NJ8" s="531"/>
      <c r="NK8" s="531">
        <v>8</v>
      </c>
      <c r="NL8" s="531"/>
      <c r="NM8" s="531"/>
      <c r="NN8" s="531"/>
      <c r="NO8" s="531"/>
      <c r="NP8" s="531"/>
      <c r="NQ8" s="531"/>
      <c r="NR8" s="531"/>
      <c r="NS8" s="531"/>
      <c r="NT8" s="531"/>
      <c r="NU8" s="531"/>
      <c r="NV8" s="531"/>
      <c r="NW8" s="531"/>
      <c r="NX8" s="531"/>
      <c r="NY8" s="531"/>
      <c r="NZ8" s="531"/>
      <c r="OA8" s="531"/>
      <c r="OB8" s="531"/>
      <c r="OC8" s="531"/>
      <c r="OD8" s="531"/>
      <c r="OE8" s="531"/>
      <c r="OF8" s="531"/>
      <c r="OG8" s="531"/>
      <c r="OH8" s="531"/>
      <c r="OI8" s="531"/>
      <c r="OJ8" s="531">
        <v>10</v>
      </c>
      <c r="OK8" s="531"/>
      <c r="OL8" s="531"/>
      <c r="OM8" s="531"/>
      <c r="ON8" s="531">
        <v>2</v>
      </c>
      <c r="OO8" s="531">
        <v>8</v>
      </c>
      <c r="OP8" s="531"/>
      <c r="OQ8" s="531">
        <v>1</v>
      </c>
      <c r="OR8" s="531"/>
      <c r="OS8" s="531"/>
      <c r="OT8" s="531"/>
      <c r="OU8" s="531">
        <v>6</v>
      </c>
      <c r="OV8" s="531"/>
      <c r="OW8" s="531"/>
      <c r="OX8" s="531">
        <v>2</v>
      </c>
      <c r="OY8" s="531">
        <v>1</v>
      </c>
      <c r="OZ8" s="531"/>
      <c r="PA8" s="531"/>
      <c r="PB8" s="531">
        <v>5</v>
      </c>
      <c r="PC8" s="531">
        <v>7</v>
      </c>
      <c r="PD8" s="531"/>
      <c r="PE8" s="531"/>
      <c r="PF8" s="531"/>
      <c r="PG8" s="531"/>
      <c r="PH8" s="531"/>
      <c r="PI8" s="531"/>
      <c r="PJ8" s="531"/>
      <c r="PK8" s="531"/>
      <c r="PL8" s="531"/>
      <c r="PM8" s="531"/>
      <c r="PN8" s="531"/>
      <c r="PO8" s="531"/>
      <c r="PP8" s="531"/>
      <c r="PQ8" s="531"/>
      <c r="PR8" s="531"/>
      <c r="PS8" s="531"/>
      <c r="PT8" s="531"/>
      <c r="PU8" s="531"/>
      <c r="PV8" s="531"/>
      <c r="PW8" s="531"/>
      <c r="PX8" s="531"/>
      <c r="PY8" s="531"/>
      <c r="PZ8" s="531"/>
      <c r="QA8" s="531"/>
      <c r="QB8" s="531">
        <v>7</v>
      </c>
      <c r="QC8" s="531"/>
      <c r="QD8" s="531">
        <v>3</v>
      </c>
      <c r="QE8" s="531"/>
      <c r="QF8" s="531">
        <v>3</v>
      </c>
      <c r="QG8" s="531">
        <v>6</v>
      </c>
      <c r="QH8" s="531"/>
      <c r="QI8" s="531">
        <v>1</v>
      </c>
      <c r="QJ8" s="531"/>
      <c r="QK8" s="531"/>
      <c r="QL8" s="531"/>
      <c r="QM8" s="531">
        <v>6</v>
      </c>
      <c r="QN8" s="531"/>
      <c r="QO8" s="531"/>
      <c r="QP8" s="531"/>
      <c r="QQ8" s="531"/>
      <c r="QR8" s="531"/>
      <c r="QS8" s="531"/>
      <c r="QT8" s="531"/>
      <c r="QU8" s="531">
        <v>6</v>
      </c>
      <c r="QV8" s="531"/>
      <c r="QW8" s="531"/>
      <c r="QX8" s="531"/>
      <c r="QY8" s="531"/>
      <c r="QZ8" s="531"/>
      <c r="RA8" s="531"/>
      <c r="RB8" s="531"/>
      <c r="RC8" s="531"/>
      <c r="RD8" s="531"/>
      <c r="RE8" s="531"/>
      <c r="RF8" s="531"/>
      <c r="RG8" s="531"/>
      <c r="RH8" s="531"/>
      <c r="RI8" s="531"/>
      <c r="RJ8" s="531"/>
      <c r="RK8" s="531"/>
      <c r="RL8" s="531"/>
      <c r="RM8" s="531"/>
      <c r="RN8" s="531"/>
      <c r="RO8" s="531"/>
      <c r="RP8" s="531"/>
      <c r="RQ8" s="531"/>
      <c r="RR8" s="531"/>
      <c r="RS8" s="531">
        <v>2</v>
      </c>
      <c r="RT8" s="531">
        <v>8</v>
      </c>
      <c r="RU8" s="531"/>
      <c r="RV8" s="531">
        <v>3</v>
      </c>
      <c r="RW8" s="531"/>
      <c r="RX8" s="531">
        <v>3</v>
      </c>
      <c r="RY8" s="531">
        <v>8</v>
      </c>
      <c r="RZ8" s="531"/>
      <c r="SA8" s="531">
        <v>2</v>
      </c>
      <c r="SB8" s="531"/>
      <c r="SC8" s="531"/>
      <c r="SD8" s="531"/>
      <c r="SE8" s="531">
        <v>10</v>
      </c>
      <c r="SF8" s="531"/>
      <c r="SG8" s="531"/>
      <c r="SH8" s="531"/>
      <c r="SI8" s="531">
        <v>1</v>
      </c>
      <c r="SJ8" s="531"/>
      <c r="SK8" s="531"/>
      <c r="SL8" s="531"/>
      <c r="SM8" s="531">
        <v>6</v>
      </c>
      <c r="SN8" s="531"/>
      <c r="SO8" s="531"/>
      <c r="SP8" s="531"/>
      <c r="SQ8" s="531"/>
      <c r="SR8" s="531"/>
      <c r="SS8" s="531"/>
      <c r="ST8" s="531"/>
      <c r="SU8" s="531"/>
      <c r="SV8" s="531"/>
      <c r="SW8" s="531">
        <v>1</v>
      </c>
      <c r="SX8" s="531">
        <v>4</v>
      </c>
      <c r="SY8" s="531">
        <v>1</v>
      </c>
      <c r="SZ8" s="531"/>
      <c r="TA8" s="531"/>
      <c r="TB8" s="531"/>
      <c r="TC8" s="531"/>
      <c r="TD8" s="531"/>
      <c r="TE8" s="531"/>
      <c r="TF8" s="531">
        <v>5</v>
      </c>
      <c r="TG8" s="531">
        <v>1</v>
      </c>
      <c r="TH8" s="531"/>
      <c r="TI8" s="531"/>
      <c r="TJ8" s="531"/>
      <c r="TK8" s="531"/>
      <c r="TL8" s="531"/>
      <c r="TM8" s="531"/>
      <c r="TN8" s="531">
        <v>4</v>
      </c>
      <c r="TO8" s="531">
        <v>5</v>
      </c>
      <c r="TP8" s="531"/>
      <c r="TQ8" s="531"/>
      <c r="TR8" s="531">
        <v>1</v>
      </c>
      <c r="TS8" s="531"/>
      <c r="TT8" s="531"/>
      <c r="TU8" s="531"/>
      <c r="TV8" s="531">
        <v>4</v>
      </c>
      <c r="TW8" s="531">
        <v>5</v>
      </c>
      <c r="TX8" s="531"/>
      <c r="TY8" s="531"/>
      <c r="TZ8" s="531">
        <v>1</v>
      </c>
      <c r="UA8" s="531"/>
      <c r="UB8" s="531"/>
      <c r="UC8" s="531">
        <v>60</v>
      </c>
      <c r="UD8" s="531"/>
      <c r="UE8" s="531">
        <v>18</v>
      </c>
      <c r="UF8" s="531">
        <v>41</v>
      </c>
      <c r="UG8" s="531">
        <v>64</v>
      </c>
      <c r="UH8" s="531"/>
      <c r="UI8" s="531">
        <v>17</v>
      </c>
      <c r="UJ8" s="531">
        <v>47</v>
      </c>
      <c r="UK8" s="531"/>
      <c r="UL8" s="531">
        <v>1</v>
      </c>
      <c r="UM8" s="531">
        <v>2</v>
      </c>
      <c r="UN8" s="531">
        <v>12</v>
      </c>
      <c r="UO8" s="531">
        <v>21</v>
      </c>
      <c r="UP8" s="531">
        <v>13</v>
      </c>
      <c r="UQ8" s="531">
        <v>6</v>
      </c>
      <c r="UR8" s="531">
        <v>3</v>
      </c>
      <c r="US8" s="531">
        <v>2</v>
      </c>
      <c r="UT8" s="531"/>
      <c r="UU8" s="531"/>
      <c r="UV8" s="531">
        <v>3</v>
      </c>
      <c r="UW8" s="531">
        <v>14</v>
      </c>
      <c r="UX8" s="531">
        <v>19</v>
      </c>
      <c r="UY8" s="531">
        <v>13</v>
      </c>
      <c r="UZ8" s="531">
        <v>10</v>
      </c>
      <c r="VA8" s="531">
        <v>2</v>
      </c>
      <c r="VB8" s="531">
        <v>3</v>
      </c>
      <c r="VC8" s="536"/>
      <c r="VD8" s="536"/>
      <c r="VE8" s="536"/>
      <c r="VF8" s="536"/>
      <c r="VG8" s="536"/>
      <c r="VH8" s="536"/>
      <c r="VI8" s="531">
        <v>0</v>
      </c>
      <c r="VJ8" s="531">
        <v>0</v>
      </c>
      <c r="VK8" s="531">
        <v>0</v>
      </c>
      <c r="VL8" s="531">
        <v>0</v>
      </c>
      <c r="VM8" s="531">
        <v>18</v>
      </c>
      <c r="VN8" s="531">
        <v>36</v>
      </c>
      <c r="VO8" s="531">
        <v>19</v>
      </c>
      <c r="VP8" s="531">
        <v>43</v>
      </c>
      <c r="VQ8" s="531">
        <v>0</v>
      </c>
      <c r="VR8" s="531">
        <v>0</v>
      </c>
      <c r="VS8" s="531">
        <v>7</v>
      </c>
      <c r="VT8" s="531">
        <v>33</v>
      </c>
      <c r="VU8" s="531">
        <v>8</v>
      </c>
      <c r="VV8" s="531">
        <v>3</v>
      </c>
      <c r="VW8" s="531">
        <v>14</v>
      </c>
      <c r="VX8" s="536"/>
      <c r="VY8" s="531">
        <v>32</v>
      </c>
      <c r="VZ8" s="531">
        <v>35</v>
      </c>
      <c r="WA8" s="531">
        <v>8</v>
      </c>
      <c r="WB8" s="531">
        <v>2</v>
      </c>
      <c r="WC8" s="531">
        <v>1</v>
      </c>
      <c r="WD8" s="531">
        <v>1</v>
      </c>
      <c r="WE8" s="531">
        <v>37</v>
      </c>
      <c r="WF8" s="536"/>
      <c r="WG8" s="536"/>
      <c r="WH8" s="536"/>
      <c r="WI8" s="536"/>
      <c r="WJ8" s="536"/>
      <c r="WK8" s="536"/>
      <c r="WL8" s="536"/>
      <c r="WM8" s="536"/>
      <c r="WN8" s="536"/>
      <c r="WO8" s="531">
        <v>1</v>
      </c>
      <c r="WP8" s="531">
        <v>7</v>
      </c>
      <c r="WQ8" s="531"/>
      <c r="WR8" s="531"/>
      <c r="WS8" s="531"/>
      <c r="WT8" s="531"/>
      <c r="WU8" s="531"/>
      <c r="WV8" s="531"/>
      <c r="WW8" s="531"/>
      <c r="WX8" s="531"/>
      <c r="WY8" s="531"/>
      <c r="WZ8" s="531"/>
      <c r="XA8" s="531"/>
      <c r="XB8" s="531"/>
      <c r="XC8" s="531"/>
      <c r="XD8" s="531">
        <v>13</v>
      </c>
      <c r="XE8" s="531">
        <v>0</v>
      </c>
      <c r="XF8" s="531">
        <v>0</v>
      </c>
      <c r="XG8" s="531">
        <v>15</v>
      </c>
      <c r="XH8" s="531">
        <v>5</v>
      </c>
      <c r="XI8" s="531">
        <v>2</v>
      </c>
      <c r="XJ8" s="531">
        <v>0</v>
      </c>
      <c r="XK8" s="531">
        <v>0</v>
      </c>
      <c r="XL8" s="531">
        <v>0</v>
      </c>
      <c r="XM8" s="531">
        <v>3</v>
      </c>
      <c r="XN8" s="531">
        <v>5</v>
      </c>
      <c r="XO8" s="531">
        <v>0</v>
      </c>
      <c r="XP8" s="531">
        <v>12</v>
      </c>
      <c r="XQ8" s="531"/>
      <c r="XR8" s="531"/>
      <c r="XS8" s="531"/>
      <c r="XT8" s="531"/>
      <c r="XU8" s="531"/>
      <c r="XV8" s="531"/>
      <c r="XW8" s="531"/>
      <c r="XX8" s="531"/>
      <c r="XY8" s="531"/>
      <c r="XZ8" s="531"/>
      <c r="YA8" s="531"/>
      <c r="YB8" s="531"/>
      <c r="YC8" s="531"/>
      <c r="YD8" s="531"/>
      <c r="YE8" s="531"/>
      <c r="YF8" s="531"/>
      <c r="YG8" s="531"/>
      <c r="YH8" s="531"/>
      <c r="YI8" s="531"/>
      <c r="YJ8" s="531"/>
      <c r="YK8" s="531"/>
      <c r="YL8" s="531"/>
      <c r="YM8" s="531"/>
      <c r="YN8" s="531">
        <v>0</v>
      </c>
      <c r="YO8" s="531">
        <v>3</v>
      </c>
      <c r="YP8" s="531">
        <v>0</v>
      </c>
      <c r="YQ8" s="531">
        <v>0</v>
      </c>
      <c r="YR8" s="531">
        <v>0</v>
      </c>
      <c r="YS8" s="531">
        <v>6</v>
      </c>
      <c r="YT8" s="531">
        <v>0</v>
      </c>
      <c r="YU8" s="531">
        <v>0</v>
      </c>
      <c r="YV8" s="531">
        <v>6</v>
      </c>
      <c r="YW8" s="531">
        <v>7</v>
      </c>
      <c r="YX8" s="531">
        <v>0</v>
      </c>
      <c r="YY8" s="531">
        <v>0</v>
      </c>
      <c r="YZ8" s="531">
        <v>0</v>
      </c>
      <c r="ZA8" s="531">
        <v>0</v>
      </c>
      <c r="ZB8" s="531">
        <v>0</v>
      </c>
      <c r="ZC8" s="531">
        <v>0</v>
      </c>
      <c r="ZD8" s="531">
        <v>0</v>
      </c>
      <c r="ZE8" s="531">
        <v>1</v>
      </c>
      <c r="ZF8" s="531">
        <v>7</v>
      </c>
      <c r="ZG8" s="531">
        <v>0</v>
      </c>
      <c r="ZH8" s="531">
        <v>0</v>
      </c>
      <c r="ZI8" s="531">
        <v>6</v>
      </c>
      <c r="ZJ8" s="531">
        <v>7</v>
      </c>
      <c r="ZK8" s="531"/>
      <c r="ZL8" s="531"/>
      <c r="ZM8" s="531"/>
      <c r="ZN8" s="531"/>
      <c r="ZO8" s="531"/>
      <c r="ZP8" s="531"/>
      <c r="ZQ8" s="531"/>
      <c r="ZR8" s="531"/>
      <c r="ZS8" s="531"/>
      <c r="ZT8" s="531"/>
      <c r="ZU8" s="531"/>
      <c r="ZV8" s="531"/>
      <c r="ZW8" s="531"/>
      <c r="ZX8" s="531"/>
      <c r="ZY8" s="531"/>
      <c r="ZZ8" s="531"/>
      <c r="AAA8" s="531"/>
      <c r="AAB8" s="531"/>
      <c r="AAC8" s="531"/>
      <c r="AAD8" s="531"/>
      <c r="AAE8" s="531"/>
      <c r="AAF8" s="531"/>
      <c r="AAG8" s="531">
        <v>7</v>
      </c>
      <c r="AAH8" s="531">
        <v>8</v>
      </c>
      <c r="AAI8" s="531">
        <v>0</v>
      </c>
      <c r="AAJ8" s="531">
        <v>3</v>
      </c>
      <c r="AAK8" s="531">
        <v>0</v>
      </c>
      <c r="AAL8" s="531">
        <v>3</v>
      </c>
      <c r="AAM8" s="531">
        <v>10</v>
      </c>
      <c r="AAN8" s="531">
        <v>0</v>
      </c>
      <c r="AAO8" s="531">
        <v>2</v>
      </c>
      <c r="AAP8" s="531">
        <v>0</v>
      </c>
      <c r="AAQ8" s="531">
        <v>0</v>
      </c>
      <c r="AAR8" s="531">
        <v>5</v>
      </c>
      <c r="AAS8" s="531">
        <v>0</v>
      </c>
      <c r="AAT8" s="531">
        <v>0</v>
      </c>
      <c r="AAU8" s="531">
        <v>0</v>
      </c>
      <c r="AAV8" s="531">
        <v>0</v>
      </c>
      <c r="AAW8" s="531">
        <v>0</v>
      </c>
      <c r="AAX8" s="531">
        <v>0</v>
      </c>
      <c r="AAY8" s="531">
        <v>0</v>
      </c>
      <c r="AAZ8" s="531">
        <v>0</v>
      </c>
      <c r="ABA8" s="531">
        <v>8</v>
      </c>
      <c r="ABB8" s="531"/>
      <c r="ABC8" s="531">
        <v>0</v>
      </c>
      <c r="ABD8" s="531">
        <v>10</v>
      </c>
      <c r="ABE8" s="536"/>
      <c r="ABF8" s="536"/>
      <c r="ABG8" s="536"/>
      <c r="ABH8" s="536"/>
      <c r="ABI8" s="536"/>
      <c r="ABJ8" s="536"/>
      <c r="ABK8" s="536"/>
      <c r="ABL8" s="536"/>
      <c r="ABM8" s="536"/>
      <c r="ABN8" s="536"/>
      <c r="ABO8" s="536"/>
      <c r="ABP8" s="536"/>
      <c r="ABQ8" s="536"/>
      <c r="ABR8" s="536"/>
      <c r="ABS8" s="536"/>
      <c r="ABT8" s="536"/>
      <c r="ABU8" s="536"/>
      <c r="ABV8" s="536"/>
      <c r="ABW8" s="536"/>
      <c r="ABX8" s="536"/>
      <c r="ABY8" s="536"/>
      <c r="ABZ8" s="531"/>
      <c r="ACA8" s="531"/>
      <c r="ACB8" s="531"/>
      <c r="ACC8" s="531"/>
      <c r="ACD8" s="531"/>
      <c r="ACE8" s="531"/>
      <c r="ACF8" s="531"/>
      <c r="ACG8" s="531"/>
      <c r="ACH8" s="531"/>
      <c r="ACI8" s="531"/>
      <c r="ACJ8" s="531"/>
      <c r="ACK8" s="531"/>
      <c r="ACL8" s="531"/>
      <c r="ACM8" s="531"/>
      <c r="ACN8" s="531"/>
      <c r="ACO8" s="531"/>
      <c r="ACP8" s="531"/>
      <c r="ACQ8" s="531">
        <v>3</v>
      </c>
      <c r="ACR8" s="531">
        <v>2</v>
      </c>
      <c r="ACS8" s="531">
        <v>2</v>
      </c>
      <c r="ACT8" s="531">
        <v>1</v>
      </c>
      <c r="ACU8" s="531">
        <v>5</v>
      </c>
      <c r="ACV8" s="531" t="s">
        <v>1797</v>
      </c>
      <c r="ACW8" s="536"/>
      <c r="ACX8" s="536"/>
      <c r="ACY8" s="536"/>
      <c r="ACZ8" s="536"/>
      <c r="ADA8" s="536"/>
      <c r="ADB8" s="536"/>
      <c r="ADC8" s="536"/>
      <c r="ADD8" s="536"/>
      <c r="ADE8" s="536"/>
      <c r="ADF8" s="536"/>
      <c r="ADG8" s="536"/>
      <c r="ADH8" s="536"/>
      <c r="ADI8" s="536"/>
      <c r="ADJ8" s="536"/>
      <c r="ADK8" s="536"/>
      <c r="ADL8" s="531"/>
      <c r="ADM8" s="531"/>
      <c r="ADN8" s="531"/>
      <c r="ADO8" s="531"/>
      <c r="ADP8" s="531"/>
      <c r="ADQ8" s="531"/>
      <c r="ADR8" s="531"/>
      <c r="ADS8" s="531" t="s">
        <v>1636</v>
      </c>
      <c r="ADT8" s="531"/>
      <c r="ADU8" s="531"/>
      <c r="ADV8" s="531"/>
      <c r="ADW8" s="531"/>
      <c r="ADX8" s="531" t="s">
        <v>1637</v>
      </c>
      <c r="ADY8" s="536"/>
      <c r="ADZ8" s="536"/>
      <c r="AEA8" s="536"/>
      <c r="AEB8" s="531" t="s">
        <v>1798</v>
      </c>
      <c r="AEC8" s="531" t="s">
        <v>1799</v>
      </c>
      <c r="AED8" s="531" t="s">
        <v>1800</v>
      </c>
      <c r="AEE8" s="531" t="s">
        <v>1801</v>
      </c>
      <c r="AEF8" s="531" t="s">
        <v>1802</v>
      </c>
      <c r="AEG8" s="531" t="s">
        <v>1803</v>
      </c>
      <c r="AEH8" s="531" t="s">
        <v>1638</v>
      </c>
      <c r="AEI8" s="531" t="s">
        <v>1637</v>
      </c>
      <c r="AEJ8" s="531" t="s">
        <v>1637</v>
      </c>
    </row>
    <row r="9" spans="1:816">
      <c r="A9" s="531">
        <v>55</v>
      </c>
      <c r="B9" s="531">
        <v>2</v>
      </c>
      <c r="C9" s="537">
        <v>4</v>
      </c>
      <c r="D9" s="535">
        <v>43114.576688692126</v>
      </c>
      <c r="E9" s="531" t="s">
        <v>697</v>
      </c>
      <c r="F9" s="531" t="s">
        <v>726</v>
      </c>
      <c r="G9" s="531" t="s">
        <v>788</v>
      </c>
      <c r="H9" s="531" t="s">
        <v>789</v>
      </c>
      <c r="I9" s="531" t="s">
        <v>700</v>
      </c>
      <c r="J9" s="531">
        <v>190</v>
      </c>
      <c r="K9" s="531" t="s">
        <v>790</v>
      </c>
      <c r="L9" s="531" t="s">
        <v>791</v>
      </c>
      <c r="M9" s="531" t="s">
        <v>792</v>
      </c>
      <c r="N9" s="531"/>
      <c r="O9" s="531" t="s">
        <v>1787</v>
      </c>
      <c r="P9" s="531" t="s">
        <v>730</v>
      </c>
      <c r="Q9" s="531"/>
      <c r="R9" s="531"/>
      <c r="S9" s="531"/>
      <c r="T9" s="531"/>
      <c r="U9" s="531"/>
      <c r="V9" s="531" t="s">
        <v>788</v>
      </c>
      <c r="W9" s="531" t="s">
        <v>789</v>
      </c>
      <c r="X9" s="531" t="s">
        <v>700</v>
      </c>
      <c r="Y9" s="531" t="s">
        <v>726</v>
      </c>
      <c r="Z9" s="531" t="s">
        <v>790</v>
      </c>
      <c r="AA9" s="531" t="s">
        <v>791</v>
      </c>
      <c r="AB9" s="531" t="s">
        <v>1640</v>
      </c>
      <c r="AC9" s="531" t="s">
        <v>1792</v>
      </c>
      <c r="AD9" s="531"/>
      <c r="AE9" s="531"/>
      <c r="AF9" s="531">
        <v>6</v>
      </c>
      <c r="AG9" s="531">
        <v>28</v>
      </c>
      <c r="AH9" s="531">
        <v>28</v>
      </c>
      <c r="AI9" s="531">
        <v>27</v>
      </c>
      <c r="AJ9" s="531">
        <v>25</v>
      </c>
      <c r="AK9" s="531"/>
      <c r="AL9" s="531">
        <v>10</v>
      </c>
      <c r="AM9" s="531"/>
      <c r="AN9" s="531">
        <v>13</v>
      </c>
      <c r="AO9" s="531"/>
      <c r="AP9" s="531">
        <v>12</v>
      </c>
      <c r="AQ9" s="531"/>
      <c r="AR9" s="531">
        <v>11</v>
      </c>
      <c r="AS9" s="531"/>
      <c r="AT9" s="531"/>
      <c r="AU9" s="531"/>
      <c r="AV9" s="531"/>
      <c r="AW9" s="531"/>
      <c r="AX9" s="531"/>
      <c r="AY9" s="531"/>
      <c r="AZ9" s="531"/>
      <c r="BA9" s="531"/>
      <c r="BB9" s="531"/>
      <c r="BC9" s="531"/>
      <c r="BD9" s="531"/>
      <c r="BE9" s="531"/>
      <c r="BF9" s="531">
        <v>7</v>
      </c>
      <c r="BG9" s="531"/>
      <c r="BH9" s="531"/>
      <c r="BI9" s="531">
        <v>4</v>
      </c>
      <c r="BJ9" s="531">
        <v>7</v>
      </c>
      <c r="BK9" s="531"/>
      <c r="BL9" s="531"/>
      <c r="BM9" s="531"/>
      <c r="BN9" s="531"/>
      <c r="BO9" s="531"/>
      <c r="BP9" s="531">
        <v>7</v>
      </c>
      <c r="BQ9" s="531"/>
      <c r="BR9" s="531">
        <v>6</v>
      </c>
      <c r="BS9" s="531"/>
      <c r="BT9" s="531"/>
      <c r="BU9" s="531"/>
      <c r="BV9" s="531"/>
      <c r="BW9" s="531"/>
      <c r="BX9" s="531"/>
      <c r="BY9" s="531"/>
      <c r="BZ9" s="531"/>
      <c r="CA9" s="531"/>
      <c r="CB9" s="531"/>
      <c r="CC9" s="531"/>
      <c r="CD9" s="531"/>
      <c r="CE9" s="531"/>
      <c r="CF9" s="531">
        <v>6</v>
      </c>
      <c r="CG9" s="531"/>
      <c r="CH9" s="531"/>
      <c r="CI9" s="531">
        <v>9</v>
      </c>
      <c r="CJ9" s="531">
        <v>5</v>
      </c>
      <c r="CK9" s="531"/>
      <c r="CL9" s="531"/>
      <c r="CM9" s="531"/>
      <c r="CN9" s="531"/>
      <c r="CO9" s="531"/>
      <c r="CP9" s="531">
        <v>3</v>
      </c>
      <c r="CQ9" s="531"/>
      <c r="CR9" s="531">
        <v>6</v>
      </c>
      <c r="CS9" s="531"/>
      <c r="CT9" s="531"/>
      <c r="CU9" s="531"/>
      <c r="CV9" s="531"/>
      <c r="CW9" s="531"/>
      <c r="CX9" s="531"/>
      <c r="CY9" s="531"/>
      <c r="CZ9" s="531"/>
      <c r="DA9" s="531"/>
      <c r="DB9" s="531"/>
      <c r="DC9" s="531"/>
      <c r="DD9" s="531"/>
      <c r="DE9" s="531"/>
      <c r="DF9" s="531">
        <v>9</v>
      </c>
      <c r="DG9" s="531"/>
      <c r="DH9" s="531"/>
      <c r="DI9" s="531">
        <v>6</v>
      </c>
      <c r="DJ9" s="531">
        <v>6</v>
      </c>
      <c r="DK9" s="531"/>
      <c r="DL9" s="531"/>
      <c r="DM9" s="531"/>
      <c r="DN9" s="531"/>
      <c r="DO9" s="531"/>
      <c r="DP9" s="531">
        <v>6</v>
      </c>
      <c r="DQ9" s="531"/>
      <c r="DR9" s="531">
        <v>7</v>
      </c>
      <c r="DS9" s="531"/>
      <c r="DT9" s="531"/>
      <c r="DU9" s="531"/>
      <c r="DV9" s="531"/>
      <c r="DW9" s="531"/>
      <c r="DX9" s="531"/>
      <c r="DY9" s="531"/>
      <c r="DZ9" s="531"/>
      <c r="EA9" s="531"/>
      <c r="EB9" s="531"/>
      <c r="EC9" s="531"/>
      <c r="ED9" s="531"/>
      <c r="EE9" s="531"/>
      <c r="EF9" s="531">
        <v>7</v>
      </c>
      <c r="EG9" s="531"/>
      <c r="EH9" s="531"/>
      <c r="EI9" s="531">
        <v>6</v>
      </c>
      <c r="EJ9" s="531">
        <v>5</v>
      </c>
      <c r="EK9" s="531"/>
      <c r="EL9" s="531"/>
      <c r="EM9" s="531"/>
      <c r="EN9" s="531"/>
      <c r="EO9" s="531"/>
      <c r="EP9" s="531">
        <v>5</v>
      </c>
      <c r="EQ9" s="531"/>
      <c r="ER9" s="531">
        <v>6</v>
      </c>
      <c r="ES9" s="531"/>
      <c r="ET9" s="531"/>
      <c r="EU9" s="531"/>
      <c r="EV9" s="531"/>
      <c r="EW9" s="531"/>
      <c r="EX9" s="531"/>
      <c r="EY9" s="531"/>
      <c r="EZ9" s="531"/>
      <c r="FA9" s="531"/>
      <c r="FB9" s="531"/>
      <c r="FC9" s="531"/>
      <c r="FD9" s="531"/>
      <c r="FE9" s="531"/>
      <c r="FF9" s="531"/>
      <c r="FG9" s="531"/>
      <c r="FH9" s="531"/>
      <c r="FI9" s="531"/>
      <c r="FJ9" s="531"/>
      <c r="FK9" s="531"/>
      <c r="FL9" s="531"/>
      <c r="FM9" s="531"/>
      <c r="FN9" s="531"/>
      <c r="FO9" s="531"/>
      <c r="FP9" s="531"/>
      <c r="FQ9" s="531">
        <v>4</v>
      </c>
      <c r="FR9" s="531"/>
      <c r="FS9" s="531"/>
      <c r="FT9" s="531"/>
      <c r="FU9" s="531"/>
      <c r="FV9" s="531"/>
      <c r="FW9" s="531"/>
      <c r="FX9" s="531"/>
      <c r="FY9" s="531"/>
      <c r="FZ9" s="531"/>
      <c r="GA9" s="531"/>
      <c r="GB9" s="531"/>
      <c r="GC9" s="531"/>
      <c r="GD9" s="531"/>
      <c r="GE9" s="531"/>
      <c r="GF9" s="531"/>
      <c r="GG9" s="531"/>
      <c r="GH9" s="531"/>
      <c r="GI9" s="531"/>
      <c r="GJ9" s="531"/>
      <c r="GK9" s="531"/>
      <c r="GL9" s="531"/>
      <c r="GM9" s="531"/>
      <c r="GN9" s="531"/>
      <c r="GO9" s="531"/>
      <c r="GP9" s="531"/>
      <c r="GQ9" s="531"/>
      <c r="GR9" s="531"/>
      <c r="GS9" s="531"/>
      <c r="GT9" s="531"/>
      <c r="GU9" s="531"/>
      <c r="GV9" s="531"/>
      <c r="GW9" s="531"/>
      <c r="GX9" s="531"/>
      <c r="GY9" s="531"/>
      <c r="GZ9" s="531"/>
      <c r="HA9" s="531"/>
      <c r="HB9" s="531"/>
      <c r="HC9" s="531"/>
      <c r="HD9" s="531"/>
      <c r="HE9" s="531"/>
      <c r="HF9" s="531"/>
      <c r="HG9" s="531"/>
      <c r="HH9" s="531"/>
      <c r="HI9" s="531"/>
      <c r="HJ9" s="531"/>
      <c r="HK9" s="531">
        <v>2</v>
      </c>
      <c r="HL9" s="531"/>
      <c r="HM9" s="531"/>
      <c r="HN9" s="531"/>
      <c r="HO9" s="531"/>
      <c r="HP9" s="531"/>
      <c r="HQ9" s="531"/>
      <c r="HR9" s="531"/>
      <c r="HS9" s="531"/>
      <c r="HT9" s="531"/>
      <c r="HU9" s="531"/>
      <c r="HV9" s="531"/>
      <c r="HW9" s="531"/>
      <c r="HX9" s="531"/>
      <c r="HY9" s="531"/>
      <c r="HZ9" s="531"/>
      <c r="IA9" s="531"/>
      <c r="IB9" s="531"/>
      <c r="IC9" s="531"/>
      <c r="ID9" s="531"/>
      <c r="IE9" s="531"/>
      <c r="IF9" s="531"/>
      <c r="IG9" s="531"/>
      <c r="IH9" s="531"/>
      <c r="II9" s="531"/>
      <c r="IJ9" s="531"/>
      <c r="IK9" s="531"/>
      <c r="IL9" s="531"/>
      <c r="IM9" s="531"/>
      <c r="IN9" s="531"/>
      <c r="IO9" s="531"/>
      <c r="IP9" s="531"/>
      <c r="IQ9" s="531"/>
      <c r="IR9" s="531"/>
      <c r="IS9" s="531"/>
      <c r="IT9" s="531"/>
      <c r="IU9" s="531"/>
      <c r="IV9" s="531"/>
      <c r="IW9" s="531"/>
      <c r="IX9" s="531"/>
      <c r="IY9" s="531"/>
      <c r="IZ9" s="531"/>
      <c r="JA9" s="531"/>
      <c r="JB9" s="531"/>
      <c r="JC9" s="531"/>
      <c r="JD9" s="531"/>
      <c r="JE9" s="531">
        <v>1</v>
      </c>
      <c r="JF9" s="531"/>
      <c r="JG9" s="531"/>
      <c r="JH9" s="531"/>
      <c r="JI9" s="531"/>
      <c r="JJ9" s="531"/>
      <c r="JK9" s="531"/>
      <c r="JL9" s="531"/>
      <c r="JM9" s="531"/>
      <c r="JN9" s="531"/>
      <c r="JO9" s="531"/>
      <c r="JP9" s="531"/>
      <c r="JQ9" s="531"/>
      <c r="JR9" s="531"/>
      <c r="JS9" s="531"/>
      <c r="JT9" s="531"/>
      <c r="JU9" s="531"/>
      <c r="JV9" s="531"/>
      <c r="JW9" s="531"/>
      <c r="JX9" s="531"/>
      <c r="JY9" s="531"/>
      <c r="JZ9" s="531"/>
      <c r="KA9" s="531"/>
      <c r="KB9" s="531"/>
      <c r="KC9" s="531"/>
      <c r="KD9" s="531"/>
      <c r="KE9" s="531"/>
      <c r="KF9" s="531"/>
      <c r="KG9" s="531"/>
      <c r="KH9" s="531"/>
      <c r="KI9" s="531"/>
      <c r="KJ9" s="531"/>
      <c r="KK9" s="531"/>
      <c r="KL9" s="531"/>
      <c r="KM9" s="531"/>
      <c r="KN9" s="531"/>
      <c r="KO9" s="531"/>
      <c r="KP9" s="531"/>
      <c r="KQ9" s="531"/>
      <c r="KR9" s="531"/>
      <c r="KS9" s="531"/>
      <c r="KT9" s="531"/>
      <c r="KU9" s="531"/>
      <c r="KV9" s="531"/>
      <c r="KW9" s="531"/>
      <c r="KX9" s="531"/>
      <c r="KY9" s="531">
        <v>1</v>
      </c>
      <c r="KZ9" s="531"/>
      <c r="LA9" s="531"/>
      <c r="LB9" s="531"/>
      <c r="LC9" s="531"/>
      <c r="LD9" s="531"/>
      <c r="LE9" s="531"/>
      <c r="LF9" s="531"/>
      <c r="LG9" s="531"/>
      <c r="LH9" s="531"/>
      <c r="LI9" s="531"/>
      <c r="LJ9" s="531"/>
      <c r="LK9" s="531"/>
      <c r="LL9" s="531"/>
      <c r="LM9" s="531"/>
      <c r="LN9" s="531"/>
      <c r="LO9" s="531"/>
      <c r="LP9" s="531"/>
      <c r="LQ9" s="531"/>
      <c r="LR9" s="531"/>
      <c r="LS9" s="531"/>
      <c r="LT9" s="531"/>
      <c r="LU9" s="531"/>
      <c r="LV9" s="531"/>
      <c r="LW9" s="531"/>
      <c r="LX9" s="531"/>
      <c r="LY9" s="531"/>
      <c r="LZ9" s="531"/>
      <c r="MA9" s="531"/>
      <c r="MB9" s="531"/>
      <c r="MC9" s="531"/>
      <c r="MD9" s="531"/>
      <c r="ME9" s="531"/>
      <c r="MF9" s="531"/>
      <c r="MG9" s="531"/>
      <c r="MH9" s="531"/>
      <c r="MI9" s="531"/>
      <c r="MJ9" s="531"/>
      <c r="MK9" s="531"/>
      <c r="ML9" s="531"/>
      <c r="MM9" s="531"/>
      <c r="MN9" s="531"/>
      <c r="MO9" s="531"/>
      <c r="MP9" s="531"/>
      <c r="MQ9" s="531"/>
      <c r="MR9" s="531">
        <v>4</v>
      </c>
      <c r="MS9" s="531"/>
      <c r="MT9" s="531"/>
      <c r="MU9" s="531"/>
      <c r="MV9" s="531"/>
      <c r="MW9" s="531"/>
      <c r="MX9" s="531"/>
      <c r="MY9" s="531"/>
      <c r="MZ9" s="531"/>
      <c r="NA9" s="531"/>
      <c r="NB9" s="531"/>
      <c r="NC9" s="531"/>
      <c r="ND9" s="531"/>
      <c r="NE9" s="531"/>
      <c r="NF9" s="531"/>
      <c r="NG9" s="531"/>
      <c r="NH9" s="531"/>
      <c r="NI9" s="531"/>
      <c r="NJ9" s="531"/>
      <c r="NK9" s="531"/>
      <c r="NL9" s="531"/>
      <c r="NM9" s="531"/>
      <c r="NN9" s="531"/>
      <c r="NO9" s="531"/>
      <c r="NP9" s="531"/>
      <c r="NQ9" s="531"/>
      <c r="NR9" s="531"/>
      <c r="NS9" s="531"/>
      <c r="NT9" s="531"/>
      <c r="NU9" s="531"/>
      <c r="NV9" s="531"/>
      <c r="NW9" s="531"/>
      <c r="NX9" s="531"/>
      <c r="NY9" s="531"/>
      <c r="NZ9" s="531"/>
      <c r="OA9" s="531"/>
      <c r="OB9" s="531"/>
      <c r="OC9" s="531"/>
      <c r="OD9" s="531"/>
      <c r="OE9" s="531"/>
      <c r="OF9" s="531"/>
      <c r="OG9" s="531"/>
      <c r="OH9" s="531"/>
      <c r="OI9" s="531"/>
      <c r="OJ9" s="531">
        <v>4</v>
      </c>
      <c r="OK9" s="531"/>
      <c r="OL9" s="531"/>
      <c r="OM9" s="531"/>
      <c r="ON9" s="531"/>
      <c r="OO9" s="531"/>
      <c r="OP9" s="531"/>
      <c r="OQ9" s="531"/>
      <c r="OR9" s="531"/>
      <c r="OS9" s="531"/>
      <c r="OT9" s="531"/>
      <c r="OU9" s="531"/>
      <c r="OV9" s="531"/>
      <c r="OW9" s="531"/>
      <c r="OX9" s="531"/>
      <c r="OY9" s="531"/>
      <c r="OZ9" s="531"/>
      <c r="PA9" s="531"/>
      <c r="PB9" s="531"/>
      <c r="PC9" s="531"/>
      <c r="PD9" s="531"/>
      <c r="PE9" s="531"/>
      <c r="PF9" s="531"/>
      <c r="PG9" s="531"/>
      <c r="PH9" s="531"/>
      <c r="PI9" s="531"/>
      <c r="PJ9" s="531"/>
      <c r="PK9" s="531"/>
      <c r="PL9" s="531"/>
      <c r="PM9" s="531"/>
      <c r="PN9" s="531"/>
      <c r="PO9" s="531"/>
      <c r="PP9" s="531"/>
      <c r="PQ9" s="531"/>
      <c r="PR9" s="531"/>
      <c r="PS9" s="531"/>
      <c r="PT9" s="531"/>
      <c r="PU9" s="531"/>
      <c r="PV9" s="531"/>
      <c r="PW9" s="531"/>
      <c r="PX9" s="531"/>
      <c r="PY9" s="531"/>
      <c r="PZ9" s="531"/>
      <c r="QA9" s="531"/>
      <c r="QB9" s="531">
        <v>5</v>
      </c>
      <c r="QC9" s="531"/>
      <c r="QD9" s="531"/>
      <c r="QE9" s="531"/>
      <c r="QF9" s="531"/>
      <c r="QG9" s="531"/>
      <c r="QH9" s="531"/>
      <c r="QI9" s="531"/>
      <c r="QJ9" s="531"/>
      <c r="QK9" s="531"/>
      <c r="QL9" s="531"/>
      <c r="QM9" s="531"/>
      <c r="QN9" s="531"/>
      <c r="QO9" s="531"/>
      <c r="QP9" s="531"/>
      <c r="QQ9" s="531">
        <v>5</v>
      </c>
      <c r="QR9" s="531"/>
      <c r="QS9" s="531"/>
      <c r="QT9" s="531"/>
      <c r="QU9" s="531">
        <v>8</v>
      </c>
      <c r="QV9" s="531"/>
      <c r="QW9" s="531"/>
      <c r="QX9" s="531"/>
      <c r="QY9" s="531"/>
      <c r="QZ9" s="531"/>
      <c r="RA9" s="531"/>
      <c r="RB9" s="531"/>
      <c r="RC9" s="531"/>
      <c r="RD9" s="531"/>
      <c r="RE9" s="531"/>
      <c r="RF9" s="531"/>
      <c r="RG9" s="531"/>
      <c r="RH9" s="531"/>
      <c r="RI9" s="531"/>
      <c r="RJ9" s="531"/>
      <c r="RK9" s="531"/>
      <c r="RL9" s="531"/>
      <c r="RM9" s="531"/>
      <c r="RN9" s="531"/>
      <c r="RO9" s="531"/>
      <c r="RP9" s="531"/>
      <c r="RQ9" s="531"/>
      <c r="RR9" s="531"/>
      <c r="RS9" s="531"/>
      <c r="RT9" s="531">
        <v>7</v>
      </c>
      <c r="RU9" s="531"/>
      <c r="RV9" s="531"/>
      <c r="RW9" s="531"/>
      <c r="RX9" s="531"/>
      <c r="RY9" s="531"/>
      <c r="RZ9" s="531"/>
      <c r="SA9" s="531"/>
      <c r="SB9" s="531"/>
      <c r="SC9" s="531"/>
      <c r="SD9" s="531"/>
      <c r="SE9" s="531"/>
      <c r="SF9" s="531"/>
      <c r="SG9" s="531"/>
      <c r="SH9" s="531"/>
      <c r="SI9" s="531">
        <v>2</v>
      </c>
      <c r="SJ9" s="531"/>
      <c r="SK9" s="531"/>
      <c r="SL9" s="531"/>
      <c r="SM9" s="531">
        <v>6</v>
      </c>
      <c r="SN9" s="531"/>
      <c r="SO9" s="531"/>
      <c r="SP9" s="531">
        <v>1</v>
      </c>
      <c r="SQ9" s="531"/>
      <c r="SR9" s="531">
        <v>1</v>
      </c>
      <c r="SS9" s="531"/>
      <c r="ST9" s="531"/>
      <c r="SU9" s="531"/>
      <c r="SV9" s="531"/>
      <c r="SW9" s="531">
        <v>1</v>
      </c>
      <c r="SX9" s="531">
        <v>2</v>
      </c>
      <c r="SY9" s="531"/>
      <c r="SZ9" s="531"/>
      <c r="TA9" s="531"/>
      <c r="TB9" s="531"/>
      <c r="TC9" s="531"/>
      <c r="TD9" s="531"/>
      <c r="TE9" s="531">
        <v>1</v>
      </c>
      <c r="TF9" s="531">
        <v>2</v>
      </c>
      <c r="TG9" s="531"/>
      <c r="TH9" s="531"/>
      <c r="TI9" s="531"/>
      <c r="TJ9" s="531"/>
      <c r="TK9" s="531"/>
      <c r="TL9" s="531"/>
      <c r="TM9" s="531"/>
      <c r="TN9" s="531">
        <v>1</v>
      </c>
      <c r="TO9" s="531">
        <v>1</v>
      </c>
      <c r="TP9" s="531">
        <v>2</v>
      </c>
      <c r="TQ9" s="531"/>
      <c r="TR9" s="531"/>
      <c r="TS9" s="531"/>
      <c r="TT9" s="531"/>
      <c r="TU9" s="531"/>
      <c r="TV9" s="531">
        <v>1</v>
      </c>
      <c r="TW9" s="531">
        <v>1</v>
      </c>
      <c r="TX9" s="531">
        <v>2</v>
      </c>
      <c r="TY9" s="531"/>
      <c r="TZ9" s="531"/>
      <c r="UA9" s="531"/>
      <c r="UB9" s="531"/>
      <c r="UC9" s="531">
        <v>52</v>
      </c>
      <c r="UD9" s="531"/>
      <c r="UE9" s="531">
        <v>25</v>
      </c>
      <c r="UF9" s="531">
        <v>2</v>
      </c>
      <c r="UG9" s="531">
        <v>60</v>
      </c>
      <c r="UH9" s="531"/>
      <c r="UI9" s="531">
        <v>31</v>
      </c>
      <c r="UJ9" s="531">
        <v>2</v>
      </c>
      <c r="UK9" s="531"/>
      <c r="UL9" s="531"/>
      <c r="UM9" s="531">
        <v>5</v>
      </c>
      <c r="UN9" s="531">
        <v>6</v>
      </c>
      <c r="UO9" s="531">
        <v>24</v>
      </c>
      <c r="UP9" s="531">
        <v>10</v>
      </c>
      <c r="UQ9" s="531">
        <v>6</v>
      </c>
      <c r="UR9" s="531">
        <v>1</v>
      </c>
      <c r="US9" s="531"/>
      <c r="UT9" s="531"/>
      <c r="UU9" s="531">
        <v>1</v>
      </c>
      <c r="UV9" s="531">
        <v>4</v>
      </c>
      <c r="UW9" s="531">
        <v>9</v>
      </c>
      <c r="UX9" s="531">
        <v>24</v>
      </c>
      <c r="UY9" s="531">
        <v>13</v>
      </c>
      <c r="UZ9" s="531">
        <v>7</v>
      </c>
      <c r="VA9" s="531">
        <v>2</v>
      </c>
      <c r="VB9" s="531"/>
      <c r="VC9" s="536"/>
      <c r="VD9" s="536"/>
      <c r="VE9" s="536"/>
      <c r="VF9" s="536"/>
      <c r="VG9" s="536"/>
      <c r="VH9" s="536"/>
      <c r="VI9" s="531"/>
      <c r="VJ9" s="531"/>
      <c r="VK9" s="531"/>
      <c r="VL9" s="531"/>
      <c r="VM9" s="531">
        <v>36</v>
      </c>
      <c r="VN9" s="531">
        <v>57</v>
      </c>
      <c r="VO9" s="531">
        <v>25</v>
      </c>
      <c r="VP9" s="531">
        <v>120</v>
      </c>
      <c r="VQ9" s="531"/>
      <c r="VR9" s="531"/>
      <c r="VS9" s="531">
        <v>4</v>
      </c>
      <c r="VT9" s="531">
        <v>7</v>
      </c>
      <c r="VU9" s="531">
        <v>5</v>
      </c>
      <c r="VV9" s="531">
        <v>2</v>
      </c>
      <c r="VW9" s="531">
        <v>3</v>
      </c>
      <c r="VX9" s="536"/>
      <c r="VY9" s="531">
        <v>8</v>
      </c>
      <c r="VZ9" s="531"/>
      <c r="WA9" s="531">
        <v>2</v>
      </c>
      <c r="WB9" s="531">
        <v>1</v>
      </c>
      <c r="WC9" s="531">
        <v>7</v>
      </c>
      <c r="WD9" s="531"/>
      <c r="WE9" s="531">
        <v>63</v>
      </c>
      <c r="WF9" s="536"/>
      <c r="WG9" s="536"/>
      <c r="WH9" s="536"/>
      <c r="WI9" s="536"/>
      <c r="WJ9" s="536"/>
      <c r="WK9" s="536"/>
      <c r="WL9" s="536"/>
      <c r="WM9" s="536"/>
      <c r="WN9" s="536"/>
      <c r="WO9" s="531"/>
      <c r="WP9" s="531">
        <v>47</v>
      </c>
      <c r="WQ9" s="531"/>
      <c r="WR9" s="531"/>
      <c r="WS9" s="531"/>
      <c r="WT9" s="531"/>
      <c r="WU9" s="531"/>
      <c r="WV9" s="531"/>
      <c r="WW9" s="531"/>
      <c r="WX9" s="531"/>
      <c r="WY9" s="531"/>
      <c r="WZ9" s="531"/>
      <c r="XA9" s="531"/>
      <c r="XB9" s="531"/>
      <c r="XC9" s="531"/>
      <c r="XD9" s="531">
        <v>15</v>
      </c>
      <c r="XE9" s="531"/>
      <c r="XF9" s="531"/>
      <c r="XG9" s="531">
        <v>22</v>
      </c>
      <c r="XH9" s="531">
        <v>15</v>
      </c>
      <c r="XI9" s="531"/>
      <c r="XJ9" s="531">
        <v>1</v>
      </c>
      <c r="XK9" s="531"/>
      <c r="XL9" s="531"/>
      <c r="XM9" s="531"/>
      <c r="XN9" s="531">
        <v>13</v>
      </c>
      <c r="XO9" s="531">
        <v>2</v>
      </c>
      <c r="XP9" s="531">
        <v>15</v>
      </c>
      <c r="XQ9" s="531"/>
      <c r="XR9" s="531"/>
      <c r="XS9" s="531"/>
      <c r="XT9" s="531"/>
      <c r="XU9" s="531"/>
      <c r="XV9" s="531"/>
      <c r="XW9" s="531"/>
      <c r="XX9" s="531"/>
      <c r="XY9" s="531"/>
      <c r="XZ9" s="531"/>
      <c r="YA9" s="531"/>
      <c r="YB9" s="531"/>
      <c r="YC9" s="531"/>
      <c r="YD9" s="531"/>
      <c r="YE9" s="531"/>
      <c r="YF9" s="531"/>
      <c r="YG9" s="531"/>
      <c r="YH9" s="531"/>
      <c r="YI9" s="531"/>
      <c r="YJ9" s="531"/>
      <c r="YK9" s="531"/>
      <c r="YL9" s="531"/>
      <c r="YM9" s="531"/>
      <c r="YN9" s="531"/>
      <c r="YO9" s="531">
        <v>5</v>
      </c>
      <c r="YP9" s="531">
        <v>5</v>
      </c>
      <c r="YQ9" s="531"/>
      <c r="YR9" s="531"/>
      <c r="YS9" s="531"/>
      <c r="YT9" s="531"/>
      <c r="YU9" s="531"/>
      <c r="YV9" s="531"/>
      <c r="YW9" s="531"/>
      <c r="YX9" s="531"/>
      <c r="YY9" s="531"/>
      <c r="YZ9" s="531">
        <v>5</v>
      </c>
      <c r="ZA9" s="531"/>
      <c r="ZB9" s="531"/>
      <c r="ZC9" s="531"/>
      <c r="ZD9" s="531"/>
      <c r="ZE9" s="531">
        <v>4</v>
      </c>
      <c r="ZF9" s="531"/>
      <c r="ZG9" s="531"/>
      <c r="ZH9" s="531"/>
      <c r="ZI9" s="531"/>
      <c r="ZJ9" s="531">
        <v>3</v>
      </c>
      <c r="ZK9" s="531"/>
      <c r="ZL9" s="531"/>
      <c r="ZM9" s="531"/>
      <c r="ZN9" s="531"/>
      <c r="ZO9" s="531"/>
      <c r="ZP9" s="531"/>
      <c r="ZQ9" s="531"/>
      <c r="ZR9" s="531"/>
      <c r="ZS9" s="531"/>
      <c r="ZT9" s="531"/>
      <c r="ZU9" s="531"/>
      <c r="ZV9" s="531"/>
      <c r="ZW9" s="531"/>
      <c r="ZX9" s="531"/>
      <c r="ZY9" s="531"/>
      <c r="ZZ9" s="531"/>
      <c r="AAA9" s="531"/>
      <c r="AAB9" s="531"/>
      <c r="AAC9" s="531"/>
      <c r="AAD9" s="531"/>
      <c r="AAE9" s="531"/>
      <c r="AAF9" s="531"/>
      <c r="AAG9" s="531">
        <v>3</v>
      </c>
      <c r="AAH9" s="531">
        <v>16</v>
      </c>
      <c r="AAI9" s="531"/>
      <c r="AAJ9" s="531"/>
      <c r="AAK9" s="531"/>
      <c r="AAL9" s="531"/>
      <c r="AAM9" s="531">
        <v>7</v>
      </c>
      <c r="AAN9" s="531"/>
      <c r="AAO9" s="531"/>
      <c r="AAP9" s="531"/>
      <c r="AAQ9" s="531"/>
      <c r="AAR9" s="531"/>
      <c r="AAS9" s="531"/>
      <c r="AAT9" s="531"/>
      <c r="AAU9" s="531"/>
      <c r="AAV9" s="531">
        <v>6</v>
      </c>
      <c r="AAW9" s="531">
        <v>9</v>
      </c>
      <c r="AAX9" s="531"/>
      <c r="AAY9" s="531"/>
      <c r="AAZ9" s="531"/>
      <c r="ABA9" s="531">
        <v>11</v>
      </c>
      <c r="ABB9" s="531"/>
      <c r="ABC9" s="531">
        <v>1</v>
      </c>
      <c r="ABD9" s="531">
        <v>7</v>
      </c>
      <c r="ABE9" s="536"/>
      <c r="ABF9" s="536"/>
      <c r="ABG9" s="536"/>
      <c r="ABH9" s="536"/>
      <c r="ABI9" s="536"/>
      <c r="ABJ9" s="536"/>
      <c r="ABK9" s="536"/>
      <c r="ABL9" s="536"/>
      <c r="ABM9" s="536"/>
      <c r="ABN9" s="536"/>
      <c r="ABO9" s="536"/>
      <c r="ABP9" s="536"/>
      <c r="ABQ9" s="536"/>
      <c r="ABR9" s="536"/>
      <c r="ABS9" s="536"/>
      <c r="ABT9" s="536"/>
      <c r="ABU9" s="536"/>
      <c r="ABV9" s="536"/>
      <c r="ABW9" s="536"/>
      <c r="ABX9" s="536"/>
      <c r="ABY9" s="536"/>
      <c r="ABZ9" s="531"/>
      <c r="ACA9" s="531"/>
      <c r="ACB9" s="531"/>
      <c r="ACC9" s="531"/>
      <c r="ACD9" s="531"/>
      <c r="ACE9" s="531"/>
      <c r="ACF9" s="531"/>
      <c r="ACG9" s="531"/>
      <c r="ACH9" s="531"/>
      <c r="ACI9" s="531"/>
      <c r="ACJ9" s="531"/>
      <c r="ACK9" s="531"/>
      <c r="ACL9" s="531"/>
      <c r="ACM9" s="531"/>
      <c r="ACN9" s="531"/>
      <c r="ACO9" s="531"/>
      <c r="ACP9" s="531"/>
      <c r="ACQ9" s="531">
        <v>2</v>
      </c>
      <c r="ACR9" s="531">
        <v>2</v>
      </c>
      <c r="ACS9" s="531">
        <v>2</v>
      </c>
      <c r="ACT9" s="531">
        <v>2</v>
      </c>
      <c r="ACU9" s="531"/>
      <c r="ACV9" s="531" t="s">
        <v>1857</v>
      </c>
      <c r="ACW9" s="536"/>
      <c r="ACX9" s="536"/>
      <c r="ACY9" s="536"/>
      <c r="ACZ9" s="536"/>
      <c r="ADA9" s="536"/>
      <c r="ADB9" s="536"/>
      <c r="ADC9" s="536"/>
      <c r="ADD9" s="536"/>
      <c r="ADE9" s="536"/>
      <c r="ADF9" s="536"/>
      <c r="ADG9" s="536"/>
      <c r="ADH9" s="536"/>
      <c r="ADI9" s="536"/>
      <c r="ADJ9" s="536"/>
      <c r="ADK9" s="536"/>
      <c r="ADL9" s="531"/>
      <c r="ADM9" s="531"/>
      <c r="ADN9" s="531"/>
      <c r="ADO9" s="531"/>
      <c r="ADP9" s="531"/>
      <c r="ADQ9" s="531"/>
      <c r="ADR9" s="531"/>
      <c r="ADS9" s="531" t="s">
        <v>1636</v>
      </c>
      <c r="ADT9" s="531"/>
      <c r="ADU9" s="531"/>
      <c r="ADV9" s="531"/>
      <c r="ADW9" s="531"/>
      <c r="ADX9" s="531"/>
      <c r="ADY9" s="536"/>
      <c r="ADZ9" s="536"/>
      <c r="AEA9" s="536"/>
      <c r="AEB9" s="531" t="s">
        <v>1798</v>
      </c>
      <c r="AEC9" s="531" t="s">
        <v>1799</v>
      </c>
      <c r="AED9" s="531" t="s">
        <v>1800</v>
      </c>
      <c r="AEE9" s="531" t="s">
        <v>1801</v>
      </c>
      <c r="AEF9" s="531" t="s">
        <v>1802</v>
      </c>
      <c r="AEG9" s="531" t="s">
        <v>1803</v>
      </c>
      <c r="AEH9" s="531" t="s">
        <v>1637</v>
      </c>
      <c r="AEI9" s="531" t="s">
        <v>1637</v>
      </c>
      <c r="AEJ9" s="531" t="s">
        <v>1637</v>
      </c>
    </row>
    <row r="10" spans="1:816">
      <c r="A10" s="531">
        <v>61</v>
      </c>
      <c r="B10" s="531">
        <v>3</v>
      </c>
      <c r="C10" s="537">
        <v>4</v>
      </c>
      <c r="D10" s="535">
        <v>43114.5778621875</v>
      </c>
      <c r="E10" s="531" t="s">
        <v>697</v>
      </c>
      <c r="F10" s="531" t="s">
        <v>726</v>
      </c>
      <c r="G10" s="531" t="s">
        <v>788</v>
      </c>
      <c r="H10" s="531" t="s">
        <v>1346</v>
      </c>
      <c r="I10" s="531" t="s">
        <v>714</v>
      </c>
      <c r="J10" s="531">
        <v>60</v>
      </c>
      <c r="K10" s="531" t="s">
        <v>790</v>
      </c>
      <c r="L10" s="531" t="s">
        <v>791</v>
      </c>
      <c r="M10" s="531" t="s">
        <v>853</v>
      </c>
      <c r="N10" s="531"/>
      <c r="O10" s="531" t="s">
        <v>1787</v>
      </c>
      <c r="P10" s="531" t="s">
        <v>730</v>
      </c>
      <c r="Q10" s="531"/>
      <c r="R10" s="531"/>
      <c r="S10" s="531"/>
      <c r="T10" s="531"/>
      <c r="U10" s="531"/>
      <c r="V10" s="531" t="s">
        <v>788</v>
      </c>
      <c r="W10" s="531" t="s">
        <v>1346</v>
      </c>
      <c r="X10" s="531" t="s">
        <v>714</v>
      </c>
      <c r="Y10" s="531" t="s">
        <v>726</v>
      </c>
      <c r="Z10" s="531" t="s">
        <v>790</v>
      </c>
      <c r="AA10" s="531" t="s">
        <v>791</v>
      </c>
      <c r="AB10" s="531" t="s">
        <v>1640</v>
      </c>
      <c r="AC10" s="531" t="s">
        <v>710</v>
      </c>
      <c r="AD10" s="531"/>
      <c r="AE10" s="531"/>
      <c r="AF10" s="531">
        <v>6</v>
      </c>
      <c r="AG10" s="531">
        <v>8</v>
      </c>
      <c r="AH10" s="531">
        <v>7</v>
      </c>
      <c r="AI10" s="531">
        <v>9</v>
      </c>
      <c r="AJ10" s="531">
        <v>9</v>
      </c>
      <c r="AK10" s="531"/>
      <c r="AL10" s="531">
        <v>3</v>
      </c>
      <c r="AM10" s="531"/>
      <c r="AN10" s="531">
        <v>3</v>
      </c>
      <c r="AO10" s="531"/>
      <c r="AP10" s="531">
        <v>4</v>
      </c>
      <c r="AQ10" s="531"/>
      <c r="AR10" s="531">
        <v>3</v>
      </c>
      <c r="AS10" s="531"/>
      <c r="AT10" s="531"/>
      <c r="AU10" s="531"/>
      <c r="AV10" s="531"/>
      <c r="AW10" s="531"/>
      <c r="AX10" s="531"/>
      <c r="AY10" s="531"/>
      <c r="AZ10" s="531"/>
      <c r="BA10" s="531"/>
      <c r="BB10" s="531"/>
      <c r="BC10" s="531"/>
      <c r="BD10" s="531"/>
      <c r="BE10" s="531"/>
      <c r="BF10" s="531">
        <v>3</v>
      </c>
      <c r="BG10" s="531"/>
      <c r="BH10" s="531"/>
      <c r="BI10" s="531">
        <v>3</v>
      </c>
      <c r="BJ10" s="531">
        <v>2</v>
      </c>
      <c r="BK10" s="531"/>
      <c r="BL10" s="531"/>
      <c r="BM10" s="531"/>
      <c r="BN10" s="531"/>
      <c r="BO10" s="531">
        <v>2</v>
      </c>
      <c r="BP10" s="531">
        <v>1</v>
      </c>
      <c r="BQ10" s="531"/>
      <c r="BR10" s="531"/>
      <c r="BS10" s="531"/>
      <c r="BT10" s="531"/>
      <c r="BU10" s="531"/>
      <c r="BV10" s="531"/>
      <c r="BW10" s="531"/>
      <c r="BX10" s="531"/>
      <c r="BY10" s="531"/>
      <c r="BZ10" s="531"/>
      <c r="CA10" s="531"/>
      <c r="CB10" s="531"/>
      <c r="CC10" s="531"/>
      <c r="CD10" s="531"/>
      <c r="CE10" s="531"/>
      <c r="CF10" s="531">
        <v>2</v>
      </c>
      <c r="CG10" s="531"/>
      <c r="CH10" s="531"/>
      <c r="CI10" s="531">
        <v>4</v>
      </c>
      <c r="CJ10" s="531">
        <v>2</v>
      </c>
      <c r="CK10" s="531"/>
      <c r="CL10" s="531"/>
      <c r="CM10" s="531"/>
      <c r="CN10" s="531"/>
      <c r="CO10" s="531">
        <v>2</v>
      </c>
      <c r="CP10" s="531">
        <v>1</v>
      </c>
      <c r="CQ10" s="531"/>
      <c r="CR10" s="531">
        <v>1</v>
      </c>
      <c r="CS10" s="531"/>
      <c r="CT10" s="531"/>
      <c r="CU10" s="531"/>
      <c r="CV10" s="531"/>
      <c r="CW10" s="531"/>
      <c r="CX10" s="531"/>
      <c r="CY10" s="531"/>
      <c r="CZ10" s="531"/>
      <c r="DA10" s="531"/>
      <c r="DB10" s="531"/>
      <c r="DC10" s="531"/>
      <c r="DD10" s="531"/>
      <c r="DE10" s="531"/>
      <c r="DF10" s="531">
        <v>1</v>
      </c>
      <c r="DG10" s="531"/>
      <c r="DH10" s="531"/>
      <c r="DI10" s="531">
        <v>3</v>
      </c>
      <c r="DJ10" s="531">
        <v>3</v>
      </c>
      <c r="DK10" s="531"/>
      <c r="DL10" s="531"/>
      <c r="DM10" s="531"/>
      <c r="DN10" s="531"/>
      <c r="DO10" s="531"/>
      <c r="DP10" s="531">
        <v>2</v>
      </c>
      <c r="DQ10" s="531"/>
      <c r="DR10" s="531">
        <v>1</v>
      </c>
      <c r="DS10" s="531"/>
      <c r="DT10" s="531"/>
      <c r="DU10" s="531"/>
      <c r="DV10" s="531"/>
      <c r="DW10" s="531"/>
      <c r="DX10" s="531"/>
      <c r="DY10" s="531"/>
      <c r="DZ10" s="531"/>
      <c r="EA10" s="531"/>
      <c r="EB10" s="531"/>
      <c r="EC10" s="531"/>
      <c r="ED10" s="531"/>
      <c r="EE10" s="531"/>
      <c r="EF10" s="531">
        <v>3</v>
      </c>
      <c r="EG10" s="531"/>
      <c r="EH10" s="531"/>
      <c r="EI10" s="531">
        <v>3</v>
      </c>
      <c r="EJ10" s="531">
        <v>5</v>
      </c>
      <c r="EK10" s="531"/>
      <c r="EL10" s="531"/>
      <c r="EM10" s="531"/>
      <c r="EN10" s="531"/>
      <c r="EO10" s="531"/>
      <c r="EP10" s="531">
        <v>3</v>
      </c>
      <c r="EQ10" s="531"/>
      <c r="ER10" s="531">
        <v>2</v>
      </c>
      <c r="ES10" s="531"/>
      <c r="ET10" s="531"/>
      <c r="EU10" s="531"/>
      <c r="EV10" s="531"/>
      <c r="EW10" s="531"/>
      <c r="EX10" s="531"/>
      <c r="EY10" s="531"/>
      <c r="EZ10" s="531"/>
      <c r="FA10" s="531"/>
      <c r="FB10" s="531"/>
      <c r="FC10" s="531"/>
      <c r="FD10" s="531"/>
      <c r="FE10" s="531"/>
      <c r="FF10" s="531"/>
      <c r="FG10" s="531"/>
      <c r="FH10" s="531"/>
      <c r="FI10" s="531"/>
      <c r="FJ10" s="531"/>
      <c r="FK10" s="531"/>
      <c r="FL10" s="531"/>
      <c r="FM10" s="531"/>
      <c r="FN10" s="531"/>
      <c r="FO10" s="531"/>
      <c r="FP10" s="531"/>
      <c r="FQ10" s="531">
        <v>3</v>
      </c>
      <c r="FR10" s="531"/>
      <c r="FS10" s="531"/>
      <c r="FT10" s="531"/>
      <c r="FU10" s="531"/>
      <c r="FV10" s="531"/>
      <c r="FW10" s="531"/>
      <c r="FX10" s="531"/>
      <c r="FY10" s="531"/>
      <c r="FZ10" s="531"/>
      <c r="GA10" s="531"/>
      <c r="GB10" s="531"/>
      <c r="GC10" s="531"/>
      <c r="GD10" s="531"/>
      <c r="GE10" s="531"/>
      <c r="GF10" s="531"/>
      <c r="GG10" s="531"/>
      <c r="GH10" s="531"/>
      <c r="GI10" s="531"/>
      <c r="GJ10" s="531"/>
      <c r="GK10" s="531"/>
      <c r="GL10" s="531"/>
      <c r="GM10" s="531"/>
      <c r="GN10" s="531"/>
      <c r="GO10" s="531"/>
      <c r="GP10" s="531"/>
      <c r="GQ10" s="531"/>
      <c r="GR10" s="531"/>
      <c r="GS10" s="531"/>
      <c r="GT10" s="531"/>
      <c r="GU10" s="531"/>
      <c r="GV10" s="531"/>
      <c r="GW10" s="531"/>
      <c r="GX10" s="531"/>
      <c r="GY10" s="531"/>
      <c r="GZ10" s="531"/>
      <c r="HA10" s="531"/>
      <c r="HB10" s="531"/>
      <c r="HC10" s="531"/>
      <c r="HD10" s="531"/>
      <c r="HE10" s="531"/>
      <c r="HF10" s="531"/>
      <c r="HG10" s="531"/>
      <c r="HH10" s="531"/>
      <c r="HI10" s="531"/>
      <c r="HJ10" s="531"/>
      <c r="HK10" s="531">
        <v>3</v>
      </c>
      <c r="HL10" s="531">
        <v>4</v>
      </c>
      <c r="HM10" s="531"/>
      <c r="HN10" s="531"/>
      <c r="HO10" s="531"/>
      <c r="HP10" s="531"/>
      <c r="HQ10" s="531"/>
      <c r="HR10" s="531"/>
      <c r="HS10" s="531"/>
      <c r="HT10" s="531"/>
      <c r="HU10" s="531"/>
      <c r="HV10" s="531"/>
      <c r="HW10" s="531"/>
      <c r="HX10" s="531"/>
      <c r="HY10" s="531"/>
      <c r="HZ10" s="531"/>
      <c r="IA10" s="531"/>
      <c r="IB10" s="531"/>
      <c r="IC10" s="531"/>
      <c r="ID10" s="531"/>
      <c r="IE10" s="531"/>
      <c r="IF10" s="531"/>
      <c r="IG10" s="531"/>
      <c r="IH10" s="531"/>
      <c r="II10" s="531"/>
      <c r="IJ10" s="531"/>
      <c r="IK10" s="531"/>
      <c r="IL10" s="531"/>
      <c r="IM10" s="531"/>
      <c r="IN10" s="531"/>
      <c r="IO10" s="531"/>
      <c r="IP10" s="531"/>
      <c r="IQ10" s="531"/>
      <c r="IR10" s="531"/>
      <c r="IS10" s="531"/>
      <c r="IT10" s="531"/>
      <c r="IU10" s="531"/>
      <c r="IV10" s="531"/>
      <c r="IW10" s="531"/>
      <c r="IX10" s="531"/>
      <c r="IY10" s="531"/>
      <c r="IZ10" s="531"/>
      <c r="JA10" s="531"/>
      <c r="JB10" s="531"/>
      <c r="JC10" s="531"/>
      <c r="JD10" s="531"/>
      <c r="JE10" s="531">
        <v>2</v>
      </c>
      <c r="JF10" s="531">
        <v>3</v>
      </c>
      <c r="JG10" s="531"/>
      <c r="JH10" s="531"/>
      <c r="JI10" s="531"/>
      <c r="JJ10" s="531"/>
      <c r="JK10" s="531"/>
      <c r="JL10" s="531"/>
      <c r="JM10" s="531"/>
      <c r="JN10" s="531"/>
      <c r="JO10" s="531"/>
      <c r="JP10" s="531"/>
      <c r="JQ10" s="531"/>
      <c r="JR10" s="531"/>
      <c r="JS10" s="531"/>
      <c r="JT10" s="531"/>
      <c r="JU10" s="531"/>
      <c r="JV10" s="531"/>
      <c r="JW10" s="531"/>
      <c r="JX10" s="531"/>
      <c r="JY10" s="531"/>
      <c r="JZ10" s="531"/>
      <c r="KA10" s="531"/>
      <c r="KB10" s="531"/>
      <c r="KC10" s="531"/>
      <c r="KD10" s="531"/>
      <c r="KE10" s="531"/>
      <c r="KF10" s="531"/>
      <c r="KG10" s="531"/>
      <c r="KH10" s="531"/>
      <c r="KI10" s="531"/>
      <c r="KJ10" s="531"/>
      <c r="KK10" s="531"/>
      <c r="KL10" s="531"/>
      <c r="KM10" s="531"/>
      <c r="KN10" s="531"/>
      <c r="KO10" s="531"/>
      <c r="KP10" s="531"/>
      <c r="KQ10" s="531"/>
      <c r="KR10" s="531"/>
      <c r="KS10" s="531"/>
      <c r="KT10" s="531"/>
      <c r="KU10" s="531"/>
      <c r="KV10" s="531"/>
      <c r="KW10" s="531"/>
      <c r="KX10" s="531"/>
      <c r="KY10" s="531">
        <v>2</v>
      </c>
      <c r="KZ10" s="531">
        <v>3</v>
      </c>
      <c r="LA10" s="531"/>
      <c r="LB10" s="531"/>
      <c r="LC10" s="531"/>
      <c r="LD10" s="531"/>
      <c r="LE10" s="531"/>
      <c r="LF10" s="531"/>
      <c r="LG10" s="531"/>
      <c r="LH10" s="531"/>
      <c r="LI10" s="531"/>
      <c r="LJ10" s="531"/>
      <c r="LK10" s="531"/>
      <c r="LL10" s="531"/>
      <c r="LM10" s="531"/>
      <c r="LN10" s="531"/>
      <c r="LO10" s="531"/>
      <c r="LP10" s="531"/>
      <c r="LQ10" s="531"/>
      <c r="LR10" s="531"/>
      <c r="LS10" s="531"/>
      <c r="LT10" s="531"/>
      <c r="LU10" s="531"/>
      <c r="LV10" s="531"/>
      <c r="LW10" s="531"/>
      <c r="LX10" s="531"/>
      <c r="LY10" s="531"/>
      <c r="LZ10" s="531"/>
      <c r="MA10" s="531"/>
      <c r="MB10" s="531"/>
      <c r="MC10" s="531"/>
      <c r="MD10" s="531"/>
      <c r="ME10" s="531"/>
      <c r="MF10" s="531"/>
      <c r="MG10" s="531"/>
      <c r="MH10" s="531"/>
      <c r="MI10" s="531"/>
      <c r="MJ10" s="531"/>
      <c r="MK10" s="531"/>
      <c r="ML10" s="531"/>
      <c r="MM10" s="531"/>
      <c r="MN10" s="531"/>
      <c r="MO10" s="531"/>
      <c r="MP10" s="531"/>
      <c r="MQ10" s="531"/>
      <c r="MR10" s="531"/>
      <c r="MS10" s="531"/>
      <c r="MT10" s="531"/>
      <c r="MU10" s="531"/>
      <c r="MV10" s="531"/>
      <c r="MW10" s="531"/>
      <c r="MX10" s="531"/>
      <c r="MY10" s="531"/>
      <c r="MZ10" s="531"/>
      <c r="NA10" s="531"/>
      <c r="NB10" s="531"/>
      <c r="NC10" s="531"/>
      <c r="ND10" s="531"/>
      <c r="NE10" s="531"/>
      <c r="NF10" s="531">
        <v>4</v>
      </c>
      <c r="NG10" s="531"/>
      <c r="NH10" s="531"/>
      <c r="NI10" s="531"/>
      <c r="NJ10" s="531"/>
      <c r="NK10" s="531"/>
      <c r="NL10" s="531"/>
      <c r="NM10" s="531"/>
      <c r="NN10" s="531"/>
      <c r="NO10" s="531"/>
      <c r="NP10" s="531"/>
      <c r="NQ10" s="531"/>
      <c r="NR10" s="531"/>
      <c r="NS10" s="531"/>
      <c r="NT10" s="531"/>
      <c r="NU10" s="531"/>
      <c r="NV10" s="531"/>
      <c r="NW10" s="531"/>
      <c r="NX10" s="531"/>
      <c r="NY10" s="531"/>
      <c r="NZ10" s="531"/>
      <c r="OA10" s="531"/>
      <c r="OB10" s="531"/>
      <c r="OC10" s="531"/>
      <c r="OD10" s="531"/>
      <c r="OE10" s="531"/>
      <c r="OF10" s="531"/>
      <c r="OG10" s="531"/>
      <c r="OH10" s="531"/>
      <c r="OI10" s="531"/>
      <c r="OJ10" s="531"/>
      <c r="OK10" s="531">
        <v>3</v>
      </c>
      <c r="OL10" s="531"/>
      <c r="OM10" s="531"/>
      <c r="ON10" s="531"/>
      <c r="OO10" s="531"/>
      <c r="OP10" s="531"/>
      <c r="OQ10" s="531"/>
      <c r="OR10" s="531"/>
      <c r="OS10" s="531"/>
      <c r="OT10" s="531"/>
      <c r="OU10" s="531"/>
      <c r="OV10" s="531"/>
      <c r="OW10" s="531"/>
      <c r="OX10" s="531">
        <v>4</v>
      </c>
      <c r="OY10" s="531"/>
      <c r="OZ10" s="531"/>
      <c r="PA10" s="531"/>
      <c r="PB10" s="531"/>
      <c r="PC10" s="531"/>
      <c r="PD10" s="531"/>
      <c r="PE10" s="531"/>
      <c r="PF10" s="531"/>
      <c r="PG10" s="531"/>
      <c r="PH10" s="531"/>
      <c r="PI10" s="531"/>
      <c r="PJ10" s="531"/>
      <c r="PK10" s="531"/>
      <c r="PL10" s="531"/>
      <c r="PM10" s="531"/>
      <c r="PN10" s="531"/>
      <c r="PO10" s="531"/>
      <c r="PP10" s="531"/>
      <c r="PQ10" s="531"/>
      <c r="PR10" s="531"/>
      <c r="PS10" s="531"/>
      <c r="PT10" s="531"/>
      <c r="PU10" s="531"/>
      <c r="PV10" s="531"/>
      <c r="PW10" s="531"/>
      <c r="PX10" s="531"/>
      <c r="PY10" s="531"/>
      <c r="PZ10" s="531"/>
      <c r="QA10" s="531"/>
      <c r="QB10" s="531"/>
      <c r="QC10" s="531"/>
      <c r="QD10" s="531"/>
      <c r="QE10" s="531"/>
      <c r="QF10" s="531"/>
      <c r="QG10" s="531"/>
      <c r="QH10" s="531"/>
      <c r="QI10" s="531"/>
      <c r="QJ10" s="531"/>
      <c r="QK10" s="531"/>
      <c r="QL10" s="531"/>
      <c r="QM10" s="531"/>
      <c r="QN10" s="531"/>
      <c r="QO10" s="531"/>
      <c r="QP10" s="531">
        <v>4</v>
      </c>
      <c r="QQ10" s="531"/>
      <c r="QR10" s="531"/>
      <c r="QS10" s="531"/>
      <c r="QT10" s="531"/>
      <c r="QU10" s="531"/>
      <c r="QV10" s="531"/>
      <c r="QW10" s="531"/>
      <c r="QX10" s="531"/>
      <c r="QY10" s="531"/>
      <c r="QZ10" s="531"/>
      <c r="RA10" s="531"/>
      <c r="RB10" s="531"/>
      <c r="RC10" s="531"/>
      <c r="RD10" s="531"/>
      <c r="RE10" s="531"/>
      <c r="RF10" s="531"/>
      <c r="RG10" s="531"/>
      <c r="RH10" s="531"/>
      <c r="RI10" s="531"/>
      <c r="RJ10" s="531"/>
      <c r="RK10" s="531"/>
      <c r="RL10" s="531"/>
      <c r="RM10" s="531"/>
      <c r="RN10" s="531"/>
      <c r="RO10" s="531"/>
      <c r="RP10" s="531"/>
      <c r="RQ10" s="531"/>
      <c r="RR10" s="531"/>
      <c r="RS10" s="531"/>
      <c r="RT10" s="531"/>
      <c r="RU10" s="531"/>
      <c r="RV10" s="531"/>
      <c r="RW10" s="531"/>
      <c r="RX10" s="531"/>
      <c r="RY10" s="531"/>
      <c r="RZ10" s="531"/>
      <c r="SA10" s="531"/>
      <c r="SB10" s="531"/>
      <c r="SC10" s="531"/>
      <c r="SD10" s="531"/>
      <c r="SE10" s="531"/>
      <c r="SF10" s="531"/>
      <c r="SG10" s="531"/>
      <c r="SH10" s="531">
        <v>5</v>
      </c>
      <c r="SI10" s="531"/>
      <c r="SJ10" s="531"/>
      <c r="SK10" s="531"/>
      <c r="SL10" s="531"/>
      <c r="SM10" s="531"/>
      <c r="SN10" s="531"/>
      <c r="SO10" s="531"/>
      <c r="SP10" s="531"/>
      <c r="SQ10" s="531"/>
      <c r="SR10" s="531"/>
      <c r="SS10" s="531"/>
      <c r="ST10" s="531"/>
      <c r="SU10" s="531"/>
      <c r="SV10" s="531"/>
      <c r="SW10" s="531">
        <v>1</v>
      </c>
      <c r="SX10" s="531">
        <v>1</v>
      </c>
      <c r="SY10" s="531"/>
      <c r="SZ10" s="531">
        <v>1</v>
      </c>
      <c r="TA10" s="531"/>
      <c r="TB10" s="531"/>
      <c r="TC10" s="531"/>
      <c r="TD10" s="531"/>
      <c r="TE10" s="531">
        <v>1</v>
      </c>
      <c r="TF10" s="531">
        <v>1</v>
      </c>
      <c r="TG10" s="531"/>
      <c r="TH10" s="531">
        <v>1</v>
      </c>
      <c r="TI10" s="531"/>
      <c r="TJ10" s="531"/>
      <c r="TK10" s="531"/>
      <c r="TL10" s="531"/>
      <c r="TM10" s="531">
        <v>1</v>
      </c>
      <c r="TN10" s="531">
        <v>1</v>
      </c>
      <c r="TO10" s="531"/>
      <c r="TP10" s="531"/>
      <c r="TQ10" s="531"/>
      <c r="TR10" s="531"/>
      <c r="TS10" s="531"/>
      <c r="TT10" s="531"/>
      <c r="TU10" s="531">
        <v>1</v>
      </c>
      <c r="TV10" s="531">
        <v>1</v>
      </c>
      <c r="TW10" s="531"/>
      <c r="TX10" s="531"/>
      <c r="TY10" s="531"/>
      <c r="TZ10" s="531"/>
      <c r="UA10" s="531"/>
      <c r="UB10" s="531"/>
      <c r="UC10" s="531">
        <v>12</v>
      </c>
      <c r="UD10" s="531"/>
      <c r="UE10" s="531">
        <v>1</v>
      </c>
      <c r="UF10" s="531"/>
      <c r="UG10" s="531">
        <v>15</v>
      </c>
      <c r="UH10" s="531"/>
      <c r="UI10" s="531">
        <v>1</v>
      </c>
      <c r="UJ10" s="531"/>
      <c r="UK10" s="531"/>
      <c r="UL10" s="531"/>
      <c r="UM10" s="531">
        <v>1</v>
      </c>
      <c r="UN10" s="531">
        <v>2</v>
      </c>
      <c r="UO10" s="531">
        <v>5</v>
      </c>
      <c r="UP10" s="531">
        <v>2</v>
      </c>
      <c r="UQ10" s="531">
        <v>2</v>
      </c>
      <c r="UR10" s="531"/>
      <c r="US10" s="531"/>
      <c r="UT10" s="531"/>
      <c r="UU10" s="531"/>
      <c r="UV10" s="531">
        <v>2</v>
      </c>
      <c r="UW10" s="531">
        <v>3</v>
      </c>
      <c r="UX10" s="531">
        <v>4</v>
      </c>
      <c r="UY10" s="531">
        <v>5</v>
      </c>
      <c r="UZ10" s="531">
        <v>1</v>
      </c>
      <c r="VA10" s="531"/>
      <c r="VB10" s="531"/>
      <c r="VC10" s="536"/>
      <c r="VD10" s="536"/>
      <c r="VE10" s="536"/>
      <c r="VF10" s="536"/>
      <c r="VG10" s="536"/>
      <c r="VH10" s="536"/>
      <c r="VI10" s="531"/>
      <c r="VJ10" s="531"/>
      <c r="VK10" s="531"/>
      <c r="VL10" s="531"/>
      <c r="VM10" s="531">
        <v>14</v>
      </c>
      <c r="VN10" s="531">
        <v>16</v>
      </c>
      <c r="VO10" s="531">
        <v>2</v>
      </c>
      <c r="VP10" s="531">
        <v>4</v>
      </c>
      <c r="VQ10" s="531"/>
      <c r="VR10" s="531"/>
      <c r="VS10" s="531">
        <v>3</v>
      </c>
      <c r="VT10" s="531">
        <v>5</v>
      </c>
      <c r="VU10" s="531">
        <v>4</v>
      </c>
      <c r="VV10" s="531">
        <v>1</v>
      </c>
      <c r="VW10" s="531">
        <v>2</v>
      </c>
      <c r="VX10" s="536"/>
      <c r="VY10" s="531">
        <v>8</v>
      </c>
      <c r="VZ10" s="531">
        <v>14</v>
      </c>
      <c r="WA10" s="531"/>
      <c r="WB10" s="531"/>
      <c r="WC10" s="531">
        <v>5</v>
      </c>
      <c r="WD10" s="531"/>
      <c r="WE10" s="531"/>
      <c r="WF10" s="536"/>
      <c r="WG10" s="536"/>
      <c r="WH10" s="536"/>
      <c r="WI10" s="536"/>
      <c r="WJ10" s="536"/>
      <c r="WK10" s="536"/>
      <c r="WL10" s="536"/>
      <c r="WM10" s="536"/>
      <c r="WN10" s="536"/>
      <c r="WO10" s="531"/>
      <c r="WP10" s="531">
        <v>10</v>
      </c>
      <c r="WQ10" s="531"/>
      <c r="WR10" s="531"/>
      <c r="WS10" s="531"/>
      <c r="WT10" s="531"/>
      <c r="WU10" s="531"/>
      <c r="WV10" s="531"/>
      <c r="WW10" s="531"/>
      <c r="WX10" s="531"/>
      <c r="WY10" s="531"/>
      <c r="WZ10" s="531"/>
      <c r="XA10" s="531"/>
      <c r="XB10" s="531"/>
      <c r="XC10" s="531"/>
      <c r="XD10" s="531">
        <v>4</v>
      </c>
      <c r="XE10" s="531"/>
      <c r="XF10" s="531"/>
      <c r="XG10" s="531">
        <v>4</v>
      </c>
      <c r="XH10" s="531">
        <v>5</v>
      </c>
      <c r="XI10" s="531"/>
      <c r="XJ10" s="531"/>
      <c r="XK10" s="531"/>
      <c r="XL10" s="531"/>
      <c r="XM10" s="531">
        <v>2</v>
      </c>
      <c r="XN10" s="531">
        <v>4</v>
      </c>
      <c r="XO10" s="531"/>
      <c r="XP10" s="531">
        <v>4</v>
      </c>
      <c r="XQ10" s="531"/>
      <c r="XR10" s="531"/>
      <c r="XS10" s="531"/>
      <c r="XT10" s="531"/>
      <c r="XU10" s="531"/>
      <c r="XV10" s="531"/>
      <c r="XW10" s="531"/>
      <c r="XX10" s="531"/>
      <c r="XY10" s="531"/>
      <c r="XZ10" s="531"/>
      <c r="YA10" s="531"/>
      <c r="YB10" s="531"/>
      <c r="YC10" s="531"/>
      <c r="YD10" s="531"/>
      <c r="YE10" s="531"/>
      <c r="YF10" s="531"/>
      <c r="YG10" s="531"/>
      <c r="YH10" s="531"/>
      <c r="YI10" s="531"/>
      <c r="YJ10" s="531"/>
      <c r="YK10" s="531"/>
      <c r="YL10" s="531"/>
      <c r="YM10" s="531"/>
      <c r="YN10" s="531"/>
      <c r="YO10" s="531">
        <v>3</v>
      </c>
      <c r="YP10" s="531">
        <v>5</v>
      </c>
      <c r="YQ10" s="531"/>
      <c r="YR10" s="531">
        <v>1</v>
      </c>
      <c r="YS10" s="531"/>
      <c r="YT10" s="531"/>
      <c r="YU10" s="531"/>
      <c r="YV10" s="531"/>
      <c r="YW10" s="531"/>
      <c r="YX10" s="531"/>
      <c r="YY10" s="531"/>
      <c r="YZ10" s="531"/>
      <c r="ZA10" s="531"/>
      <c r="ZB10" s="531"/>
      <c r="ZC10" s="531"/>
      <c r="ZD10" s="531"/>
      <c r="ZE10" s="531"/>
      <c r="ZF10" s="531"/>
      <c r="ZG10" s="531"/>
      <c r="ZH10" s="531"/>
      <c r="ZI10" s="531">
        <v>4</v>
      </c>
      <c r="ZJ10" s="531"/>
      <c r="ZK10" s="531"/>
      <c r="ZL10" s="531"/>
      <c r="ZM10" s="531"/>
      <c r="ZN10" s="531"/>
      <c r="ZO10" s="531"/>
      <c r="ZP10" s="531"/>
      <c r="ZQ10" s="531"/>
      <c r="ZR10" s="531"/>
      <c r="ZS10" s="531"/>
      <c r="ZT10" s="531"/>
      <c r="ZU10" s="531"/>
      <c r="ZV10" s="531"/>
      <c r="ZW10" s="531"/>
      <c r="ZX10" s="531"/>
      <c r="ZY10" s="531"/>
      <c r="ZZ10" s="531"/>
      <c r="AAA10" s="531"/>
      <c r="AAB10" s="531"/>
      <c r="AAC10" s="531"/>
      <c r="AAD10" s="531"/>
      <c r="AAE10" s="531"/>
      <c r="AAF10" s="531"/>
      <c r="AAG10" s="531"/>
      <c r="AAH10" s="531">
        <v>7</v>
      </c>
      <c r="AAI10" s="531">
        <v>5</v>
      </c>
      <c r="AAJ10" s="531"/>
      <c r="AAK10" s="531"/>
      <c r="AAL10" s="531"/>
      <c r="AAM10" s="531"/>
      <c r="AAN10" s="531"/>
      <c r="AAO10" s="531"/>
      <c r="AAP10" s="531"/>
      <c r="AAQ10" s="531"/>
      <c r="AAR10" s="531"/>
      <c r="AAS10" s="531"/>
      <c r="AAT10" s="531"/>
      <c r="AAU10" s="531"/>
      <c r="AAV10" s="531">
        <v>7</v>
      </c>
      <c r="AAW10" s="531"/>
      <c r="AAX10" s="531"/>
      <c r="AAY10" s="531"/>
      <c r="AAZ10" s="531"/>
      <c r="ABA10" s="531"/>
      <c r="ABB10" s="531"/>
      <c r="ABC10" s="531"/>
      <c r="ABD10" s="531">
        <v>5</v>
      </c>
      <c r="ABE10" s="536"/>
      <c r="ABF10" s="536"/>
      <c r="ABG10" s="536"/>
      <c r="ABH10" s="536"/>
      <c r="ABI10" s="536"/>
      <c r="ABJ10" s="536"/>
      <c r="ABK10" s="536"/>
      <c r="ABL10" s="536"/>
      <c r="ABM10" s="536"/>
      <c r="ABN10" s="536"/>
      <c r="ABO10" s="536"/>
      <c r="ABP10" s="536"/>
      <c r="ABQ10" s="536"/>
      <c r="ABR10" s="536"/>
      <c r="ABS10" s="536"/>
      <c r="ABT10" s="536"/>
      <c r="ABU10" s="536"/>
      <c r="ABV10" s="536"/>
      <c r="ABW10" s="536"/>
      <c r="ABX10" s="536"/>
      <c r="ABY10" s="536"/>
      <c r="ABZ10" s="536"/>
      <c r="ACA10" s="536"/>
      <c r="ACB10" s="536"/>
      <c r="ACC10" s="536"/>
      <c r="ACD10" s="536"/>
      <c r="ACE10" s="536"/>
      <c r="ACF10" s="536"/>
      <c r="ACG10" s="536"/>
      <c r="ACH10" s="536"/>
      <c r="ACI10" s="536"/>
      <c r="ACJ10" s="536"/>
      <c r="ACK10" s="536"/>
      <c r="ACL10" s="536"/>
      <c r="ACM10" s="536"/>
      <c r="ACN10" s="536"/>
      <c r="ACO10" s="536"/>
      <c r="ACP10" s="536"/>
      <c r="ACQ10" s="531">
        <v>2</v>
      </c>
      <c r="ACR10" s="531">
        <v>3</v>
      </c>
      <c r="ACS10" s="531">
        <v>2</v>
      </c>
      <c r="ACT10" s="531">
        <v>2</v>
      </c>
      <c r="ACU10" s="531"/>
      <c r="ACV10" s="531" t="s">
        <v>1860</v>
      </c>
      <c r="ACW10" s="536"/>
      <c r="ACX10" s="536"/>
      <c r="ACY10" s="536"/>
      <c r="ACZ10" s="536"/>
      <c r="ADA10" s="536"/>
      <c r="ADB10" s="536"/>
      <c r="ADC10" s="536"/>
      <c r="ADD10" s="536"/>
      <c r="ADE10" s="536"/>
      <c r="ADF10" s="536"/>
      <c r="ADG10" s="536"/>
      <c r="ADH10" s="536"/>
      <c r="ADI10" s="536"/>
      <c r="ADJ10" s="536"/>
      <c r="ADK10" s="536"/>
      <c r="ADL10" s="536"/>
      <c r="ADM10" s="536"/>
      <c r="ADN10" s="536"/>
      <c r="ADO10" s="536"/>
      <c r="ADP10" s="536"/>
      <c r="ADQ10" s="536"/>
      <c r="ADR10" s="536"/>
      <c r="ADS10" s="531" t="s">
        <v>1636</v>
      </c>
      <c r="ADT10" s="531"/>
      <c r="ADU10" s="531"/>
      <c r="ADV10" s="531"/>
      <c r="ADW10" s="531"/>
      <c r="ADX10" s="531"/>
      <c r="ADY10" s="536"/>
      <c r="ADZ10" s="536"/>
      <c r="AEA10" s="536"/>
      <c r="AEB10" s="531" t="s">
        <v>1798</v>
      </c>
      <c r="AEC10" s="531" t="s">
        <v>1799</v>
      </c>
      <c r="AED10" s="531" t="s">
        <v>1800</v>
      </c>
      <c r="AEE10" s="531" t="s">
        <v>1801</v>
      </c>
      <c r="AEF10" s="531" t="s">
        <v>1802</v>
      </c>
      <c r="AEG10" s="531" t="s">
        <v>1803</v>
      </c>
      <c r="AEH10" s="531" t="s">
        <v>1638</v>
      </c>
      <c r="AEI10" s="531" t="s">
        <v>1637</v>
      </c>
      <c r="AEJ10" s="531" t="s">
        <v>1637</v>
      </c>
    </row>
    <row r="11" spans="1:816">
      <c r="A11" s="531">
        <v>49</v>
      </c>
      <c r="B11" s="531">
        <v>55</v>
      </c>
      <c r="C11" s="537">
        <v>4</v>
      </c>
      <c r="D11" s="535">
        <v>43110.508915891201</v>
      </c>
      <c r="E11" s="531" t="s">
        <v>697</v>
      </c>
      <c r="F11" s="531" t="s">
        <v>701</v>
      </c>
      <c r="G11" s="531" t="s">
        <v>760</v>
      </c>
      <c r="H11" s="531" t="s">
        <v>761</v>
      </c>
      <c r="I11" s="531" t="s">
        <v>700</v>
      </c>
      <c r="J11" s="531">
        <v>25</v>
      </c>
      <c r="K11" s="531" t="s">
        <v>1711</v>
      </c>
      <c r="L11" s="531" t="s">
        <v>1712</v>
      </c>
      <c r="M11" s="531" t="s">
        <v>762</v>
      </c>
      <c r="N11" s="531"/>
      <c r="O11" s="531" t="s">
        <v>1747</v>
      </c>
      <c r="P11" s="531" t="s">
        <v>1703</v>
      </c>
      <c r="Q11" s="531"/>
      <c r="R11" s="531"/>
      <c r="S11" s="531"/>
      <c r="T11" s="531"/>
      <c r="U11" s="531" t="s">
        <v>1142</v>
      </c>
      <c r="V11" s="531" t="s">
        <v>760</v>
      </c>
      <c r="W11" s="531" t="s">
        <v>761</v>
      </c>
      <c r="X11" s="531" t="s">
        <v>700</v>
      </c>
      <c r="Y11" s="531" t="s">
        <v>701</v>
      </c>
      <c r="Z11" s="531" t="s">
        <v>1711</v>
      </c>
      <c r="AA11" s="531" t="s">
        <v>1712</v>
      </c>
      <c r="AB11" s="531" t="s">
        <v>1687</v>
      </c>
      <c r="AC11" s="531" t="s">
        <v>1731</v>
      </c>
      <c r="AD11" s="531"/>
      <c r="AE11" s="531"/>
      <c r="AF11" s="531">
        <v>5</v>
      </c>
      <c r="AG11" s="531">
        <v>0</v>
      </c>
      <c r="AH11" s="531">
        <v>0</v>
      </c>
      <c r="AI11" s="531"/>
      <c r="AJ11" s="531"/>
      <c r="AK11" s="531"/>
      <c r="AL11" s="531">
        <v>5</v>
      </c>
      <c r="AM11" s="531"/>
      <c r="AN11" s="531">
        <v>4</v>
      </c>
      <c r="AO11" s="531"/>
      <c r="AP11" s="531">
        <v>6</v>
      </c>
      <c r="AQ11" s="531"/>
      <c r="AR11" s="531"/>
      <c r="AS11" s="531"/>
      <c r="AT11" s="531"/>
      <c r="AU11" s="531"/>
      <c r="AV11" s="531"/>
      <c r="AW11" s="531"/>
      <c r="AX11" s="531"/>
      <c r="AY11" s="531"/>
      <c r="AZ11" s="531"/>
      <c r="BA11" s="531"/>
      <c r="BB11" s="531"/>
      <c r="BC11" s="531"/>
      <c r="BD11" s="531"/>
      <c r="BE11" s="531"/>
      <c r="BF11" s="531">
        <v>6</v>
      </c>
      <c r="BG11" s="531"/>
      <c r="BH11" s="531"/>
      <c r="BI11" s="531"/>
      <c r="BJ11" s="531">
        <v>3</v>
      </c>
      <c r="BK11" s="531"/>
      <c r="BL11" s="531"/>
      <c r="BM11" s="531">
        <v>3</v>
      </c>
      <c r="BN11" s="531"/>
      <c r="BO11" s="531"/>
      <c r="BP11" s="531"/>
      <c r="BQ11" s="531"/>
      <c r="BR11" s="531"/>
      <c r="BS11" s="531"/>
      <c r="BT11" s="531"/>
      <c r="BU11" s="531"/>
      <c r="BV11" s="531"/>
      <c r="BW11" s="531"/>
      <c r="BX11" s="531"/>
      <c r="BY11" s="531"/>
      <c r="BZ11" s="531"/>
      <c r="CA11" s="531"/>
      <c r="CB11" s="531"/>
      <c r="CC11" s="531"/>
      <c r="CD11" s="531"/>
      <c r="CE11" s="531"/>
      <c r="CF11" s="531">
        <v>9</v>
      </c>
      <c r="CG11" s="531"/>
      <c r="CH11" s="531"/>
      <c r="CI11" s="531"/>
      <c r="CJ11" s="531"/>
      <c r="CK11" s="531"/>
      <c r="CL11" s="531"/>
      <c r="CM11" s="531">
        <v>4</v>
      </c>
      <c r="CN11" s="531"/>
      <c r="CO11" s="531"/>
      <c r="CP11" s="531"/>
      <c r="CQ11" s="531"/>
      <c r="CR11" s="531"/>
      <c r="CS11" s="531"/>
      <c r="CT11" s="531"/>
      <c r="CU11" s="531"/>
      <c r="CV11" s="531"/>
      <c r="CW11" s="531"/>
      <c r="CX11" s="531"/>
      <c r="CY11" s="531"/>
      <c r="CZ11" s="531"/>
      <c r="DA11" s="531"/>
      <c r="DB11" s="531"/>
      <c r="DC11" s="531"/>
      <c r="DD11" s="531"/>
      <c r="DE11" s="531"/>
      <c r="DF11" s="531">
        <v>4</v>
      </c>
      <c r="DG11" s="531"/>
      <c r="DH11" s="531"/>
      <c r="DI11" s="531"/>
      <c r="DJ11" s="531"/>
      <c r="DK11" s="531"/>
      <c r="DL11" s="531"/>
      <c r="DM11" s="531"/>
      <c r="DN11" s="531"/>
      <c r="DO11" s="531"/>
      <c r="DP11" s="531">
        <v>4</v>
      </c>
      <c r="DQ11" s="531"/>
      <c r="DR11" s="531"/>
      <c r="DS11" s="531"/>
      <c r="DT11" s="531"/>
      <c r="DU11" s="531"/>
      <c r="DV11" s="531"/>
      <c r="DW11" s="531"/>
      <c r="DX11" s="531"/>
      <c r="DY11" s="531"/>
      <c r="DZ11" s="531"/>
      <c r="EA11" s="531"/>
      <c r="EB11" s="531"/>
      <c r="EC11" s="531"/>
      <c r="ED11" s="531"/>
      <c r="EE11" s="531"/>
      <c r="EF11" s="531">
        <v>6</v>
      </c>
      <c r="EG11" s="531"/>
      <c r="EH11" s="531"/>
      <c r="EI11" s="531"/>
      <c r="EJ11" s="531"/>
      <c r="EK11" s="531"/>
      <c r="EL11" s="531"/>
      <c r="EM11" s="531"/>
      <c r="EN11" s="531"/>
      <c r="EO11" s="531"/>
      <c r="EP11" s="531">
        <v>4</v>
      </c>
      <c r="EQ11" s="531"/>
      <c r="ER11" s="531"/>
      <c r="ES11" s="531"/>
      <c r="ET11" s="531"/>
      <c r="EU11" s="531"/>
      <c r="EV11" s="531"/>
      <c r="EW11" s="531"/>
      <c r="EX11" s="531"/>
      <c r="EY11" s="531"/>
      <c r="EZ11" s="531"/>
      <c r="FA11" s="531"/>
      <c r="FB11" s="531"/>
      <c r="FC11" s="531"/>
      <c r="FD11" s="531"/>
      <c r="FE11" s="531"/>
      <c r="FF11" s="531"/>
      <c r="FG11" s="531"/>
      <c r="FH11" s="531"/>
      <c r="FI11" s="531"/>
      <c r="FJ11" s="531"/>
      <c r="FK11" s="531"/>
      <c r="FL11" s="531"/>
      <c r="FM11" s="531"/>
      <c r="FN11" s="531"/>
      <c r="FO11" s="531"/>
      <c r="FP11" s="531"/>
      <c r="FQ11" s="531"/>
      <c r="FR11" s="531"/>
      <c r="FS11" s="531"/>
      <c r="FT11" s="531"/>
      <c r="FU11" s="531"/>
      <c r="FV11" s="531"/>
      <c r="FW11" s="531"/>
      <c r="FX11" s="531"/>
      <c r="FY11" s="531"/>
      <c r="FZ11" s="531"/>
      <c r="GA11" s="531"/>
      <c r="GB11" s="531"/>
      <c r="GC11" s="531"/>
      <c r="GD11" s="531"/>
      <c r="GE11" s="531"/>
      <c r="GF11" s="531"/>
      <c r="GG11" s="531"/>
      <c r="GH11" s="531"/>
      <c r="GI11" s="531"/>
      <c r="GJ11" s="531"/>
      <c r="GK11" s="531"/>
      <c r="GL11" s="531"/>
      <c r="GM11" s="531"/>
      <c r="GN11" s="531"/>
      <c r="GO11" s="531"/>
      <c r="GP11" s="531"/>
      <c r="GQ11" s="531"/>
      <c r="GR11" s="531"/>
      <c r="GS11" s="531"/>
      <c r="GT11" s="531"/>
      <c r="GU11" s="531"/>
      <c r="GV11" s="531"/>
      <c r="GW11" s="531"/>
      <c r="GX11" s="531"/>
      <c r="GY11" s="531"/>
      <c r="GZ11" s="531"/>
      <c r="HA11" s="531"/>
      <c r="HB11" s="531"/>
      <c r="HC11" s="531"/>
      <c r="HD11" s="531"/>
      <c r="HE11" s="531"/>
      <c r="HF11" s="531"/>
      <c r="HG11" s="531"/>
      <c r="HH11" s="531"/>
      <c r="HI11" s="531"/>
      <c r="HJ11" s="531"/>
      <c r="HK11" s="531">
        <v>1</v>
      </c>
      <c r="HL11" s="531"/>
      <c r="HM11" s="531"/>
      <c r="HN11" s="531"/>
      <c r="HO11" s="531"/>
      <c r="HP11" s="531"/>
      <c r="HQ11" s="531"/>
      <c r="HR11" s="531"/>
      <c r="HS11" s="531"/>
      <c r="HT11" s="531"/>
      <c r="HU11" s="531"/>
      <c r="HV11" s="531"/>
      <c r="HW11" s="531"/>
      <c r="HX11" s="531"/>
      <c r="HY11" s="531"/>
      <c r="HZ11" s="531"/>
      <c r="IA11" s="531"/>
      <c r="IB11" s="531"/>
      <c r="IC11" s="531"/>
      <c r="ID11" s="531"/>
      <c r="IE11" s="531"/>
      <c r="IF11" s="531"/>
      <c r="IG11" s="531"/>
      <c r="IH11" s="531"/>
      <c r="II11" s="531"/>
      <c r="IJ11" s="531"/>
      <c r="IK11" s="531"/>
      <c r="IL11" s="531"/>
      <c r="IM11" s="531"/>
      <c r="IN11" s="531"/>
      <c r="IO11" s="531"/>
      <c r="IP11" s="531"/>
      <c r="IQ11" s="531"/>
      <c r="IR11" s="531"/>
      <c r="IS11" s="531"/>
      <c r="IT11" s="531"/>
      <c r="IU11" s="531"/>
      <c r="IV11" s="531"/>
      <c r="IW11" s="531"/>
      <c r="IX11" s="531"/>
      <c r="IY11" s="531"/>
      <c r="IZ11" s="531"/>
      <c r="JA11" s="531"/>
      <c r="JB11" s="531"/>
      <c r="JC11" s="531"/>
      <c r="JD11" s="531"/>
      <c r="JE11" s="531"/>
      <c r="JF11" s="531"/>
      <c r="JG11" s="531"/>
      <c r="JH11" s="531"/>
      <c r="JI11" s="531"/>
      <c r="JJ11" s="531"/>
      <c r="JK11" s="531"/>
      <c r="JL11" s="531"/>
      <c r="JM11" s="531"/>
      <c r="JN11" s="531"/>
      <c r="JO11" s="531"/>
      <c r="JP11" s="531"/>
      <c r="JQ11" s="531"/>
      <c r="JR11" s="531"/>
      <c r="JS11" s="531"/>
      <c r="JT11" s="531"/>
      <c r="JU11" s="531"/>
      <c r="JV11" s="531"/>
      <c r="JW11" s="531"/>
      <c r="JX11" s="531"/>
      <c r="JY11" s="531"/>
      <c r="JZ11" s="531"/>
      <c r="KA11" s="531"/>
      <c r="KB11" s="531"/>
      <c r="KC11" s="531"/>
      <c r="KD11" s="531"/>
      <c r="KE11" s="531"/>
      <c r="KF11" s="531"/>
      <c r="KG11" s="531"/>
      <c r="KH11" s="531"/>
      <c r="KI11" s="531"/>
      <c r="KJ11" s="531"/>
      <c r="KK11" s="531"/>
      <c r="KL11" s="531"/>
      <c r="KM11" s="531"/>
      <c r="KN11" s="531"/>
      <c r="KO11" s="531"/>
      <c r="KP11" s="531"/>
      <c r="KQ11" s="531"/>
      <c r="KR11" s="531"/>
      <c r="KS11" s="531"/>
      <c r="KT11" s="531"/>
      <c r="KU11" s="531"/>
      <c r="KV11" s="531"/>
      <c r="KW11" s="531"/>
      <c r="KX11" s="531"/>
      <c r="KY11" s="531"/>
      <c r="KZ11" s="531"/>
      <c r="LA11" s="531"/>
      <c r="LB11" s="531"/>
      <c r="LC11" s="531"/>
      <c r="LD11" s="531"/>
      <c r="LE11" s="531"/>
      <c r="LF11" s="531"/>
      <c r="LG11" s="531"/>
      <c r="LH11" s="531"/>
      <c r="LI11" s="531"/>
      <c r="LJ11" s="531"/>
      <c r="LK11" s="531"/>
      <c r="LL11" s="531"/>
      <c r="LM11" s="531"/>
      <c r="LN11" s="531"/>
      <c r="LO11" s="531"/>
      <c r="LP11" s="531"/>
      <c r="LQ11" s="531"/>
      <c r="LR11" s="531"/>
      <c r="LS11" s="531"/>
      <c r="LT11" s="531"/>
      <c r="LU11" s="531"/>
      <c r="LV11" s="531"/>
      <c r="LW11" s="531"/>
      <c r="LX11" s="531"/>
      <c r="LY11" s="531"/>
      <c r="LZ11" s="531"/>
      <c r="MA11" s="531"/>
      <c r="MB11" s="531"/>
      <c r="MC11" s="531"/>
      <c r="MD11" s="531"/>
      <c r="ME11" s="531"/>
      <c r="MF11" s="531"/>
      <c r="MG11" s="531"/>
      <c r="MH11" s="531"/>
      <c r="MI11" s="531"/>
      <c r="MJ11" s="531"/>
      <c r="MK11" s="531"/>
      <c r="ML11" s="531"/>
      <c r="MM11" s="531"/>
      <c r="MN11" s="531"/>
      <c r="MO11" s="531"/>
      <c r="MP11" s="531"/>
      <c r="MQ11" s="531"/>
      <c r="MR11" s="531"/>
      <c r="MS11" s="531"/>
      <c r="MT11" s="531"/>
      <c r="MU11" s="531"/>
      <c r="MV11" s="531"/>
      <c r="MW11" s="531"/>
      <c r="MX11" s="531"/>
      <c r="MY11" s="531"/>
      <c r="MZ11" s="531"/>
      <c r="NA11" s="531"/>
      <c r="NB11" s="531"/>
      <c r="NC11" s="531"/>
      <c r="ND11" s="531"/>
      <c r="NE11" s="531"/>
      <c r="NF11" s="531"/>
      <c r="NG11" s="531"/>
      <c r="NH11" s="531"/>
      <c r="NI11" s="531"/>
      <c r="NJ11" s="531"/>
      <c r="NK11" s="531"/>
      <c r="NL11" s="531"/>
      <c r="NM11" s="531"/>
      <c r="NN11" s="531"/>
      <c r="NO11" s="531"/>
      <c r="NP11" s="531"/>
      <c r="NQ11" s="531"/>
      <c r="NR11" s="531"/>
      <c r="NS11" s="531"/>
      <c r="NT11" s="531"/>
      <c r="NU11" s="531"/>
      <c r="NV11" s="531"/>
      <c r="NW11" s="531"/>
      <c r="NX11" s="531"/>
      <c r="NY11" s="531"/>
      <c r="NZ11" s="531"/>
      <c r="OA11" s="531"/>
      <c r="OB11" s="531"/>
      <c r="OC11" s="531"/>
      <c r="OD11" s="531"/>
      <c r="OE11" s="531"/>
      <c r="OF11" s="531"/>
      <c r="OG11" s="531"/>
      <c r="OH11" s="531"/>
      <c r="OI11" s="531"/>
      <c r="OJ11" s="531"/>
      <c r="OK11" s="531"/>
      <c r="OL11" s="531"/>
      <c r="OM11" s="531"/>
      <c r="ON11" s="531">
        <v>4</v>
      </c>
      <c r="OO11" s="531"/>
      <c r="OP11" s="531"/>
      <c r="OQ11" s="531"/>
      <c r="OR11" s="531"/>
      <c r="OS11" s="531"/>
      <c r="OT11" s="531"/>
      <c r="OU11" s="531"/>
      <c r="OV11" s="531"/>
      <c r="OW11" s="531"/>
      <c r="OX11" s="531"/>
      <c r="OY11" s="531"/>
      <c r="OZ11" s="531"/>
      <c r="PA11" s="531"/>
      <c r="PB11" s="531"/>
      <c r="PC11" s="531"/>
      <c r="PD11" s="531"/>
      <c r="PE11" s="531"/>
      <c r="PF11" s="531"/>
      <c r="PG11" s="531"/>
      <c r="PH11" s="531"/>
      <c r="PI11" s="531"/>
      <c r="PJ11" s="531"/>
      <c r="PK11" s="531"/>
      <c r="PL11" s="531"/>
      <c r="PM11" s="531"/>
      <c r="PN11" s="531"/>
      <c r="PO11" s="531"/>
      <c r="PP11" s="531"/>
      <c r="PQ11" s="531"/>
      <c r="PR11" s="531"/>
      <c r="PS11" s="531"/>
      <c r="PT11" s="531"/>
      <c r="PU11" s="531"/>
      <c r="PV11" s="531"/>
      <c r="PW11" s="531"/>
      <c r="PX11" s="531"/>
      <c r="PY11" s="531"/>
      <c r="PZ11" s="531"/>
      <c r="QA11" s="531"/>
      <c r="QB11" s="531"/>
      <c r="QC11" s="531"/>
      <c r="QD11" s="531"/>
      <c r="QE11" s="531"/>
      <c r="QF11" s="531"/>
      <c r="QG11" s="531"/>
      <c r="QH11" s="531"/>
      <c r="QI11" s="531"/>
      <c r="QJ11" s="531"/>
      <c r="QK11" s="531"/>
      <c r="QL11" s="531"/>
      <c r="QM11" s="531">
        <v>4</v>
      </c>
      <c r="QN11" s="531"/>
      <c r="QO11" s="531"/>
      <c r="QP11" s="531"/>
      <c r="QQ11" s="531"/>
      <c r="QR11" s="531"/>
      <c r="QS11" s="531"/>
      <c r="QT11" s="531"/>
      <c r="QU11" s="531"/>
      <c r="QV11" s="531"/>
      <c r="QW11" s="531"/>
      <c r="QX11" s="531"/>
      <c r="QY11" s="531"/>
      <c r="QZ11" s="531"/>
      <c r="RA11" s="531"/>
      <c r="RB11" s="531"/>
      <c r="RC11" s="531"/>
      <c r="RD11" s="531"/>
      <c r="RE11" s="531"/>
      <c r="RF11" s="531"/>
      <c r="RG11" s="531"/>
      <c r="RH11" s="531"/>
      <c r="RI11" s="531"/>
      <c r="RJ11" s="531"/>
      <c r="RK11" s="531"/>
      <c r="RL11" s="531"/>
      <c r="RM11" s="531"/>
      <c r="RN11" s="531"/>
      <c r="RO11" s="531"/>
      <c r="RP11" s="531"/>
      <c r="RQ11" s="531"/>
      <c r="RR11" s="531"/>
      <c r="RS11" s="531"/>
      <c r="RT11" s="531"/>
      <c r="RU11" s="531"/>
      <c r="RV11" s="531"/>
      <c r="RW11" s="531"/>
      <c r="RX11" s="531"/>
      <c r="RY11" s="531"/>
      <c r="RZ11" s="531"/>
      <c r="SA11" s="531"/>
      <c r="SB11" s="531"/>
      <c r="SC11" s="531"/>
      <c r="SD11" s="531"/>
      <c r="SE11" s="531">
        <v>4</v>
      </c>
      <c r="SF11" s="531"/>
      <c r="SG11" s="531"/>
      <c r="SH11" s="531"/>
      <c r="SI11" s="531"/>
      <c r="SJ11" s="531"/>
      <c r="SK11" s="531"/>
      <c r="SL11" s="531"/>
      <c r="SM11" s="531"/>
      <c r="SN11" s="531"/>
      <c r="SO11" s="531"/>
      <c r="SP11" s="531"/>
      <c r="SQ11" s="531"/>
      <c r="SR11" s="531"/>
      <c r="SS11" s="531"/>
      <c r="ST11" s="531"/>
      <c r="SU11" s="531"/>
      <c r="SV11" s="531"/>
      <c r="SW11" s="531"/>
      <c r="SX11" s="531"/>
      <c r="SY11" s="531"/>
      <c r="SZ11" s="531"/>
      <c r="TA11" s="531"/>
      <c r="TB11" s="531"/>
      <c r="TC11" s="531"/>
      <c r="TD11" s="531"/>
      <c r="TE11" s="531"/>
      <c r="TF11" s="531"/>
      <c r="TG11" s="531"/>
      <c r="TH11" s="531"/>
      <c r="TI11" s="531"/>
      <c r="TJ11" s="531"/>
      <c r="TK11" s="531"/>
      <c r="TL11" s="531"/>
      <c r="TM11" s="531"/>
      <c r="TN11" s="531"/>
      <c r="TO11" s="531"/>
      <c r="TP11" s="531"/>
      <c r="TQ11" s="531"/>
      <c r="TR11" s="531"/>
      <c r="TS11" s="531"/>
      <c r="TT11" s="531"/>
      <c r="TU11" s="531"/>
      <c r="TV11" s="531"/>
      <c r="TW11" s="531"/>
      <c r="TX11" s="531"/>
      <c r="TY11" s="531"/>
      <c r="TZ11" s="531"/>
      <c r="UA11" s="531"/>
      <c r="UB11" s="531"/>
      <c r="UC11" s="531">
        <v>17</v>
      </c>
      <c r="UD11" s="531"/>
      <c r="UE11" s="531"/>
      <c r="UF11" s="531"/>
      <c r="UG11" s="531">
        <v>16</v>
      </c>
      <c r="UH11" s="531"/>
      <c r="UI11" s="531"/>
      <c r="UJ11" s="531"/>
      <c r="UK11" s="531"/>
      <c r="UL11" s="531"/>
      <c r="UM11" s="531"/>
      <c r="UN11" s="531">
        <v>2</v>
      </c>
      <c r="UO11" s="531">
        <v>8</v>
      </c>
      <c r="UP11" s="531">
        <v>6</v>
      </c>
      <c r="UQ11" s="531">
        <v>1</v>
      </c>
      <c r="UR11" s="531"/>
      <c r="US11" s="531"/>
      <c r="UT11" s="531"/>
      <c r="UU11" s="531"/>
      <c r="UV11" s="531">
        <v>2</v>
      </c>
      <c r="UW11" s="531">
        <v>4</v>
      </c>
      <c r="UX11" s="531">
        <v>5</v>
      </c>
      <c r="UY11" s="531">
        <v>3</v>
      </c>
      <c r="UZ11" s="531">
        <v>2</v>
      </c>
      <c r="VA11" s="531"/>
      <c r="VB11" s="531"/>
      <c r="VC11" s="536"/>
      <c r="VD11" s="536"/>
      <c r="VE11" s="536"/>
      <c r="VF11" s="536"/>
      <c r="VG11" s="536"/>
      <c r="VH11" s="536"/>
      <c r="VI11" s="531"/>
      <c r="VJ11" s="531"/>
      <c r="VK11" s="531"/>
      <c r="VL11" s="531"/>
      <c r="VM11" s="531"/>
      <c r="VN11" s="531"/>
      <c r="VO11" s="531"/>
      <c r="VP11" s="531"/>
      <c r="VQ11" s="531"/>
      <c r="VR11" s="531"/>
      <c r="VS11" s="531"/>
      <c r="VT11" s="531"/>
      <c r="VU11" s="531">
        <v>2</v>
      </c>
      <c r="VV11" s="531"/>
      <c r="VW11" s="531"/>
      <c r="VX11" s="536"/>
      <c r="VY11" s="531">
        <v>9</v>
      </c>
      <c r="VZ11" s="531">
        <v>26</v>
      </c>
      <c r="WA11" s="531"/>
      <c r="WB11" s="531"/>
      <c r="WC11" s="531"/>
      <c r="WD11" s="531"/>
      <c r="WE11" s="531">
        <v>14</v>
      </c>
      <c r="WF11" s="536"/>
      <c r="WG11" s="536"/>
      <c r="WH11" s="536"/>
      <c r="WI11" s="536"/>
      <c r="WJ11" s="536"/>
      <c r="WK11" s="536"/>
      <c r="WL11" s="536"/>
      <c r="WM11" s="536"/>
      <c r="WN11" s="536"/>
      <c r="WO11" s="531"/>
      <c r="WP11" s="531"/>
      <c r="WQ11" s="531"/>
      <c r="WR11" s="531"/>
      <c r="WS11" s="531"/>
      <c r="WT11" s="531"/>
      <c r="WU11" s="531"/>
      <c r="WV11" s="531"/>
      <c r="WW11" s="531"/>
      <c r="WX11" s="531"/>
      <c r="WY11" s="531"/>
      <c r="WZ11" s="531"/>
      <c r="XA11" s="531"/>
      <c r="XB11" s="531"/>
      <c r="XC11" s="531"/>
      <c r="XD11" s="531">
        <v>19</v>
      </c>
      <c r="XE11" s="531"/>
      <c r="XF11" s="531"/>
      <c r="XG11" s="531"/>
      <c r="XH11" s="531">
        <v>3</v>
      </c>
      <c r="XI11" s="531">
        <v>4</v>
      </c>
      <c r="XJ11" s="531"/>
      <c r="XK11" s="531"/>
      <c r="XL11" s="531"/>
      <c r="XM11" s="531"/>
      <c r="XN11" s="531">
        <v>9</v>
      </c>
      <c r="XO11" s="531"/>
      <c r="XP11" s="531"/>
      <c r="XQ11" s="531"/>
      <c r="XR11" s="531"/>
      <c r="XS11" s="531"/>
      <c r="XT11" s="531"/>
      <c r="XU11" s="531"/>
      <c r="XV11" s="531"/>
      <c r="XW11" s="531"/>
      <c r="XX11" s="531"/>
      <c r="XY11" s="531"/>
      <c r="XZ11" s="531"/>
      <c r="YA11" s="531"/>
      <c r="YB11" s="531"/>
      <c r="YC11" s="531"/>
      <c r="YD11" s="531"/>
      <c r="YE11" s="531"/>
      <c r="YF11" s="531"/>
      <c r="YG11" s="531"/>
      <c r="YH11" s="531"/>
      <c r="YI11" s="531"/>
      <c r="YJ11" s="531"/>
      <c r="YK11" s="531"/>
      <c r="YL11" s="531"/>
      <c r="YM11" s="531"/>
      <c r="YN11" s="531"/>
      <c r="YO11" s="531"/>
      <c r="YP11" s="531"/>
      <c r="YQ11" s="531"/>
      <c r="YR11" s="531"/>
      <c r="YS11" s="531"/>
      <c r="YT11" s="531"/>
      <c r="YU11" s="531"/>
      <c r="YV11" s="531"/>
      <c r="YW11" s="531"/>
      <c r="YX11" s="531"/>
      <c r="YY11" s="531"/>
      <c r="YZ11" s="531">
        <v>5</v>
      </c>
      <c r="ZA11" s="531"/>
      <c r="ZB11" s="531"/>
      <c r="ZC11" s="531"/>
      <c r="ZD11" s="531"/>
      <c r="ZE11" s="531"/>
      <c r="ZF11" s="531"/>
      <c r="ZG11" s="531"/>
      <c r="ZH11" s="531"/>
      <c r="ZI11" s="531"/>
      <c r="ZJ11" s="531"/>
      <c r="ZK11" s="531"/>
      <c r="ZL11" s="531"/>
      <c r="ZM11" s="531"/>
      <c r="ZN11" s="531"/>
      <c r="ZO11" s="531"/>
      <c r="ZP11" s="531"/>
      <c r="ZQ11" s="531"/>
      <c r="ZR11" s="531"/>
      <c r="ZS11" s="531"/>
      <c r="ZT11" s="531"/>
      <c r="ZU11" s="531"/>
      <c r="ZV11" s="531"/>
      <c r="ZW11" s="531"/>
      <c r="ZX11" s="531"/>
      <c r="ZY11" s="531"/>
      <c r="ZZ11" s="531"/>
      <c r="AAA11" s="531"/>
      <c r="AAB11" s="531"/>
      <c r="AAC11" s="531"/>
      <c r="AAD11" s="531"/>
      <c r="AAE11" s="531"/>
      <c r="AAF11" s="531"/>
      <c r="AAG11" s="531"/>
      <c r="AAH11" s="531"/>
      <c r="AAI11" s="531"/>
      <c r="AAJ11" s="531"/>
      <c r="AAK11" s="531"/>
      <c r="AAL11" s="531"/>
      <c r="AAM11" s="531"/>
      <c r="AAN11" s="531"/>
      <c r="AAO11" s="531"/>
      <c r="AAP11" s="531"/>
      <c r="AAQ11" s="531"/>
      <c r="AAR11" s="531"/>
      <c r="AAS11" s="531">
        <v>3</v>
      </c>
      <c r="AAT11" s="531"/>
      <c r="AAU11" s="531"/>
      <c r="AAV11" s="531"/>
      <c r="AAW11" s="531"/>
      <c r="AAX11" s="531"/>
      <c r="AAY11" s="531"/>
      <c r="AAZ11" s="531"/>
      <c r="ABA11" s="531"/>
      <c r="ABB11" s="531"/>
      <c r="ABC11" s="531"/>
      <c r="ABD11" s="531"/>
      <c r="ABE11" s="536"/>
      <c r="ABF11" s="536"/>
      <c r="ABG11" s="536"/>
      <c r="ABH11" s="536"/>
      <c r="ABI11" s="536"/>
      <c r="ABJ11" s="536"/>
      <c r="ABK11" s="536"/>
      <c r="ABL11" s="536"/>
      <c r="ABM11" s="536"/>
      <c r="ABN11" s="536"/>
      <c r="ABO11" s="536"/>
      <c r="ABP11" s="536"/>
      <c r="ABQ11" s="536"/>
      <c r="ABR11" s="536"/>
      <c r="ABS11" s="536"/>
      <c r="ABT11" s="536"/>
      <c r="ABU11" s="536"/>
      <c r="ABV11" s="536"/>
      <c r="ABW11" s="536"/>
      <c r="ABX11" s="536"/>
      <c r="ABY11" s="536"/>
      <c r="ABZ11" s="531"/>
      <c r="ACA11" s="531"/>
      <c r="ACB11" s="531"/>
      <c r="ACC11" s="531"/>
      <c r="ACD11" s="531"/>
      <c r="ACE11" s="531"/>
      <c r="ACF11" s="531"/>
      <c r="ACG11" s="531"/>
      <c r="ACH11" s="531"/>
      <c r="ACI11" s="531"/>
      <c r="ACJ11" s="531"/>
      <c r="ACK11" s="531"/>
      <c r="ACL11" s="531"/>
      <c r="ACM11" s="531"/>
      <c r="ACN11" s="531"/>
      <c r="ACO11" s="531"/>
      <c r="ACP11" s="531"/>
      <c r="ACQ11" s="531">
        <v>1</v>
      </c>
      <c r="ACR11" s="531">
        <v>3</v>
      </c>
      <c r="ACS11" s="531">
        <v>2</v>
      </c>
      <c r="ACT11" s="531">
        <v>2</v>
      </c>
      <c r="ACU11" s="531"/>
      <c r="ACV11" s="531" t="s">
        <v>1853</v>
      </c>
      <c r="ACW11" s="536"/>
      <c r="ACX11" s="536"/>
      <c r="ACY11" s="536"/>
      <c r="ACZ11" s="536"/>
      <c r="ADA11" s="536"/>
      <c r="ADB11" s="536"/>
      <c r="ADC11" s="536"/>
      <c r="ADD11" s="536"/>
      <c r="ADE11" s="536"/>
      <c r="ADF11" s="536"/>
      <c r="ADG11" s="536"/>
      <c r="ADH11" s="536"/>
      <c r="ADI11" s="536"/>
      <c r="ADJ11" s="536"/>
      <c r="ADK11" s="536"/>
      <c r="ADL11" s="531"/>
      <c r="ADM11" s="531"/>
      <c r="ADN11" s="531"/>
      <c r="ADO11" s="531"/>
      <c r="ADP11" s="531"/>
      <c r="ADQ11" s="531"/>
      <c r="ADR11" s="531"/>
      <c r="ADS11" s="531" t="s">
        <v>1636</v>
      </c>
      <c r="ADT11" s="531"/>
      <c r="ADU11" s="531"/>
      <c r="ADV11" s="531"/>
      <c r="ADW11" s="531"/>
      <c r="ADX11" s="531" t="s">
        <v>1637</v>
      </c>
      <c r="ADY11" s="536"/>
      <c r="ADZ11" s="536"/>
      <c r="AEA11" s="536"/>
      <c r="AEB11" s="531" t="s">
        <v>1798</v>
      </c>
      <c r="AEC11" s="531" t="s">
        <v>1799</v>
      </c>
      <c r="AED11" s="531" t="s">
        <v>1800</v>
      </c>
      <c r="AEE11" s="531" t="s">
        <v>1801</v>
      </c>
      <c r="AEF11" s="531" t="s">
        <v>1802</v>
      </c>
      <c r="AEG11" s="531" t="s">
        <v>1803</v>
      </c>
      <c r="AEH11" s="531" t="s">
        <v>1638</v>
      </c>
      <c r="AEI11" s="531" t="s">
        <v>1638</v>
      </c>
      <c r="AEJ11" s="531" t="s">
        <v>1637</v>
      </c>
    </row>
    <row r="12" spans="1:816">
      <c r="A12" s="531">
        <v>50</v>
      </c>
      <c r="B12" s="531">
        <v>56</v>
      </c>
      <c r="C12" s="537">
        <v>4</v>
      </c>
      <c r="D12" s="535">
        <v>43111.338434687503</v>
      </c>
      <c r="E12" s="531" t="s">
        <v>697</v>
      </c>
      <c r="F12" s="531" t="s">
        <v>701</v>
      </c>
      <c r="G12" s="531" t="s">
        <v>760</v>
      </c>
      <c r="H12" s="531" t="s">
        <v>740</v>
      </c>
      <c r="I12" s="531" t="s">
        <v>714</v>
      </c>
      <c r="J12" s="531">
        <v>40</v>
      </c>
      <c r="K12" s="531" t="s">
        <v>1711</v>
      </c>
      <c r="L12" s="531" t="s">
        <v>1712</v>
      </c>
      <c r="M12" s="531" t="s">
        <v>741</v>
      </c>
      <c r="N12" s="531"/>
      <c r="O12" s="531" t="s">
        <v>1789</v>
      </c>
      <c r="P12" s="531" t="s">
        <v>1703</v>
      </c>
      <c r="Q12" s="531"/>
      <c r="R12" s="531"/>
      <c r="S12" s="531"/>
      <c r="T12" s="531"/>
      <c r="U12" s="531" t="s">
        <v>1142</v>
      </c>
      <c r="V12" s="531" t="s">
        <v>760</v>
      </c>
      <c r="W12" s="531" t="s">
        <v>740</v>
      </c>
      <c r="X12" s="531" t="s">
        <v>714</v>
      </c>
      <c r="Y12" s="531" t="s">
        <v>701</v>
      </c>
      <c r="Z12" s="531" t="s">
        <v>1711</v>
      </c>
      <c r="AA12" s="531" t="s">
        <v>1712</v>
      </c>
      <c r="AB12" s="531" t="s">
        <v>1687</v>
      </c>
      <c r="AC12" s="531" t="s">
        <v>1731</v>
      </c>
      <c r="AD12" s="531"/>
      <c r="AE12" s="531"/>
      <c r="AF12" s="531">
        <v>5</v>
      </c>
      <c r="AG12" s="531">
        <v>0</v>
      </c>
      <c r="AH12" s="531">
        <v>0</v>
      </c>
      <c r="AI12" s="531"/>
      <c r="AJ12" s="531">
        <v>0</v>
      </c>
      <c r="AK12" s="531"/>
      <c r="AL12" s="531">
        <v>5</v>
      </c>
      <c r="AM12" s="531"/>
      <c r="AN12" s="531">
        <v>2</v>
      </c>
      <c r="AO12" s="531"/>
      <c r="AP12" s="531"/>
      <c r="AQ12" s="531"/>
      <c r="AR12" s="531">
        <v>2</v>
      </c>
      <c r="AS12" s="531"/>
      <c r="AT12" s="531"/>
      <c r="AU12" s="531"/>
      <c r="AV12" s="531">
        <v>1</v>
      </c>
      <c r="AW12" s="531"/>
      <c r="AX12" s="531"/>
      <c r="AY12" s="531"/>
      <c r="AZ12" s="531"/>
      <c r="BA12" s="531"/>
      <c r="BB12" s="531"/>
      <c r="BC12" s="531">
        <v>4</v>
      </c>
      <c r="BD12" s="531"/>
      <c r="BE12" s="531"/>
      <c r="BF12" s="531">
        <v>6</v>
      </c>
      <c r="BG12" s="531"/>
      <c r="BH12" s="531"/>
      <c r="BI12" s="531">
        <v>6</v>
      </c>
      <c r="BJ12" s="531"/>
      <c r="BK12" s="531">
        <v>5</v>
      </c>
      <c r="BL12" s="531"/>
      <c r="BM12" s="531"/>
      <c r="BN12" s="531"/>
      <c r="BO12" s="531">
        <v>2</v>
      </c>
      <c r="BP12" s="531">
        <v>2</v>
      </c>
      <c r="BQ12" s="531"/>
      <c r="BR12" s="531"/>
      <c r="BS12" s="531"/>
      <c r="BT12" s="531"/>
      <c r="BU12" s="531"/>
      <c r="BV12" s="531"/>
      <c r="BW12" s="531"/>
      <c r="BX12" s="531"/>
      <c r="BY12" s="531"/>
      <c r="BZ12" s="531"/>
      <c r="CA12" s="531"/>
      <c r="CB12" s="531"/>
      <c r="CC12" s="531"/>
      <c r="CD12" s="531"/>
      <c r="CE12" s="531"/>
      <c r="CF12" s="531">
        <v>15</v>
      </c>
      <c r="CG12" s="531"/>
      <c r="CH12" s="531"/>
      <c r="CI12" s="531"/>
      <c r="CJ12" s="531"/>
      <c r="CK12" s="531">
        <v>4</v>
      </c>
      <c r="CL12" s="531"/>
      <c r="CM12" s="531"/>
      <c r="CN12" s="531"/>
      <c r="CO12" s="531"/>
      <c r="CP12" s="531">
        <v>4</v>
      </c>
      <c r="CQ12" s="531"/>
      <c r="CR12" s="531"/>
      <c r="CS12" s="531"/>
      <c r="CT12" s="531"/>
      <c r="CU12" s="531"/>
      <c r="CV12" s="531"/>
      <c r="CW12" s="531"/>
      <c r="CX12" s="531"/>
      <c r="CY12" s="531"/>
      <c r="CZ12" s="531"/>
      <c r="DA12" s="531"/>
      <c r="DB12" s="531"/>
      <c r="DC12" s="531"/>
      <c r="DD12" s="531"/>
      <c r="DE12" s="531"/>
      <c r="DF12" s="531">
        <v>8</v>
      </c>
      <c r="DG12" s="531"/>
      <c r="DH12" s="531"/>
      <c r="DI12" s="531"/>
      <c r="DJ12" s="531">
        <v>4</v>
      </c>
      <c r="DK12" s="531">
        <v>3</v>
      </c>
      <c r="DL12" s="531"/>
      <c r="DM12" s="531"/>
      <c r="DN12" s="531"/>
      <c r="DO12" s="531">
        <v>3</v>
      </c>
      <c r="DP12" s="531">
        <v>3</v>
      </c>
      <c r="DQ12" s="531"/>
      <c r="DR12" s="531"/>
      <c r="DS12" s="531"/>
      <c r="DT12" s="531"/>
      <c r="DU12" s="531"/>
      <c r="DV12" s="531"/>
      <c r="DW12" s="531"/>
      <c r="DX12" s="531"/>
      <c r="DY12" s="531"/>
      <c r="DZ12" s="531"/>
      <c r="EA12" s="531"/>
      <c r="EB12" s="531"/>
      <c r="EC12" s="531"/>
      <c r="ED12" s="531"/>
      <c r="EE12" s="531"/>
      <c r="EF12" s="531">
        <v>11</v>
      </c>
      <c r="EG12" s="531"/>
      <c r="EH12" s="531"/>
      <c r="EI12" s="531"/>
      <c r="EJ12" s="531">
        <v>4</v>
      </c>
      <c r="EK12" s="531">
        <v>5</v>
      </c>
      <c r="EL12" s="531"/>
      <c r="EM12" s="531"/>
      <c r="EN12" s="531"/>
      <c r="EO12" s="531"/>
      <c r="EP12" s="531">
        <v>4</v>
      </c>
      <c r="EQ12" s="531"/>
      <c r="ER12" s="531"/>
      <c r="ES12" s="531"/>
      <c r="ET12" s="531"/>
      <c r="EU12" s="531"/>
      <c r="EV12" s="531"/>
      <c r="EW12" s="531"/>
      <c r="EX12" s="531"/>
      <c r="EY12" s="531"/>
      <c r="EZ12" s="531"/>
      <c r="FA12" s="531"/>
      <c r="FB12" s="531"/>
      <c r="FC12" s="531"/>
      <c r="FD12" s="531"/>
      <c r="FE12" s="531"/>
      <c r="FF12" s="531"/>
      <c r="FG12" s="531"/>
      <c r="FH12" s="531"/>
      <c r="FI12" s="531"/>
      <c r="FJ12" s="531"/>
      <c r="FK12" s="531"/>
      <c r="FL12" s="531"/>
      <c r="FM12" s="531"/>
      <c r="FN12" s="531"/>
      <c r="FO12" s="531"/>
      <c r="FP12" s="531"/>
      <c r="FQ12" s="531">
        <v>6</v>
      </c>
      <c r="FR12" s="531"/>
      <c r="FS12" s="531"/>
      <c r="FT12" s="531"/>
      <c r="FU12" s="531"/>
      <c r="FV12" s="531"/>
      <c r="FW12" s="531"/>
      <c r="FX12" s="531"/>
      <c r="FY12" s="531"/>
      <c r="FZ12" s="531"/>
      <c r="GA12" s="531"/>
      <c r="GB12" s="531"/>
      <c r="GC12" s="531"/>
      <c r="GD12" s="531"/>
      <c r="GE12" s="531"/>
      <c r="GF12" s="531"/>
      <c r="GG12" s="531"/>
      <c r="GH12" s="531"/>
      <c r="GI12" s="531"/>
      <c r="GJ12" s="531"/>
      <c r="GK12" s="531"/>
      <c r="GL12" s="531"/>
      <c r="GM12" s="531"/>
      <c r="GN12" s="531"/>
      <c r="GO12" s="531"/>
      <c r="GP12" s="531"/>
      <c r="GQ12" s="531"/>
      <c r="GR12" s="531"/>
      <c r="GS12" s="531"/>
      <c r="GT12" s="531"/>
      <c r="GU12" s="531"/>
      <c r="GV12" s="531"/>
      <c r="GW12" s="531"/>
      <c r="GX12" s="531"/>
      <c r="GY12" s="531"/>
      <c r="GZ12" s="531"/>
      <c r="HA12" s="531"/>
      <c r="HB12" s="531"/>
      <c r="HC12" s="531"/>
      <c r="HD12" s="531"/>
      <c r="HE12" s="531"/>
      <c r="HF12" s="531"/>
      <c r="HG12" s="531"/>
      <c r="HH12" s="531"/>
      <c r="HI12" s="531"/>
      <c r="HJ12" s="531"/>
      <c r="HK12" s="531">
        <v>1</v>
      </c>
      <c r="HL12" s="531"/>
      <c r="HM12" s="531"/>
      <c r="HN12" s="531"/>
      <c r="HO12" s="531"/>
      <c r="HP12" s="531"/>
      <c r="HQ12" s="531"/>
      <c r="HR12" s="531"/>
      <c r="HS12" s="531"/>
      <c r="HT12" s="531">
        <v>4</v>
      </c>
      <c r="HU12" s="531"/>
      <c r="HV12" s="531"/>
      <c r="HW12" s="531"/>
      <c r="HX12" s="531"/>
      <c r="HY12" s="531"/>
      <c r="HZ12" s="531"/>
      <c r="IA12" s="531"/>
      <c r="IB12" s="531"/>
      <c r="IC12" s="531"/>
      <c r="ID12" s="531"/>
      <c r="IE12" s="531"/>
      <c r="IF12" s="531"/>
      <c r="IG12" s="531"/>
      <c r="IH12" s="531"/>
      <c r="II12" s="531"/>
      <c r="IJ12" s="531"/>
      <c r="IK12" s="531"/>
      <c r="IL12" s="531"/>
      <c r="IM12" s="531"/>
      <c r="IN12" s="531"/>
      <c r="IO12" s="531"/>
      <c r="IP12" s="531"/>
      <c r="IQ12" s="531"/>
      <c r="IR12" s="531"/>
      <c r="IS12" s="531"/>
      <c r="IT12" s="531"/>
      <c r="IU12" s="531"/>
      <c r="IV12" s="531"/>
      <c r="IW12" s="531"/>
      <c r="IX12" s="531"/>
      <c r="IY12" s="531"/>
      <c r="IZ12" s="531"/>
      <c r="JA12" s="531"/>
      <c r="JB12" s="531"/>
      <c r="JC12" s="531"/>
      <c r="JD12" s="531"/>
      <c r="JE12" s="531">
        <v>1</v>
      </c>
      <c r="JF12" s="531"/>
      <c r="JG12" s="531"/>
      <c r="JH12" s="531"/>
      <c r="JI12" s="531"/>
      <c r="JJ12" s="531"/>
      <c r="JK12" s="531"/>
      <c r="JL12" s="531"/>
      <c r="JM12" s="531"/>
      <c r="JN12" s="531"/>
      <c r="JO12" s="531"/>
      <c r="JP12" s="531"/>
      <c r="JQ12" s="531"/>
      <c r="JR12" s="531"/>
      <c r="JS12" s="531"/>
      <c r="JT12" s="531"/>
      <c r="JU12" s="531"/>
      <c r="JV12" s="531"/>
      <c r="JW12" s="531"/>
      <c r="JX12" s="531"/>
      <c r="JY12" s="531"/>
      <c r="JZ12" s="531"/>
      <c r="KA12" s="531"/>
      <c r="KB12" s="531"/>
      <c r="KC12" s="531"/>
      <c r="KD12" s="531"/>
      <c r="KE12" s="531"/>
      <c r="KF12" s="531"/>
      <c r="KG12" s="531"/>
      <c r="KH12" s="531"/>
      <c r="KI12" s="531"/>
      <c r="KJ12" s="531"/>
      <c r="KK12" s="531"/>
      <c r="KL12" s="531"/>
      <c r="KM12" s="531"/>
      <c r="KN12" s="531"/>
      <c r="KO12" s="531"/>
      <c r="KP12" s="531"/>
      <c r="KQ12" s="531"/>
      <c r="KR12" s="531"/>
      <c r="KS12" s="531"/>
      <c r="KT12" s="531"/>
      <c r="KU12" s="531"/>
      <c r="KV12" s="531"/>
      <c r="KW12" s="531"/>
      <c r="KX12" s="531"/>
      <c r="KY12" s="531"/>
      <c r="KZ12" s="531"/>
      <c r="LA12" s="531"/>
      <c r="LB12" s="531"/>
      <c r="LC12" s="531"/>
      <c r="LD12" s="531"/>
      <c r="LE12" s="531"/>
      <c r="LF12" s="531"/>
      <c r="LG12" s="531"/>
      <c r="LH12" s="531"/>
      <c r="LI12" s="531"/>
      <c r="LJ12" s="531"/>
      <c r="LK12" s="531"/>
      <c r="LL12" s="531"/>
      <c r="LM12" s="531"/>
      <c r="LN12" s="531"/>
      <c r="LO12" s="531"/>
      <c r="LP12" s="531"/>
      <c r="LQ12" s="531"/>
      <c r="LR12" s="531"/>
      <c r="LS12" s="531"/>
      <c r="LT12" s="531"/>
      <c r="LU12" s="531"/>
      <c r="LV12" s="531"/>
      <c r="LW12" s="531"/>
      <c r="LX12" s="531"/>
      <c r="LY12" s="531"/>
      <c r="LZ12" s="531"/>
      <c r="MA12" s="531"/>
      <c r="MB12" s="531"/>
      <c r="MC12" s="531"/>
      <c r="MD12" s="531"/>
      <c r="ME12" s="531"/>
      <c r="MF12" s="531"/>
      <c r="MG12" s="531"/>
      <c r="MH12" s="531"/>
      <c r="MI12" s="531"/>
      <c r="MJ12" s="531"/>
      <c r="MK12" s="531"/>
      <c r="ML12" s="531"/>
      <c r="MM12" s="531"/>
      <c r="MN12" s="531"/>
      <c r="MO12" s="531"/>
      <c r="MP12" s="531"/>
      <c r="MQ12" s="531"/>
      <c r="MR12" s="531"/>
      <c r="MS12" s="531"/>
      <c r="MT12" s="531"/>
      <c r="MU12" s="531"/>
      <c r="MV12" s="531"/>
      <c r="MW12" s="531"/>
      <c r="MX12" s="531"/>
      <c r="MY12" s="531"/>
      <c r="MZ12" s="531"/>
      <c r="NA12" s="531"/>
      <c r="NB12" s="531"/>
      <c r="NC12" s="531"/>
      <c r="ND12" s="531"/>
      <c r="NE12" s="531"/>
      <c r="NF12" s="531"/>
      <c r="NG12" s="531"/>
      <c r="NH12" s="531"/>
      <c r="NI12" s="531"/>
      <c r="NJ12" s="531"/>
      <c r="NK12" s="531"/>
      <c r="NL12" s="531"/>
      <c r="NM12" s="531"/>
      <c r="NN12" s="531"/>
      <c r="NO12" s="531"/>
      <c r="NP12" s="531"/>
      <c r="NQ12" s="531"/>
      <c r="NR12" s="531"/>
      <c r="NS12" s="531"/>
      <c r="NT12" s="531"/>
      <c r="NU12" s="531"/>
      <c r="NV12" s="531"/>
      <c r="NW12" s="531"/>
      <c r="NX12" s="531"/>
      <c r="NY12" s="531"/>
      <c r="NZ12" s="531"/>
      <c r="OA12" s="531"/>
      <c r="OB12" s="531"/>
      <c r="OC12" s="531"/>
      <c r="OD12" s="531"/>
      <c r="OE12" s="531"/>
      <c r="OF12" s="531"/>
      <c r="OG12" s="531"/>
      <c r="OH12" s="531"/>
      <c r="OI12" s="531"/>
      <c r="OJ12" s="531"/>
      <c r="OK12" s="531"/>
      <c r="OL12" s="531"/>
      <c r="OM12" s="531"/>
      <c r="ON12" s="531"/>
      <c r="OO12" s="531"/>
      <c r="OP12" s="531"/>
      <c r="OQ12" s="531"/>
      <c r="OR12" s="531"/>
      <c r="OS12" s="531"/>
      <c r="OT12" s="531"/>
      <c r="OU12" s="531"/>
      <c r="OV12" s="531"/>
      <c r="OW12" s="531"/>
      <c r="OX12" s="531"/>
      <c r="OY12" s="531"/>
      <c r="OZ12" s="531"/>
      <c r="PA12" s="531"/>
      <c r="PB12" s="531"/>
      <c r="PC12" s="531"/>
      <c r="PD12" s="531"/>
      <c r="PE12" s="531"/>
      <c r="PF12" s="531"/>
      <c r="PG12" s="531"/>
      <c r="PH12" s="531"/>
      <c r="PI12" s="531"/>
      <c r="PJ12" s="531"/>
      <c r="PK12" s="531"/>
      <c r="PL12" s="531"/>
      <c r="PM12" s="531"/>
      <c r="PN12" s="531"/>
      <c r="PO12" s="531"/>
      <c r="PP12" s="531"/>
      <c r="PQ12" s="531"/>
      <c r="PR12" s="531"/>
      <c r="PS12" s="531"/>
      <c r="PT12" s="531"/>
      <c r="PU12" s="531"/>
      <c r="PV12" s="531"/>
      <c r="PW12" s="531"/>
      <c r="PX12" s="531"/>
      <c r="PY12" s="531"/>
      <c r="PZ12" s="531"/>
      <c r="QA12" s="531"/>
      <c r="QB12" s="531"/>
      <c r="QC12" s="531"/>
      <c r="QD12" s="531"/>
      <c r="QE12" s="531"/>
      <c r="QF12" s="531">
        <v>3</v>
      </c>
      <c r="QG12" s="531"/>
      <c r="QH12" s="531"/>
      <c r="QI12" s="531"/>
      <c r="QJ12" s="531"/>
      <c r="QK12" s="531"/>
      <c r="QL12" s="531"/>
      <c r="QM12" s="531"/>
      <c r="QN12" s="531"/>
      <c r="QO12" s="531"/>
      <c r="QP12" s="531"/>
      <c r="QQ12" s="531"/>
      <c r="QR12" s="531"/>
      <c r="QS12" s="531"/>
      <c r="QT12" s="531"/>
      <c r="QU12" s="531"/>
      <c r="QV12" s="531"/>
      <c r="QW12" s="531"/>
      <c r="QX12" s="531"/>
      <c r="QY12" s="531"/>
      <c r="QZ12" s="531"/>
      <c r="RA12" s="531"/>
      <c r="RB12" s="531"/>
      <c r="RC12" s="531"/>
      <c r="RD12" s="531"/>
      <c r="RE12" s="531"/>
      <c r="RF12" s="531"/>
      <c r="RG12" s="531"/>
      <c r="RH12" s="531"/>
      <c r="RI12" s="531"/>
      <c r="RJ12" s="531"/>
      <c r="RK12" s="531"/>
      <c r="RL12" s="531"/>
      <c r="RM12" s="531"/>
      <c r="RN12" s="531"/>
      <c r="RO12" s="531"/>
      <c r="RP12" s="531"/>
      <c r="RQ12" s="531"/>
      <c r="RR12" s="531"/>
      <c r="RS12" s="531"/>
      <c r="RT12" s="531"/>
      <c r="RU12" s="531"/>
      <c r="RV12" s="531"/>
      <c r="RW12" s="531"/>
      <c r="RX12" s="531">
        <v>6</v>
      </c>
      <c r="RY12" s="531"/>
      <c r="RZ12" s="531"/>
      <c r="SA12" s="531"/>
      <c r="SB12" s="531"/>
      <c r="SC12" s="531"/>
      <c r="SD12" s="531"/>
      <c r="SE12" s="531"/>
      <c r="SF12" s="531"/>
      <c r="SG12" s="531"/>
      <c r="SH12" s="531"/>
      <c r="SI12" s="531"/>
      <c r="SJ12" s="531"/>
      <c r="SK12" s="531"/>
      <c r="SL12" s="531"/>
      <c r="SM12" s="531"/>
      <c r="SN12" s="531"/>
      <c r="SO12" s="531"/>
      <c r="SP12" s="531"/>
      <c r="SQ12" s="531"/>
      <c r="SR12" s="531"/>
      <c r="SS12" s="531"/>
      <c r="ST12" s="531"/>
      <c r="SU12" s="531"/>
      <c r="SV12" s="531"/>
      <c r="SW12" s="531"/>
      <c r="SX12" s="531"/>
      <c r="SY12" s="531"/>
      <c r="SZ12" s="531"/>
      <c r="TA12" s="531"/>
      <c r="TB12" s="531">
        <v>1</v>
      </c>
      <c r="TC12" s="531"/>
      <c r="TD12" s="531"/>
      <c r="TE12" s="531"/>
      <c r="TF12" s="531"/>
      <c r="TG12" s="531"/>
      <c r="TH12" s="531"/>
      <c r="TI12" s="531"/>
      <c r="TJ12" s="531"/>
      <c r="TK12" s="531"/>
      <c r="TL12" s="531"/>
      <c r="TM12" s="531"/>
      <c r="TN12" s="531"/>
      <c r="TO12" s="531"/>
      <c r="TP12" s="531"/>
      <c r="TQ12" s="531"/>
      <c r="TR12" s="531">
        <v>1</v>
      </c>
      <c r="TS12" s="531"/>
      <c r="TT12" s="531"/>
      <c r="TU12" s="531"/>
      <c r="TV12" s="531"/>
      <c r="TW12" s="531"/>
      <c r="TX12" s="531"/>
      <c r="TY12" s="531"/>
      <c r="TZ12" s="531"/>
      <c r="UA12" s="531"/>
      <c r="UB12" s="531"/>
      <c r="UC12" s="531"/>
      <c r="UD12" s="531">
        <v>28</v>
      </c>
      <c r="UE12" s="531"/>
      <c r="UF12" s="531"/>
      <c r="UG12" s="531"/>
      <c r="UH12" s="531">
        <v>24</v>
      </c>
      <c r="UI12" s="531">
        <v>11</v>
      </c>
      <c r="UJ12" s="531">
        <v>13</v>
      </c>
      <c r="UK12" s="531"/>
      <c r="UL12" s="531"/>
      <c r="UM12" s="531">
        <v>1</v>
      </c>
      <c r="UN12" s="531">
        <v>6</v>
      </c>
      <c r="UO12" s="531">
        <v>11</v>
      </c>
      <c r="UP12" s="531">
        <v>9</v>
      </c>
      <c r="UQ12" s="531">
        <v>1</v>
      </c>
      <c r="UR12" s="531"/>
      <c r="US12" s="531"/>
      <c r="UT12" s="531"/>
      <c r="UU12" s="531"/>
      <c r="UV12" s="531">
        <v>1</v>
      </c>
      <c r="UW12" s="531">
        <v>6</v>
      </c>
      <c r="UX12" s="531">
        <v>9</v>
      </c>
      <c r="UY12" s="531">
        <v>6</v>
      </c>
      <c r="UZ12" s="531">
        <v>2</v>
      </c>
      <c r="VA12" s="531"/>
      <c r="VB12" s="531"/>
      <c r="VC12" s="536"/>
      <c r="VD12" s="536"/>
      <c r="VE12" s="536"/>
      <c r="VF12" s="536"/>
      <c r="VG12" s="536"/>
      <c r="VH12" s="536"/>
      <c r="VI12" s="531"/>
      <c r="VJ12" s="531"/>
      <c r="VK12" s="531"/>
      <c r="VL12" s="531"/>
      <c r="VM12" s="531"/>
      <c r="VN12" s="531"/>
      <c r="VO12" s="531">
        <v>2</v>
      </c>
      <c r="VP12" s="531">
        <v>4</v>
      </c>
      <c r="VQ12" s="531"/>
      <c r="VR12" s="531"/>
      <c r="VS12" s="531"/>
      <c r="VT12" s="531"/>
      <c r="VU12" s="531">
        <v>3</v>
      </c>
      <c r="VV12" s="531"/>
      <c r="VW12" s="531"/>
      <c r="VX12" s="536"/>
      <c r="VY12" s="531"/>
      <c r="VZ12" s="531"/>
      <c r="WA12" s="531"/>
      <c r="WB12" s="531"/>
      <c r="WC12" s="531"/>
      <c r="WD12" s="531"/>
      <c r="WE12" s="531">
        <v>35</v>
      </c>
      <c r="WF12" s="536"/>
      <c r="WG12" s="536"/>
      <c r="WH12" s="536"/>
      <c r="WI12" s="536"/>
      <c r="WJ12" s="536"/>
      <c r="WK12" s="536"/>
      <c r="WL12" s="536"/>
      <c r="WM12" s="536"/>
      <c r="WN12" s="536"/>
      <c r="WO12" s="531"/>
      <c r="WP12" s="531"/>
      <c r="WQ12" s="531"/>
      <c r="WR12" s="531"/>
      <c r="WS12" s="531"/>
      <c r="WT12" s="531"/>
      <c r="WU12" s="531"/>
      <c r="WV12" s="531"/>
      <c r="WW12" s="531"/>
      <c r="WX12" s="531"/>
      <c r="WY12" s="531"/>
      <c r="WZ12" s="531"/>
      <c r="XA12" s="531"/>
      <c r="XB12" s="531"/>
      <c r="XC12" s="531"/>
      <c r="XD12" s="531">
        <v>61</v>
      </c>
      <c r="XE12" s="531"/>
      <c r="XF12" s="531"/>
      <c r="XG12" s="531"/>
      <c r="XH12" s="531">
        <v>18</v>
      </c>
      <c r="XI12" s="531">
        <v>32</v>
      </c>
      <c r="XJ12" s="531"/>
      <c r="XK12" s="531">
        <v>1</v>
      </c>
      <c r="XL12" s="531"/>
      <c r="XM12" s="531">
        <v>7</v>
      </c>
      <c r="XN12" s="531">
        <v>8</v>
      </c>
      <c r="XO12" s="531"/>
      <c r="XP12" s="531"/>
      <c r="XQ12" s="531"/>
      <c r="XR12" s="531"/>
      <c r="XS12" s="531"/>
      <c r="XT12" s="531"/>
      <c r="XU12" s="531"/>
      <c r="XV12" s="531"/>
      <c r="XW12" s="531"/>
      <c r="XX12" s="531"/>
      <c r="XY12" s="531"/>
      <c r="XZ12" s="531"/>
      <c r="YA12" s="531"/>
      <c r="YB12" s="531"/>
      <c r="YC12" s="531"/>
      <c r="YD12" s="531"/>
      <c r="YE12" s="531"/>
      <c r="YF12" s="531"/>
      <c r="YG12" s="531"/>
      <c r="YH12" s="531"/>
      <c r="YI12" s="531"/>
      <c r="YJ12" s="531"/>
      <c r="YK12" s="531"/>
      <c r="YL12" s="531"/>
      <c r="YM12" s="531"/>
      <c r="YN12" s="531"/>
      <c r="YO12" s="531"/>
      <c r="YP12" s="531"/>
      <c r="YQ12" s="531"/>
      <c r="YR12" s="531"/>
      <c r="YS12" s="531"/>
      <c r="YT12" s="531">
        <v>150</v>
      </c>
      <c r="YU12" s="531"/>
      <c r="YV12" s="531"/>
      <c r="YW12" s="531"/>
      <c r="YX12" s="531">
        <v>5</v>
      </c>
      <c r="YY12" s="531"/>
      <c r="YZ12" s="531">
        <v>4</v>
      </c>
      <c r="ZA12" s="531"/>
      <c r="ZB12" s="531"/>
      <c r="ZC12" s="531"/>
      <c r="ZD12" s="531"/>
      <c r="ZE12" s="531"/>
      <c r="ZF12" s="531"/>
      <c r="ZG12" s="531"/>
      <c r="ZH12" s="531"/>
      <c r="ZI12" s="531"/>
      <c r="ZJ12" s="531"/>
      <c r="ZK12" s="531"/>
      <c r="ZL12" s="531"/>
      <c r="ZM12" s="531"/>
      <c r="ZN12" s="531"/>
      <c r="ZO12" s="531"/>
      <c r="ZP12" s="531"/>
      <c r="ZQ12" s="531"/>
      <c r="ZR12" s="531"/>
      <c r="ZS12" s="531"/>
      <c r="ZT12" s="531"/>
      <c r="ZU12" s="531"/>
      <c r="ZV12" s="531"/>
      <c r="ZW12" s="531"/>
      <c r="ZX12" s="531"/>
      <c r="ZY12" s="531"/>
      <c r="ZZ12" s="531"/>
      <c r="AAA12" s="531"/>
      <c r="AAB12" s="531"/>
      <c r="AAC12" s="531"/>
      <c r="AAD12" s="531"/>
      <c r="AAE12" s="531"/>
      <c r="AAF12" s="531"/>
      <c r="AAG12" s="531"/>
      <c r="AAH12" s="531"/>
      <c r="AAI12" s="531"/>
      <c r="AAJ12" s="531"/>
      <c r="AAK12" s="531"/>
      <c r="AAL12" s="531">
        <v>17</v>
      </c>
      <c r="AAM12" s="531"/>
      <c r="AAN12" s="531"/>
      <c r="AAO12" s="531">
        <v>5</v>
      </c>
      <c r="AAP12" s="531"/>
      <c r="AAQ12" s="531"/>
      <c r="AAR12" s="531"/>
      <c r="AAS12" s="531"/>
      <c r="AAT12" s="531">
        <v>5</v>
      </c>
      <c r="AAU12" s="531"/>
      <c r="AAV12" s="531"/>
      <c r="AAW12" s="531"/>
      <c r="AAX12" s="531"/>
      <c r="AAY12" s="531"/>
      <c r="AAZ12" s="531"/>
      <c r="ABA12" s="531"/>
      <c r="ABB12" s="531"/>
      <c r="ABC12" s="531"/>
      <c r="ABD12" s="531"/>
      <c r="ABE12" s="536"/>
      <c r="ABF12" s="536"/>
      <c r="ABG12" s="536"/>
      <c r="ABH12" s="536"/>
      <c r="ABI12" s="536"/>
      <c r="ABJ12" s="536"/>
      <c r="ABK12" s="536"/>
      <c r="ABL12" s="536"/>
      <c r="ABM12" s="536"/>
      <c r="ABN12" s="536"/>
      <c r="ABO12" s="536"/>
      <c r="ABP12" s="536"/>
      <c r="ABQ12" s="536"/>
      <c r="ABR12" s="536"/>
      <c r="ABS12" s="536"/>
      <c r="ABT12" s="536"/>
      <c r="ABU12" s="536"/>
      <c r="ABV12" s="536"/>
      <c r="ABW12" s="536"/>
      <c r="ABX12" s="536"/>
      <c r="ABY12" s="536"/>
      <c r="ABZ12" s="531"/>
      <c r="ACA12" s="531"/>
      <c r="ACB12" s="531"/>
      <c r="ACC12" s="531"/>
      <c r="ACD12" s="531"/>
      <c r="ACE12" s="531"/>
      <c r="ACF12" s="531"/>
      <c r="ACG12" s="531"/>
      <c r="ACH12" s="531"/>
      <c r="ACI12" s="531"/>
      <c r="ACJ12" s="531"/>
      <c r="ACK12" s="531"/>
      <c r="ACL12" s="531"/>
      <c r="ACM12" s="531"/>
      <c r="ACN12" s="531"/>
      <c r="ACO12" s="531"/>
      <c r="ACP12" s="531"/>
      <c r="ACQ12" s="531">
        <v>3</v>
      </c>
      <c r="ACR12" s="531">
        <v>3</v>
      </c>
      <c r="ACS12" s="531"/>
      <c r="ACT12" s="531">
        <v>2</v>
      </c>
      <c r="ACU12" s="531"/>
      <c r="ACV12" s="531" t="s">
        <v>1854</v>
      </c>
      <c r="ACW12" s="536"/>
      <c r="ACX12" s="536"/>
      <c r="ACY12" s="536"/>
      <c r="ACZ12" s="536"/>
      <c r="ADA12" s="536"/>
      <c r="ADB12" s="536"/>
      <c r="ADC12" s="536"/>
      <c r="ADD12" s="536"/>
      <c r="ADE12" s="536"/>
      <c r="ADF12" s="536"/>
      <c r="ADG12" s="536"/>
      <c r="ADH12" s="536"/>
      <c r="ADI12" s="536"/>
      <c r="ADJ12" s="536"/>
      <c r="ADK12" s="536"/>
      <c r="ADL12" s="531"/>
      <c r="ADM12" s="531"/>
      <c r="ADN12" s="531"/>
      <c r="ADO12" s="531"/>
      <c r="ADP12" s="531"/>
      <c r="ADQ12" s="531"/>
      <c r="ADR12" s="531"/>
      <c r="ADS12" s="531" t="s">
        <v>1636</v>
      </c>
      <c r="ADT12" s="531"/>
      <c r="ADU12" s="531"/>
      <c r="ADV12" s="531"/>
      <c r="ADW12" s="531"/>
      <c r="ADX12" s="531" t="s">
        <v>1637</v>
      </c>
      <c r="ADY12" s="536"/>
      <c r="ADZ12" s="536"/>
      <c r="AEA12" s="536"/>
      <c r="AEB12" s="531" t="s">
        <v>1798</v>
      </c>
      <c r="AEC12" s="531" t="s">
        <v>1799</v>
      </c>
      <c r="AED12" s="531" t="s">
        <v>1800</v>
      </c>
      <c r="AEE12" s="531" t="s">
        <v>1801</v>
      </c>
      <c r="AEF12" s="531" t="s">
        <v>1802</v>
      </c>
      <c r="AEG12" s="531" t="s">
        <v>1803</v>
      </c>
      <c r="AEH12" s="531" t="s">
        <v>1637</v>
      </c>
      <c r="AEI12" s="531" t="s">
        <v>1638</v>
      </c>
      <c r="AEJ12" s="531" t="s">
        <v>1637</v>
      </c>
    </row>
    <row r="13" spans="1:816">
      <c r="A13" s="531">
        <v>8</v>
      </c>
      <c r="B13" s="531">
        <v>57</v>
      </c>
      <c r="C13" s="537">
        <v>4</v>
      </c>
      <c r="D13" s="535">
        <v>43115.364768321757</v>
      </c>
      <c r="E13" s="531" t="s">
        <v>697</v>
      </c>
      <c r="F13" s="531" t="s">
        <v>701</v>
      </c>
      <c r="G13" s="531" t="s">
        <v>885</v>
      </c>
      <c r="H13" s="531" t="s">
        <v>886</v>
      </c>
      <c r="I13" s="531" t="s">
        <v>714</v>
      </c>
      <c r="J13" s="531">
        <v>90</v>
      </c>
      <c r="K13" s="531" t="s">
        <v>1532</v>
      </c>
      <c r="L13" s="531" t="s">
        <v>1520</v>
      </c>
      <c r="M13" s="531" t="s">
        <v>887</v>
      </c>
      <c r="N13" s="531"/>
      <c r="O13" s="531"/>
      <c r="P13" s="531" t="s">
        <v>1703</v>
      </c>
      <c r="Q13" s="531"/>
      <c r="R13" s="531"/>
      <c r="S13" s="531"/>
      <c r="T13" s="531"/>
      <c r="U13" s="531"/>
      <c r="V13" s="531" t="s">
        <v>885</v>
      </c>
      <c r="W13" s="531" t="s">
        <v>886</v>
      </c>
      <c r="X13" s="531" t="s">
        <v>714</v>
      </c>
      <c r="Y13" s="531" t="s">
        <v>701</v>
      </c>
      <c r="Z13" s="531" t="s">
        <v>1532</v>
      </c>
      <c r="AA13" s="531" t="s">
        <v>1520</v>
      </c>
      <c r="AB13" s="531" t="s">
        <v>1641</v>
      </c>
      <c r="AC13" s="531" t="s">
        <v>1714</v>
      </c>
      <c r="AD13" s="531"/>
      <c r="AE13" s="531"/>
      <c r="AF13" s="531">
        <v>6</v>
      </c>
      <c r="AG13" s="531">
        <v>9</v>
      </c>
      <c r="AH13" s="531">
        <v>9</v>
      </c>
      <c r="AI13" s="531">
        <v>8</v>
      </c>
      <c r="AJ13" s="531">
        <v>7</v>
      </c>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1"/>
      <c r="BI13" s="531">
        <v>2</v>
      </c>
      <c r="BJ13" s="531">
        <v>6</v>
      </c>
      <c r="BK13" s="531"/>
      <c r="BL13" s="531"/>
      <c r="BM13" s="531"/>
      <c r="BN13" s="531"/>
      <c r="BO13" s="531"/>
      <c r="BP13" s="531"/>
      <c r="BQ13" s="531">
        <v>13</v>
      </c>
      <c r="BR13" s="531"/>
      <c r="BS13" s="531"/>
      <c r="BT13" s="531"/>
      <c r="BU13" s="531"/>
      <c r="BV13" s="531"/>
      <c r="BW13" s="531"/>
      <c r="BX13" s="531"/>
      <c r="BY13" s="531"/>
      <c r="BZ13" s="531"/>
      <c r="CA13" s="531"/>
      <c r="CB13" s="531"/>
      <c r="CC13" s="531"/>
      <c r="CD13" s="531"/>
      <c r="CE13" s="531"/>
      <c r="CF13" s="531"/>
      <c r="CG13" s="531"/>
      <c r="CH13" s="531"/>
      <c r="CI13" s="531">
        <v>2</v>
      </c>
      <c r="CJ13" s="531">
        <v>6</v>
      </c>
      <c r="CK13" s="531">
        <v>4</v>
      </c>
      <c r="CL13" s="531"/>
      <c r="CM13" s="531"/>
      <c r="CN13" s="531"/>
      <c r="CO13" s="531"/>
      <c r="CP13" s="531"/>
      <c r="CQ13" s="531"/>
      <c r="CR13" s="531"/>
      <c r="CS13" s="531"/>
      <c r="CT13" s="531"/>
      <c r="CU13" s="531"/>
      <c r="CV13" s="531"/>
      <c r="CW13" s="531"/>
      <c r="CX13" s="531"/>
      <c r="CY13" s="531"/>
      <c r="CZ13" s="531"/>
      <c r="DA13" s="531"/>
      <c r="DB13" s="531"/>
      <c r="DC13" s="531"/>
      <c r="DD13" s="531"/>
      <c r="DE13" s="531"/>
      <c r="DF13" s="531">
        <v>2</v>
      </c>
      <c r="DG13" s="531"/>
      <c r="DH13" s="531"/>
      <c r="DI13" s="531">
        <v>4</v>
      </c>
      <c r="DJ13" s="531">
        <v>6</v>
      </c>
      <c r="DK13" s="531">
        <v>2</v>
      </c>
      <c r="DL13" s="531"/>
      <c r="DM13" s="531"/>
      <c r="DN13" s="531"/>
      <c r="DO13" s="531"/>
      <c r="DP13" s="531"/>
      <c r="DQ13" s="531"/>
      <c r="DR13" s="531"/>
      <c r="DS13" s="531"/>
      <c r="DT13" s="531"/>
      <c r="DU13" s="531"/>
      <c r="DV13" s="531"/>
      <c r="DW13" s="531"/>
      <c r="DX13" s="531"/>
      <c r="DY13" s="531"/>
      <c r="DZ13" s="531"/>
      <c r="EA13" s="531"/>
      <c r="EB13" s="531"/>
      <c r="EC13" s="531"/>
      <c r="ED13" s="531"/>
      <c r="EE13" s="531"/>
      <c r="EF13" s="531">
        <v>5</v>
      </c>
      <c r="EG13" s="531"/>
      <c r="EH13" s="531"/>
      <c r="EI13" s="531">
        <v>1</v>
      </c>
      <c r="EJ13" s="531">
        <v>6</v>
      </c>
      <c r="EK13" s="531"/>
      <c r="EL13" s="531"/>
      <c r="EM13" s="531"/>
      <c r="EN13" s="531"/>
      <c r="EO13" s="531"/>
      <c r="EP13" s="531"/>
      <c r="EQ13" s="531"/>
      <c r="ER13" s="531"/>
      <c r="ES13" s="531"/>
      <c r="ET13" s="531"/>
      <c r="EU13" s="531"/>
      <c r="EV13" s="531"/>
      <c r="EW13" s="531"/>
      <c r="EX13" s="531"/>
      <c r="EY13" s="531"/>
      <c r="EZ13" s="531"/>
      <c r="FA13" s="531"/>
      <c r="FB13" s="531"/>
      <c r="FC13" s="531"/>
      <c r="FD13" s="531"/>
      <c r="FE13" s="531"/>
      <c r="FF13" s="531"/>
      <c r="FG13" s="531"/>
      <c r="FH13" s="531"/>
      <c r="FI13" s="531"/>
      <c r="FJ13" s="531"/>
      <c r="FK13" s="531"/>
      <c r="FL13" s="531"/>
      <c r="FM13" s="531"/>
      <c r="FN13" s="531"/>
      <c r="FO13" s="531"/>
      <c r="FP13" s="531"/>
      <c r="FQ13" s="531"/>
      <c r="FR13" s="531"/>
      <c r="FS13" s="531"/>
      <c r="FT13" s="531"/>
      <c r="FU13" s="531"/>
      <c r="FV13" s="531"/>
      <c r="FW13" s="531"/>
      <c r="FX13" s="531"/>
      <c r="FY13" s="531"/>
      <c r="FZ13" s="531"/>
      <c r="GA13" s="531"/>
      <c r="GB13" s="531"/>
      <c r="GC13" s="531"/>
      <c r="GD13" s="531"/>
      <c r="GE13" s="531"/>
      <c r="GF13" s="531"/>
      <c r="GG13" s="531"/>
      <c r="GH13" s="531"/>
      <c r="GI13" s="531"/>
      <c r="GJ13" s="531"/>
      <c r="GK13" s="531"/>
      <c r="GL13" s="531"/>
      <c r="GM13" s="531"/>
      <c r="GN13" s="531"/>
      <c r="GO13" s="531"/>
      <c r="GP13" s="531"/>
      <c r="GQ13" s="531"/>
      <c r="GR13" s="531"/>
      <c r="GS13" s="531"/>
      <c r="GT13" s="531"/>
      <c r="GU13" s="531"/>
      <c r="GV13" s="531"/>
      <c r="GW13" s="531"/>
      <c r="GX13" s="531"/>
      <c r="GY13" s="531"/>
      <c r="GZ13" s="531"/>
      <c r="HA13" s="531"/>
      <c r="HB13" s="531"/>
      <c r="HC13" s="531"/>
      <c r="HD13" s="531"/>
      <c r="HE13" s="531"/>
      <c r="HF13" s="531"/>
      <c r="HG13" s="531"/>
      <c r="HH13" s="531"/>
      <c r="HI13" s="531"/>
      <c r="HJ13" s="531"/>
      <c r="HK13" s="531">
        <v>0</v>
      </c>
      <c r="HL13" s="531"/>
      <c r="HM13" s="531"/>
      <c r="HN13" s="531"/>
      <c r="HO13" s="531"/>
      <c r="HP13" s="531"/>
      <c r="HQ13" s="531"/>
      <c r="HR13" s="531"/>
      <c r="HS13" s="531"/>
      <c r="HT13" s="531"/>
      <c r="HU13" s="531"/>
      <c r="HV13" s="531"/>
      <c r="HW13" s="531"/>
      <c r="HX13" s="531"/>
      <c r="HY13" s="531"/>
      <c r="HZ13" s="531"/>
      <c r="IA13" s="531"/>
      <c r="IB13" s="531"/>
      <c r="IC13" s="531"/>
      <c r="ID13" s="531"/>
      <c r="IE13" s="531"/>
      <c r="IF13" s="531"/>
      <c r="IG13" s="531"/>
      <c r="IH13" s="531"/>
      <c r="II13" s="531"/>
      <c r="IJ13" s="531"/>
      <c r="IK13" s="531"/>
      <c r="IL13" s="531"/>
      <c r="IM13" s="531"/>
      <c r="IN13" s="531"/>
      <c r="IO13" s="531"/>
      <c r="IP13" s="531"/>
      <c r="IQ13" s="531"/>
      <c r="IR13" s="531"/>
      <c r="IS13" s="531"/>
      <c r="IT13" s="531"/>
      <c r="IU13" s="531"/>
      <c r="IV13" s="531"/>
      <c r="IW13" s="531"/>
      <c r="IX13" s="531"/>
      <c r="IY13" s="531"/>
      <c r="IZ13" s="531"/>
      <c r="JA13" s="531"/>
      <c r="JB13" s="531"/>
      <c r="JC13" s="531"/>
      <c r="JD13" s="531"/>
      <c r="JE13" s="531">
        <v>6</v>
      </c>
      <c r="JF13" s="531"/>
      <c r="JG13" s="531"/>
      <c r="JH13" s="531"/>
      <c r="JI13" s="531"/>
      <c r="JJ13" s="531"/>
      <c r="JK13" s="531"/>
      <c r="JL13" s="531"/>
      <c r="JM13" s="531"/>
      <c r="JN13" s="531"/>
      <c r="JO13" s="531"/>
      <c r="JP13" s="531"/>
      <c r="JQ13" s="531"/>
      <c r="JR13" s="531"/>
      <c r="JS13" s="531"/>
      <c r="JT13" s="531"/>
      <c r="JU13" s="531"/>
      <c r="JV13" s="531"/>
      <c r="JW13" s="531"/>
      <c r="JX13" s="531"/>
      <c r="JY13" s="531"/>
      <c r="JZ13" s="531"/>
      <c r="KA13" s="531"/>
      <c r="KB13" s="531"/>
      <c r="KC13" s="531"/>
      <c r="KD13" s="531"/>
      <c r="KE13" s="531"/>
      <c r="KF13" s="531"/>
      <c r="KG13" s="531"/>
      <c r="KH13" s="531"/>
      <c r="KI13" s="531"/>
      <c r="KJ13" s="531"/>
      <c r="KK13" s="531"/>
      <c r="KL13" s="531"/>
      <c r="KM13" s="531"/>
      <c r="KN13" s="531"/>
      <c r="KO13" s="531"/>
      <c r="KP13" s="531"/>
      <c r="KQ13" s="531"/>
      <c r="KR13" s="531"/>
      <c r="KS13" s="531"/>
      <c r="KT13" s="531"/>
      <c r="KU13" s="531"/>
      <c r="KV13" s="531"/>
      <c r="KW13" s="531"/>
      <c r="KX13" s="531"/>
      <c r="KY13" s="531">
        <v>3</v>
      </c>
      <c r="KZ13" s="531"/>
      <c r="LA13" s="531"/>
      <c r="LB13" s="531"/>
      <c r="LC13" s="531"/>
      <c r="LD13" s="531"/>
      <c r="LE13" s="531"/>
      <c r="LF13" s="531"/>
      <c r="LG13" s="531"/>
      <c r="LH13" s="531"/>
      <c r="LI13" s="531"/>
      <c r="LJ13" s="531"/>
      <c r="LK13" s="531"/>
      <c r="LL13" s="531"/>
      <c r="LM13" s="531"/>
      <c r="LN13" s="531"/>
      <c r="LO13" s="531"/>
      <c r="LP13" s="531"/>
      <c r="LQ13" s="531"/>
      <c r="LR13" s="531"/>
      <c r="LS13" s="531"/>
      <c r="LT13" s="531"/>
      <c r="LU13" s="531"/>
      <c r="LV13" s="531"/>
      <c r="LW13" s="531"/>
      <c r="LX13" s="531"/>
      <c r="LY13" s="531"/>
      <c r="LZ13" s="531"/>
      <c r="MA13" s="531"/>
      <c r="MB13" s="531"/>
      <c r="MC13" s="531"/>
      <c r="MD13" s="531"/>
      <c r="ME13" s="531"/>
      <c r="MF13" s="531"/>
      <c r="MG13" s="531"/>
      <c r="MH13" s="531"/>
      <c r="MI13" s="531"/>
      <c r="MJ13" s="531"/>
      <c r="MK13" s="531"/>
      <c r="ML13" s="531"/>
      <c r="MM13" s="531"/>
      <c r="MN13" s="531"/>
      <c r="MO13" s="531"/>
      <c r="MP13" s="531"/>
      <c r="MQ13" s="531"/>
      <c r="MR13" s="531"/>
      <c r="MS13" s="531"/>
      <c r="MT13" s="531"/>
      <c r="MU13" s="531"/>
      <c r="MV13" s="531"/>
      <c r="MW13" s="531"/>
      <c r="MX13" s="531"/>
      <c r="MY13" s="531"/>
      <c r="MZ13" s="531"/>
      <c r="NA13" s="531"/>
      <c r="NB13" s="531"/>
      <c r="NC13" s="531"/>
      <c r="ND13" s="531"/>
      <c r="NE13" s="531"/>
      <c r="NF13" s="531"/>
      <c r="NG13" s="531">
        <v>4</v>
      </c>
      <c r="NH13" s="531"/>
      <c r="NI13" s="531"/>
      <c r="NJ13" s="531"/>
      <c r="NK13" s="531"/>
      <c r="NL13" s="531"/>
      <c r="NM13" s="531"/>
      <c r="NN13" s="531"/>
      <c r="NO13" s="531"/>
      <c r="NP13" s="531"/>
      <c r="NQ13" s="531"/>
      <c r="NR13" s="531"/>
      <c r="NS13" s="531"/>
      <c r="NT13" s="531"/>
      <c r="NU13" s="531"/>
      <c r="NV13" s="531"/>
      <c r="NW13" s="531"/>
      <c r="NX13" s="531"/>
      <c r="NY13" s="531"/>
      <c r="NZ13" s="531"/>
      <c r="OA13" s="531"/>
      <c r="OB13" s="531"/>
      <c r="OC13" s="531"/>
      <c r="OD13" s="531"/>
      <c r="OE13" s="531"/>
      <c r="OF13" s="531"/>
      <c r="OG13" s="531"/>
      <c r="OH13" s="531"/>
      <c r="OI13" s="531"/>
      <c r="OJ13" s="531"/>
      <c r="OK13" s="531"/>
      <c r="OL13" s="531"/>
      <c r="OM13" s="531"/>
      <c r="ON13" s="531"/>
      <c r="OO13" s="531"/>
      <c r="OP13" s="531"/>
      <c r="OQ13" s="531"/>
      <c r="OR13" s="531"/>
      <c r="OS13" s="531"/>
      <c r="OT13" s="531"/>
      <c r="OU13" s="531"/>
      <c r="OV13" s="531"/>
      <c r="OW13" s="531"/>
      <c r="OX13" s="531"/>
      <c r="OY13" s="531"/>
      <c r="OZ13" s="531"/>
      <c r="PA13" s="531"/>
      <c r="PB13" s="531"/>
      <c r="PC13" s="531"/>
      <c r="PD13" s="531"/>
      <c r="PE13" s="531"/>
      <c r="PF13" s="531"/>
      <c r="PG13" s="531"/>
      <c r="PH13" s="531"/>
      <c r="PI13" s="531"/>
      <c r="PJ13" s="531"/>
      <c r="PK13" s="531"/>
      <c r="PL13" s="531"/>
      <c r="PM13" s="531"/>
      <c r="PN13" s="531"/>
      <c r="PO13" s="531"/>
      <c r="PP13" s="531"/>
      <c r="PQ13" s="531"/>
      <c r="PR13" s="531"/>
      <c r="PS13" s="531"/>
      <c r="PT13" s="531"/>
      <c r="PU13" s="531"/>
      <c r="PV13" s="531"/>
      <c r="PW13" s="531"/>
      <c r="PX13" s="531"/>
      <c r="PY13" s="531"/>
      <c r="PZ13" s="531"/>
      <c r="QA13" s="531"/>
      <c r="QB13" s="531"/>
      <c r="QC13" s="531"/>
      <c r="QD13" s="531"/>
      <c r="QE13" s="531"/>
      <c r="QF13" s="531"/>
      <c r="QG13" s="531"/>
      <c r="QH13" s="531"/>
      <c r="QI13" s="531"/>
      <c r="QJ13" s="531"/>
      <c r="QK13" s="531"/>
      <c r="QL13" s="531"/>
      <c r="QM13" s="531"/>
      <c r="QN13" s="531"/>
      <c r="QO13" s="531"/>
      <c r="QP13" s="531"/>
      <c r="QQ13" s="531">
        <v>4</v>
      </c>
      <c r="QR13" s="531"/>
      <c r="QS13" s="531"/>
      <c r="QT13" s="531"/>
      <c r="QU13" s="531"/>
      <c r="QV13" s="531"/>
      <c r="QW13" s="531"/>
      <c r="QX13" s="531"/>
      <c r="QY13" s="531"/>
      <c r="QZ13" s="531"/>
      <c r="RA13" s="531"/>
      <c r="RB13" s="531"/>
      <c r="RC13" s="531"/>
      <c r="RD13" s="531"/>
      <c r="RE13" s="531"/>
      <c r="RF13" s="531"/>
      <c r="RG13" s="531"/>
      <c r="RH13" s="531"/>
      <c r="RI13" s="531"/>
      <c r="RJ13" s="531"/>
      <c r="RK13" s="531"/>
      <c r="RL13" s="531"/>
      <c r="RM13" s="531"/>
      <c r="RN13" s="531"/>
      <c r="RO13" s="531"/>
      <c r="RP13" s="531"/>
      <c r="RQ13" s="531"/>
      <c r="RR13" s="531"/>
      <c r="RS13" s="531"/>
      <c r="RT13" s="531"/>
      <c r="RU13" s="531"/>
      <c r="RV13" s="531"/>
      <c r="RW13" s="531"/>
      <c r="RX13" s="531"/>
      <c r="RY13" s="531"/>
      <c r="RZ13" s="531"/>
      <c r="SA13" s="531"/>
      <c r="SB13" s="531"/>
      <c r="SC13" s="531"/>
      <c r="SD13" s="531"/>
      <c r="SE13" s="531"/>
      <c r="SF13" s="531"/>
      <c r="SG13" s="531"/>
      <c r="SH13" s="531"/>
      <c r="SI13" s="531"/>
      <c r="SJ13" s="531"/>
      <c r="SK13" s="531"/>
      <c r="SL13" s="531"/>
      <c r="SM13" s="531"/>
      <c r="SN13" s="531"/>
      <c r="SO13" s="531"/>
      <c r="SP13" s="531"/>
      <c r="SQ13" s="531"/>
      <c r="SR13" s="531"/>
      <c r="SS13" s="531"/>
      <c r="ST13" s="531">
        <v>1</v>
      </c>
      <c r="SU13" s="531"/>
      <c r="SV13" s="531"/>
      <c r="SW13" s="531"/>
      <c r="SX13" s="531">
        <v>1</v>
      </c>
      <c r="SY13" s="531"/>
      <c r="SZ13" s="531"/>
      <c r="TA13" s="531"/>
      <c r="TB13" s="531"/>
      <c r="TC13" s="531"/>
      <c r="TD13" s="531"/>
      <c r="TE13" s="531"/>
      <c r="TF13" s="531"/>
      <c r="TG13" s="531"/>
      <c r="TH13" s="531"/>
      <c r="TI13" s="531"/>
      <c r="TJ13" s="531"/>
      <c r="TK13" s="531"/>
      <c r="TL13" s="531"/>
      <c r="TM13" s="531"/>
      <c r="TN13" s="531"/>
      <c r="TO13" s="531"/>
      <c r="TP13" s="531"/>
      <c r="TQ13" s="531"/>
      <c r="TR13" s="531">
        <v>2</v>
      </c>
      <c r="TS13" s="531"/>
      <c r="TT13" s="531"/>
      <c r="TU13" s="531"/>
      <c r="TV13" s="531"/>
      <c r="TW13" s="531"/>
      <c r="TX13" s="531"/>
      <c r="TY13" s="531"/>
      <c r="TZ13" s="531">
        <v>3</v>
      </c>
      <c r="UA13" s="531"/>
      <c r="UB13" s="531"/>
      <c r="UC13" s="531">
        <v>26</v>
      </c>
      <c r="UD13" s="531"/>
      <c r="UE13" s="531">
        <v>5</v>
      </c>
      <c r="UF13" s="531">
        <v>3</v>
      </c>
      <c r="UG13" s="531">
        <v>27</v>
      </c>
      <c r="UH13" s="531"/>
      <c r="UI13" s="531">
        <v>5</v>
      </c>
      <c r="UJ13" s="531">
        <v>1</v>
      </c>
      <c r="UK13" s="531"/>
      <c r="UL13" s="531"/>
      <c r="UM13" s="531">
        <v>3</v>
      </c>
      <c r="UN13" s="531">
        <v>2</v>
      </c>
      <c r="UO13" s="531">
        <v>13</v>
      </c>
      <c r="UP13" s="531">
        <v>5</v>
      </c>
      <c r="UQ13" s="531">
        <v>3</v>
      </c>
      <c r="UR13" s="531"/>
      <c r="US13" s="531"/>
      <c r="UT13" s="531"/>
      <c r="UU13" s="531">
        <v>1</v>
      </c>
      <c r="UV13" s="531">
        <v>5</v>
      </c>
      <c r="UW13" s="531">
        <v>4</v>
      </c>
      <c r="UX13" s="531">
        <v>12</v>
      </c>
      <c r="UY13" s="531">
        <v>3</v>
      </c>
      <c r="UZ13" s="531">
        <v>1</v>
      </c>
      <c r="VA13" s="531">
        <v>1</v>
      </c>
      <c r="VB13" s="531"/>
      <c r="VC13" s="536"/>
      <c r="VD13" s="536"/>
      <c r="VE13" s="536"/>
      <c r="VF13" s="536"/>
      <c r="VG13" s="536"/>
      <c r="VH13" s="536"/>
      <c r="VI13" s="531">
        <v>0</v>
      </c>
      <c r="VJ13" s="531">
        <v>0</v>
      </c>
      <c r="VK13" s="531">
        <v>0</v>
      </c>
      <c r="VL13" s="531">
        <v>0</v>
      </c>
      <c r="VM13" s="531">
        <v>8</v>
      </c>
      <c r="VN13" s="531">
        <v>11</v>
      </c>
      <c r="VO13" s="531">
        <v>3</v>
      </c>
      <c r="VP13" s="531">
        <v>3</v>
      </c>
      <c r="VQ13" s="531">
        <v>0</v>
      </c>
      <c r="VR13" s="531">
        <v>0</v>
      </c>
      <c r="VS13" s="531">
        <v>0</v>
      </c>
      <c r="VT13" s="531">
        <v>0</v>
      </c>
      <c r="VU13" s="531">
        <v>15</v>
      </c>
      <c r="VV13" s="531">
        <v>8</v>
      </c>
      <c r="VW13" s="531">
        <v>9</v>
      </c>
      <c r="VX13" s="536"/>
      <c r="VY13" s="531">
        <v>126</v>
      </c>
      <c r="VZ13" s="531">
        <v>104</v>
      </c>
      <c r="WA13" s="531">
        <v>0</v>
      </c>
      <c r="WB13" s="531">
        <v>0</v>
      </c>
      <c r="WC13" s="531">
        <v>0</v>
      </c>
      <c r="WD13" s="531">
        <v>0</v>
      </c>
      <c r="WE13" s="531">
        <v>57</v>
      </c>
      <c r="WF13" s="536"/>
      <c r="WG13" s="536"/>
      <c r="WH13" s="536"/>
      <c r="WI13" s="536"/>
      <c r="WJ13" s="536"/>
      <c r="WK13" s="536"/>
      <c r="WL13" s="536"/>
      <c r="WM13" s="536"/>
      <c r="WN13" s="536"/>
      <c r="WO13" s="531">
        <v>0</v>
      </c>
      <c r="WP13" s="531">
        <v>0</v>
      </c>
      <c r="WQ13" s="531"/>
      <c r="WR13" s="531"/>
      <c r="WS13" s="531"/>
      <c r="WT13" s="531"/>
      <c r="WU13" s="531"/>
      <c r="WV13" s="531"/>
      <c r="WW13" s="531"/>
      <c r="WX13" s="531"/>
      <c r="WY13" s="531"/>
      <c r="WZ13" s="531"/>
      <c r="XA13" s="531"/>
      <c r="XB13" s="531"/>
      <c r="XC13" s="531">
        <v>0</v>
      </c>
      <c r="XD13" s="531">
        <v>28</v>
      </c>
      <c r="XE13" s="531">
        <v>0</v>
      </c>
      <c r="XF13" s="531">
        <v>0</v>
      </c>
      <c r="XG13" s="531">
        <v>27</v>
      </c>
      <c r="XH13" s="531">
        <v>59</v>
      </c>
      <c r="XI13" s="531">
        <v>17</v>
      </c>
      <c r="XJ13" s="531">
        <v>0</v>
      </c>
      <c r="XK13" s="531">
        <v>0</v>
      </c>
      <c r="XL13" s="531">
        <v>0</v>
      </c>
      <c r="XM13" s="531">
        <v>0</v>
      </c>
      <c r="XN13" s="531">
        <v>0</v>
      </c>
      <c r="XO13" s="531">
        <v>19</v>
      </c>
      <c r="XP13" s="531">
        <v>0</v>
      </c>
      <c r="XQ13" s="531"/>
      <c r="XR13" s="531"/>
      <c r="XS13" s="531"/>
      <c r="XT13" s="531"/>
      <c r="XU13" s="531"/>
      <c r="XV13" s="531"/>
      <c r="XW13" s="531"/>
      <c r="XX13" s="531"/>
      <c r="XY13" s="531"/>
      <c r="XZ13" s="531"/>
      <c r="YA13" s="531"/>
      <c r="YB13" s="531"/>
      <c r="YC13" s="531"/>
      <c r="YD13" s="531"/>
      <c r="YE13" s="531"/>
      <c r="YF13" s="531"/>
      <c r="YG13" s="531"/>
      <c r="YH13" s="531"/>
      <c r="YI13" s="531"/>
      <c r="YJ13" s="531"/>
      <c r="YK13" s="531"/>
      <c r="YL13" s="531"/>
      <c r="YM13" s="531"/>
      <c r="YN13" s="531">
        <v>0</v>
      </c>
      <c r="YO13" s="531">
        <v>78</v>
      </c>
      <c r="YP13" s="531">
        <v>0</v>
      </c>
      <c r="YQ13" s="531">
        <v>0</v>
      </c>
      <c r="YR13" s="531">
        <v>0</v>
      </c>
      <c r="YS13" s="531">
        <v>0</v>
      </c>
      <c r="YT13" s="531">
        <v>31</v>
      </c>
      <c r="YU13" s="531">
        <v>0</v>
      </c>
      <c r="YV13" s="531">
        <v>0</v>
      </c>
      <c r="YW13" s="531">
        <v>1</v>
      </c>
      <c r="YX13" s="531">
        <v>0</v>
      </c>
      <c r="YY13" s="531">
        <v>0</v>
      </c>
      <c r="YZ13" s="531">
        <v>0</v>
      </c>
      <c r="ZA13" s="531">
        <v>0</v>
      </c>
      <c r="ZB13" s="531">
        <v>0</v>
      </c>
      <c r="ZC13" s="531">
        <v>0</v>
      </c>
      <c r="ZD13" s="531">
        <v>0</v>
      </c>
      <c r="ZE13" s="531">
        <v>0</v>
      </c>
      <c r="ZF13" s="531">
        <v>0</v>
      </c>
      <c r="ZG13" s="531">
        <v>16</v>
      </c>
      <c r="ZH13" s="531">
        <v>0</v>
      </c>
      <c r="ZI13" s="531">
        <v>0</v>
      </c>
      <c r="ZJ13" s="531"/>
      <c r="ZK13" s="531"/>
      <c r="ZL13" s="531"/>
      <c r="ZM13" s="531"/>
      <c r="ZN13" s="531"/>
      <c r="ZO13" s="531"/>
      <c r="ZP13" s="531"/>
      <c r="ZQ13" s="531"/>
      <c r="ZR13" s="531"/>
      <c r="ZS13" s="531"/>
      <c r="ZT13" s="531"/>
      <c r="ZU13" s="531"/>
      <c r="ZV13" s="531"/>
      <c r="ZW13" s="531"/>
      <c r="ZX13" s="531"/>
      <c r="ZY13" s="531"/>
      <c r="ZZ13" s="531"/>
      <c r="AAA13" s="531"/>
      <c r="AAB13" s="531"/>
      <c r="AAC13" s="531"/>
      <c r="AAD13" s="531"/>
      <c r="AAE13" s="531"/>
      <c r="AAF13" s="531"/>
      <c r="AAG13" s="531"/>
      <c r="AAH13" s="531"/>
      <c r="AAI13" s="531"/>
      <c r="AAJ13" s="531"/>
      <c r="AAK13" s="531">
        <v>29</v>
      </c>
      <c r="AAL13" s="531"/>
      <c r="AAM13" s="531"/>
      <c r="AAN13" s="531"/>
      <c r="AAO13" s="531"/>
      <c r="AAP13" s="531"/>
      <c r="AAQ13" s="531">
        <v>9</v>
      </c>
      <c r="AAR13" s="531"/>
      <c r="AAS13" s="531"/>
      <c r="AAT13" s="531"/>
      <c r="AAU13" s="531"/>
      <c r="AAV13" s="531"/>
      <c r="AAW13" s="531">
        <v>33</v>
      </c>
      <c r="AAX13" s="531"/>
      <c r="AAY13" s="531"/>
      <c r="AAZ13" s="531"/>
      <c r="ABA13" s="531"/>
      <c r="ABB13" s="531">
        <v>33</v>
      </c>
      <c r="ABC13" s="531">
        <v>0</v>
      </c>
      <c r="ABD13" s="531">
        <v>6</v>
      </c>
      <c r="ABE13" s="536"/>
      <c r="ABF13" s="536"/>
      <c r="ABG13" s="536"/>
      <c r="ABH13" s="536"/>
      <c r="ABI13" s="536"/>
      <c r="ABJ13" s="536"/>
      <c r="ABK13" s="536"/>
      <c r="ABL13" s="536"/>
      <c r="ABM13" s="536"/>
      <c r="ABN13" s="536"/>
      <c r="ABO13" s="536"/>
      <c r="ABP13" s="536"/>
      <c r="ABQ13" s="536"/>
      <c r="ABR13" s="536"/>
      <c r="ABS13" s="536"/>
      <c r="ABT13" s="536"/>
      <c r="ABU13" s="536"/>
      <c r="ABV13" s="536"/>
      <c r="ABW13" s="536"/>
      <c r="ABX13" s="536"/>
      <c r="ABY13" s="536"/>
      <c r="ABZ13" s="531"/>
      <c r="ACA13" s="531"/>
      <c r="ACB13" s="531"/>
      <c r="ACC13" s="531"/>
      <c r="ACD13" s="531"/>
      <c r="ACE13" s="531"/>
      <c r="ACF13" s="531"/>
      <c r="ACG13" s="531"/>
      <c r="ACH13" s="531"/>
      <c r="ACI13" s="531"/>
      <c r="ACJ13" s="531"/>
      <c r="ACK13" s="531"/>
      <c r="ACL13" s="531"/>
      <c r="ACM13" s="531"/>
      <c r="ACN13" s="531"/>
      <c r="ACO13" s="531"/>
      <c r="ACP13" s="531"/>
      <c r="ACQ13" s="531">
        <v>4</v>
      </c>
      <c r="ACR13" s="531">
        <v>3</v>
      </c>
      <c r="ACS13" s="531">
        <v>2</v>
      </c>
      <c r="ACT13" s="531">
        <v>1</v>
      </c>
      <c r="ACU13" s="531">
        <v>6</v>
      </c>
      <c r="ACV13" s="531" t="s">
        <v>1809</v>
      </c>
      <c r="ACW13" s="536"/>
      <c r="ACX13" s="536"/>
      <c r="ACY13" s="536"/>
      <c r="ACZ13" s="536"/>
      <c r="ADA13" s="536"/>
      <c r="ADB13" s="536"/>
      <c r="ADC13" s="536"/>
      <c r="ADD13" s="536"/>
      <c r="ADE13" s="536"/>
      <c r="ADF13" s="536"/>
      <c r="ADG13" s="536"/>
      <c r="ADH13" s="536"/>
      <c r="ADI13" s="536"/>
      <c r="ADJ13" s="536"/>
      <c r="ADK13" s="536"/>
      <c r="ADL13" s="531"/>
      <c r="ADM13" s="531"/>
      <c r="ADN13" s="531"/>
      <c r="ADO13" s="531"/>
      <c r="ADP13" s="531"/>
      <c r="ADQ13" s="531"/>
      <c r="ADR13" s="531"/>
      <c r="ADS13" s="531" t="s">
        <v>1636</v>
      </c>
      <c r="ADT13" s="531"/>
      <c r="ADU13" s="531"/>
      <c r="ADV13" s="531"/>
      <c r="ADW13" s="531"/>
      <c r="ADX13" s="531"/>
      <c r="ADY13" s="536"/>
      <c r="ADZ13" s="536"/>
      <c r="AEA13" s="536"/>
      <c r="AEB13" s="531" t="s">
        <v>1798</v>
      </c>
      <c r="AEC13" s="531" t="s">
        <v>1799</v>
      </c>
      <c r="AED13" s="531" t="s">
        <v>1800</v>
      </c>
      <c r="AEE13" s="531" t="s">
        <v>1801</v>
      </c>
      <c r="AEF13" s="531" t="s">
        <v>1802</v>
      </c>
      <c r="AEG13" s="531" t="s">
        <v>1803</v>
      </c>
      <c r="AEH13" s="531"/>
      <c r="AEI13" s="531"/>
      <c r="AEJ13" s="531"/>
    </row>
    <row r="14" spans="1:816">
      <c r="A14" s="531">
        <v>10</v>
      </c>
      <c r="B14" s="531">
        <v>58</v>
      </c>
      <c r="C14" s="537">
        <v>4</v>
      </c>
      <c r="D14" s="535">
        <v>43115.395061030089</v>
      </c>
      <c r="E14" s="531" t="s">
        <v>697</v>
      </c>
      <c r="F14" s="531" t="s">
        <v>701</v>
      </c>
      <c r="G14" s="531" t="s">
        <v>885</v>
      </c>
      <c r="H14" s="531" t="s">
        <v>888</v>
      </c>
      <c r="I14" s="531" t="s">
        <v>700</v>
      </c>
      <c r="J14" s="531">
        <v>102</v>
      </c>
      <c r="K14" s="531" t="s">
        <v>1532</v>
      </c>
      <c r="L14" s="531" t="s">
        <v>1520</v>
      </c>
      <c r="M14" s="531" t="s">
        <v>889</v>
      </c>
      <c r="N14" s="531"/>
      <c r="O14" s="531" t="s">
        <v>1744</v>
      </c>
      <c r="P14" s="531" t="s">
        <v>1703</v>
      </c>
      <c r="Q14" s="531"/>
      <c r="R14" s="531"/>
      <c r="S14" s="531"/>
      <c r="T14" s="531"/>
      <c r="U14" s="531" t="s">
        <v>1142</v>
      </c>
      <c r="V14" s="531" t="s">
        <v>885</v>
      </c>
      <c r="W14" s="531" t="s">
        <v>888</v>
      </c>
      <c r="X14" s="531" t="s">
        <v>700</v>
      </c>
      <c r="Y14" s="531" t="s">
        <v>701</v>
      </c>
      <c r="Z14" s="531" t="s">
        <v>1532</v>
      </c>
      <c r="AA14" s="531" t="s">
        <v>1520</v>
      </c>
      <c r="AB14" s="531" t="s">
        <v>1748</v>
      </c>
      <c r="AC14" s="531" t="s">
        <v>1521</v>
      </c>
      <c r="AD14" s="531"/>
      <c r="AE14" s="531"/>
      <c r="AF14" s="531">
        <v>5</v>
      </c>
      <c r="AG14" s="531">
        <v>0</v>
      </c>
      <c r="AH14" s="531">
        <v>0</v>
      </c>
      <c r="AI14" s="531">
        <v>19</v>
      </c>
      <c r="AJ14" s="531">
        <v>16</v>
      </c>
      <c r="AK14" s="531">
        <v>0</v>
      </c>
      <c r="AL14" s="531">
        <v>0</v>
      </c>
      <c r="AM14" s="531">
        <v>0</v>
      </c>
      <c r="AN14" s="531">
        <v>0</v>
      </c>
      <c r="AO14" s="531"/>
      <c r="AP14" s="531">
        <v>0</v>
      </c>
      <c r="AQ14" s="531"/>
      <c r="AR14" s="531"/>
      <c r="AS14" s="531">
        <v>0</v>
      </c>
      <c r="AT14" s="531">
        <v>0</v>
      </c>
      <c r="AU14" s="531">
        <v>0</v>
      </c>
      <c r="AV14" s="531">
        <v>0</v>
      </c>
      <c r="AW14" s="531">
        <v>0</v>
      </c>
      <c r="AX14" s="531">
        <v>0</v>
      </c>
      <c r="AY14" s="531">
        <v>0</v>
      </c>
      <c r="AZ14" s="531">
        <v>0</v>
      </c>
      <c r="BA14" s="531">
        <v>0</v>
      </c>
      <c r="BB14" s="531">
        <v>0</v>
      </c>
      <c r="BC14" s="531">
        <v>0</v>
      </c>
      <c r="BD14" s="531">
        <v>0</v>
      </c>
      <c r="BE14" s="531">
        <v>0</v>
      </c>
      <c r="BF14" s="531">
        <v>0</v>
      </c>
      <c r="BG14" s="531">
        <v>0</v>
      </c>
      <c r="BH14" s="531">
        <v>0</v>
      </c>
      <c r="BI14" s="531">
        <v>0</v>
      </c>
      <c r="BJ14" s="531">
        <v>0</v>
      </c>
      <c r="BK14" s="531">
        <v>0</v>
      </c>
      <c r="BL14" s="531">
        <v>0</v>
      </c>
      <c r="BM14" s="531">
        <v>0</v>
      </c>
      <c r="BN14" s="531">
        <v>0</v>
      </c>
      <c r="BO14" s="531">
        <v>0</v>
      </c>
      <c r="BP14" s="531">
        <v>0</v>
      </c>
      <c r="BQ14" s="531">
        <v>0</v>
      </c>
      <c r="BR14" s="531">
        <v>0</v>
      </c>
      <c r="BS14" s="531">
        <v>0</v>
      </c>
      <c r="BT14" s="531">
        <v>0</v>
      </c>
      <c r="BU14" s="531">
        <v>0</v>
      </c>
      <c r="BV14" s="531">
        <v>0</v>
      </c>
      <c r="BW14" s="531">
        <v>0</v>
      </c>
      <c r="BX14" s="531">
        <v>0</v>
      </c>
      <c r="BY14" s="531">
        <v>0</v>
      </c>
      <c r="BZ14" s="531">
        <v>0</v>
      </c>
      <c r="CA14" s="531">
        <v>0</v>
      </c>
      <c r="CB14" s="531">
        <v>0</v>
      </c>
      <c r="CC14" s="531">
        <v>0</v>
      </c>
      <c r="CD14" s="531">
        <v>0</v>
      </c>
      <c r="CE14" s="531">
        <v>0</v>
      </c>
      <c r="CF14" s="531">
        <v>0</v>
      </c>
      <c r="CG14" s="531">
        <v>0</v>
      </c>
      <c r="CH14" s="531">
        <v>0</v>
      </c>
      <c r="CI14" s="531">
        <v>0</v>
      </c>
      <c r="CJ14" s="531">
        <v>0</v>
      </c>
      <c r="CK14" s="531">
        <v>0</v>
      </c>
      <c r="CL14" s="531">
        <v>0</v>
      </c>
      <c r="CM14" s="531">
        <v>0</v>
      </c>
      <c r="CN14" s="531">
        <v>0</v>
      </c>
      <c r="CO14" s="531">
        <v>0</v>
      </c>
      <c r="CP14" s="531">
        <v>0</v>
      </c>
      <c r="CQ14" s="531">
        <v>0</v>
      </c>
      <c r="CR14" s="531">
        <v>0</v>
      </c>
      <c r="CS14" s="531"/>
      <c r="CT14" s="531"/>
      <c r="CU14" s="531"/>
      <c r="CV14" s="531"/>
      <c r="CW14" s="531"/>
      <c r="CX14" s="531"/>
      <c r="CY14" s="531"/>
      <c r="CZ14" s="531"/>
      <c r="DA14" s="531"/>
      <c r="DB14" s="531"/>
      <c r="DC14" s="531"/>
      <c r="DD14" s="531"/>
      <c r="DE14" s="531"/>
      <c r="DF14" s="531">
        <v>8</v>
      </c>
      <c r="DG14" s="531"/>
      <c r="DH14" s="531"/>
      <c r="DI14" s="531"/>
      <c r="DJ14" s="531"/>
      <c r="DK14" s="531"/>
      <c r="DL14" s="531"/>
      <c r="DM14" s="531"/>
      <c r="DN14" s="531"/>
      <c r="DO14" s="531"/>
      <c r="DP14" s="531">
        <v>3</v>
      </c>
      <c r="DQ14" s="531">
        <v>7</v>
      </c>
      <c r="DR14" s="531"/>
      <c r="DS14" s="531"/>
      <c r="DT14" s="531"/>
      <c r="DU14" s="531"/>
      <c r="DV14" s="531"/>
      <c r="DW14" s="531"/>
      <c r="DX14" s="531"/>
      <c r="DY14" s="531"/>
      <c r="DZ14" s="531"/>
      <c r="EA14" s="531"/>
      <c r="EB14" s="531"/>
      <c r="EC14" s="531"/>
      <c r="ED14" s="531"/>
      <c r="EE14" s="531"/>
      <c r="EF14" s="531">
        <v>5</v>
      </c>
      <c r="EG14" s="531"/>
      <c r="EH14" s="531"/>
      <c r="EI14" s="531">
        <v>5</v>
      </c>
      <c r="EJ14" s="531"/>
      <c r="EK14" s="531"/>
      <c r="EL14" s="531"/>
      <c r="EM14" s="531"/>
      <c r="EN14" s="531"/>
      <c r="EO14" s="531"/>
      <c r="EP14" s="531">
        <v>3</v>
      </c>
      <c r="EQ14" s="531">
        <v>2</v>
      </c>
      <c r="ER14" s="531"/>
      <c r="ES14" s="531"/>
      <c r="ET14" s="531"/>
      <c r="EU14" s="531"/>
      <c r="EV14" s="531"/>
      <c r="EW14" s="531"/>
      <c r="EX14" s="531"/>
      <c r="EY14" s="531"/>
      <c r="EZ14" s="531"/>
      <c r="FA14" s="531"/>
      <c r="FB14" s="531"/>
      <c r="FC14" s="531"/>
      <c r="FD14" s="531"/>
      <c r="FE14" s="531"/>
      <c r="FF14" s="531"/>
      <c r="FG14" s="531"/>
      <c r="FH14" s="531"/>
      <c r="FI14" s="531"/>
      <c r="FJ14" s="531"/>
      <c r="FK14" s="531"/>
      <c r="FL14" s="531"/>
      <c r="FM14" s="531"/>
      <c r="FN14" s="531"/>
      <c r="FO14" s="531"/>
      <c r="FP14" s="531"/>
      <c r="FQ14" s="531"/>
      <c r="FR14" s="531"/>
      <c r="FS14" s="531"/>
      <c r="FT14" s="531"/>
      <c r="FU14" s="531"/>
      <c r="FV14" s="531"/>
      <c r="FW14" s="531"/>
      <c r="FX14" s="531"/>
      <c r="FY14" s="531"/>
      <c r="FZ14" s="531"/>
      <c r="GA14" s="531"/>
      <c r="GB14" s="531"/>
      <c r="GC14" s="531"/>
      <c r="GD14" s="531"/>
      <c r="GE14" s="531"/>
      <c r="GF14" s="531"/>
      <c r="GG14" s="531"/>
      <c r="GH14" s="531"/>
      <c r="GI14" s="531"/>
      <c r="GJ14" s="531"/>
      <c r="GK14" s="531"/>
      <c r="GL14" s="531"/>
      <c r="GM14" s="531"/>
      <c r="GN14" s="531"/>
      <c r="GO14" s="531"/>
      <c r="GP14" s="531"/>
      <c r="GQ14" s="531"/>
      <c r="GR14" s="531"/>
      <c r="GS14" s="531"/>
      <c r="GT14" s="531"/>
      <c r="GU14" s="531"/>
      <c r="GV14" s="531"/>
      <c r="GW14" s="531"/>
      <c r="GX14" s="531"/>
      <c r="GY14" s="531"/>
      <c r="GZ14" s="531"/>
      <c r="HA14" s="531"/>
      <c r="HB14" s="531"/>
      <c r="HC14" s="531"/>
      <c r="HD14" s="531"/>
      <c r="HE14" s="531"/>
      <c r="HF14" s="531"/>
      <c r="HG14" s="531"/>
      <c r="HH14" s="531"/>
      <c r="HI14" s="531"/>
      <c r="HJ14" s="531"/>
      <c r="HK14" s="531"/>
      <c r="HL14" s="531"/>
      <c r="HM14" s="531"/>
      <c r="HN14" s="531"/>
      <c r="HO14" s="531"/>
      <c r="HP14" s="531"/>
      <c r="HQ14" s="531"/>
      <c r="HR14" s="531"/>
      <c r="HS14" s="531"/>
      <c r="HT14" s="531"/>
      <c r="HU14" s="531"/>
      <c r="HV14" s="531"/>
      <c r="HW14" s="531"/>
      <c r="HX14" s="531"/>
      <c r="HY14" s="531"/>
      <c r="HZ14" s="531"/>
      <c r="IA14" s="531"/>
      <c r="IB14" s="531"/>
      <c r="IC14" s="531"/>
      <c r="ID14" s="531"/>
      <c r="IE14" s="531"/>
      <c r="IF14" s="531"/>
      <c r="IG14" s="531"/>
      <c r="IH14" s="531"/>
      <c r="II14" s="531"/>
      <c r="IJ14" s="531"/>
      <c r="IK14" s="531"/>
      <c r="IL14" s="531"/>
      <c r="IM14" s="531"/>
      <c r="IN14" s="531"/>
      <c r="IO14" s="531"/>
      <c r="IP14" s="531"/>
      <c r="IQ14" s="531"/>
      <c r="IR14" s="531"/>
      <c r="IS14" s="531"/>
      <c r="IT14" s="531"/>
      <c r="IU14" s="531"/>
      <c r="IV14" s="531"/>
      <c r="IW14" s="531"/>
      <c r="IX14" s="531"/>
      <c r="IY14" s="531"/>
      <c r="IZ14" s="531"/>
      <c r="JA14" s="531"/>
      <c r="JB14" s="531"/>
      <c r="JC14" s="531"/>
      <c r="JD14" s="531"/>
      <c r="JE14" s="531"/>
      <c r="JF14" s="531"/>
      <c r="JG14" s="531"/>
      <c r="JH14" s="531"/>
      <c r="JI14" s="531"/>
      <c r="JJ14" s="531"/>
      <c r="JK14" s="531"/>
      <c r="JL14" s="531"/>
      <c r="JM14" s="531"/>
      <c r="JN14" s="531"/>
      <c r="JO14" s="531"/>
      <c r="JP14" s="531"/>
      <c r="JQ14" s="531"/>
      <c r="JR14" s="531"/>
      <c r="JS14" s="531"/>
      <c r="JT14" s="531"/>
      <c r="JU14" s="531"/>
      <c r="JV14" s="531"/>
      <c r="JW14" s="531"/>
      <c r="JX14" s="531"/>
      <c r="JY14" s="531"/>
      <c r="JZ14" s="531"/>
      <c r="KA14" s="531"/>
      <c r="KB14" s="531"/>
      <c r="KC14" s="531"/>
      <c r="KD14" s="531"/>
      <c r="KE14" s="531"/>
      <c r="KF14" s="531"/>
      <c r="KG14" s="531"/>
      <c r="KH14" s="531"/>
      <c r="KI14" s="531"/>
      <c r="KJ14" s="531"/>
      <c r="KK14" s="531"/>
      <c r="KL14" s="531"/>
      <c r="KM14" s="531"/>
      <c r="KN14" s="531"/>
      <c r="KO14" s="531"/>
      <c r="KP14" s="531"/>
      <c r="KQ14" s="531"/>
      <c r="KR14" s="531"/>
      <c r="KS14" s="531"/>
      <c r="KT14" s="531"/>
      <c r="KU14" s="531"/>
      <c r="KV14" s="531"/>
      <c r="KW14" s="531"/>
      <c r="KX14" s="531"/>
      <c r="KY14" s="531"/>
      <c r="KZ14" s="531"/>
      <c r="LA14" s="531"/>
      <c r="LB14" s="531"/>
      <c r="LC14" s="531"/>
      <c r="LD14" s="531"/>
      <c r="LE14" s="531"/>
      <c r="LF14" s="531"/>
      <c r="LG14" s="531"/>
      <c r="LH14" s="531"/>
      <c r="LI14" s="531"/>
      <c r="LJ14" s="531"/>
      <c r="LK14" s="531"/>
      <c r="LL14" s="531"/>
      <c r="LM14" s="531"/>
      <c r="LN14" s="531"/>
      <c r="LO14" s="531"/>
      <c r="LP14" s="531"/>
      <c r="LQ14" s="531"/>
      <c r="LR14" s="531"/>
      <c r="LS14" s="531"/>
      <c r="LT14" s="531"/>
      <c r="LU14" s="531"/>
      <c r="LV14" s="531"/>
      <c r="LW14" s="531"/>
      <c r="LX14" s="531"/>
      <c r="LY14" s="531"/>
      <c r="LZ14" s="531"/>
      <c r="MA14" s="531"/>
      <c r="MB14" s="531"/>
      <c r="MC14" s="531"/>
      <c r="MD14" s="531"/>
      <c r="ME14" s="531"/>
      <c r="MF14" s="531"/>
      <c r="MG14" s="531"/>
      <c r="MH14" s="531"/>
      <c r="MI14" s="531"/>
      <c r="MJ14" s="531"/>
      <c r="MK14" s="531"/>
      <c r="ML14" s="531"/>
      <c r="MM14" s="531"/>
      <c r="MN14" s="531"/>
      <c r="MO14" s="531"/>
      <c r="MP14" s="531"/>
      <c r="MQ14" s="531"/>
      <c r="MR14" s="531"/>
      <c r="MS14" s="531"/>
      <c r="MT14" s="531"/>
      <c r="MU14" s="531"/>
      <c r="MV14" s="531"/>
      <c r="MW14" s="531"/>
      <c r="MX14" s="531"/>
      <c r="MY14" s="531"/>
      <c r="MZ14" s="531"/>
      <c r="NA14" s="531"/>
      <c r="NB14" s="531"/>
      <c r="NC14" s="531"/>
      <c r="ND14" s="531"/>
      <c r="NE14" s="531"/>
      <c r="NF14" s="531"/>
      <c r="NG14" s="531"/>
      <c r="NH14" s="531"/>
      <c r="NI14" s="531"/>
      <c r="NJ14" s="531"/>
      <c r="NK14" s="531"/>
      <c r="NL14" s="531"/>
      <c r="NM14" s="531"/>
      <c r="NN14" s="531"/>
      <c r="NO14" s="531"/>
      <c r="NP14" s="531"/>
      <c r="NQ14" s="531"/>
      <c r="NR14" s="531"/>
      <c r="NS14" s="531"/>
      <c r="NT14" s="531"/>
      <c r="NU14" s="531"/>
      <c r="NV14" s="531"/>
      <c r="NW14" s="531"/>
      <c r="NX14" s="531"/>
      <c r="NY14" s="531"/>
      <c r="NZ14" s="531"/>
      <c r="OA14" s="531"/>
      <c r="OB14" s="531"/>
      <c r="OC14" s="531"/>
      <c r="OD14" s="531"/>
      <c r="OE14" s="531"/>
      <c r="OF14" s="531"/>
      <c r="OG14" s="531"/>
      <c r="OH14" s="531"/>
      <c r="OI14" s="531"/>
      <c r="OJ14" s="531"/>
      <c r="OK14" s="531"/>
      <c r="OL14" s="531"/>
      <c r="OM14" s="531"/>
      <c r="ON14" s="531"/>
      <c r="OO14" s="531"/>
      <c r="OP14" s="531"/>
      <c r="OQ14" s="531"/>
      <c r="OR14" s="531"/>
      <c r="OS14" s="531"/>
      <c r="OT14" s="531"/>
      <c r="OU14" s="531"/>
      <c r="OV14" s="531"/>
      <c r="OW14" s="531"/>
      <c r="OX14" s="531"/>
      <c r="OY14" s="531"/>
      <c r="OZ14" s="531"/>
      <c r="PA14" s="531"/>
      <c r="PB14" s="531"/>
      <c r="PC14" s="531"/>
      <c r="PD14" s="531"/>
      <c r="PE14" s="531"/>
      <c r="PF14" s="531"/>
      <c r="PG14" s="531"/>
      <c r="PH14" s="531"/>
      <c r="PI14" s="531"/>
      <c r="PJ14" s="531"/>
      <c r="PK14" s="531"/>
      <c r="PL14" s="531"/>
      <c r="PM14" s="531"/>
      <c r="PN14" s="531"/>
      <c r="PO14" s="531"/>
      <c r="PP14" s="531"/>
      <c r="PQ14" s="531"/>
      <c r="PR14" s="531"/>
      <c r="PS14" s="531"/>
      <c r="PT14" s="531"/>
      <c r="PU14" s="531"/>
      <c r="PV14" s="531"/>
      <c r="PW14" s="531"/>
      <c r="PX14" s="531"/>
      <c r="PY14" s="531"/>
      <c r="PZ14" s="531"/>
      <c r="QA14" s="531"/>
      <c r="QB14" s="531"/>
      <c r="QC14" s="531"/>
      <c r="QD14" s="531"/>
      <c r="QE14" s="531"/>
      <c r="QF14" s="531"/>
      <c r="QG14" s="531"/>
      <c r="QH14" s="531"/>
      <c r="QI14" s="531"/>
      <c r="QJ14" s="531"/>
      <c r="QK14" s="531"/>
      <c r="QL14" s="531"/>
      <c r="QM14" s="531"/>
      <c r="QN14" s="531"/>
      <c r="QO14" s="531"/>
      <c r="QP14" s="531"/>
      <c r="QQ14" s="531">
        <v>3</v>
      </c>
      <c r="QR14" s="531"/>
      <c r="QS14" s="531"/>
      <c r="QT14" s="531"/>
      <c r="QU14" s="531"/>
      <c r="QV14" s="531"/>
      <c r="QW14" s="531"/>
      <c r="QX14" s="531"/>
      <c r="QY14" s="531"/>
      <c r="QZ14" s="531"/>
      <c r="RA14" s="531"/>
      <c r="RB14" s="531"/>
      <c r="RC14" s="531"/>
      <c r="RD14" s="531"/>
      <c r="RE14" s="531"/>
      <c r="RF14" s="531"/>
      <c r="RG14" s="531"/>
      <c r="RH14" s="531"/>
      <c r="RI14" s="531"/>
      <c r="RJ14" s="531"/>
      <c r="RK14" s="531"/>
      <c r="RL14" s="531"/>
      <c r="RM14" s="531"/>
      <c r="RN14" s="531"/>
      <c r="RO14" s="531"/>
      <c r="RP14" s="531"/>
      <c r="RQ14" s="531"/>
      <c r="RR14" s="531"/>
      <c r="RS14" s="531"/>
      <c r="RT14" s="531"/>
      <c r="RU14" s="531"/>
      <c r="RV14" s="531"/>
      <c r="RW14" s="531"/>
      <c r="RX14" s="531"/>
      <c r="RY14" s="531"/>
      <c r="RZ14" s="531"/>
      <c r="SA14" s="531"/>
      <c r="SB14" s="531"/>
      <c r="SC14" s="531"/>
      <c r="SD14" s="531"/>
      <c r="SE14" s="531"/>
      <c r="SF14" s="531"/>
      <c r="SG14" s="531"/>
      <c r="SH14" s="531"/>
      <c r="SI14" s="531">
        <v>2</v>
      </c>
      <c r="SJ14" s="531"/>
      <c r="SK14" s="531"/>
      <c r="SL14" s="531"/>
      <c r="SM14" s="531"/>
      <c r="SN14" s="531"/>
      <c r="SO14" s="531"/>
      <c r="SP14" s="531"/>
      <c r="SQ14" s="531"/>
      <c r="SR14" s="531"/>
      <c r="SS14" s="531"/>
      <c r="ST14" s="531"/>
      <c r="SU14" s="531"/>
      <c r="SV14" s="531"/>
      <c r="SW14" s="531"/>
      <c r="SX14" s="531"/>
      <c r="SY14" s="531"/>
      <c r="SZ14" s="531"/>
      <c r="TA14" s="531"/>
      <c r="TB14" s="531"/>
      <c r="TC14" s="531"/>
      <c r="TD14" s="531"/>
      <c r="TE14" s="531"/>
      <c r="TF14" s="531"/>
      <c r="TG14" s="531"/>
      <c r="TH14" s="531"/>
      <c r="TI14" s="531"/>
      <c r="TJ14" s="531"/>
      <c r="TK14" s="531"/>
      <c r="TL14" s="531"/>
      <c r="TM14" s="531"/>
      <c r="TN14" s="531"/>
      <c r="TO14" s="531"/>
      <c r="TP14" s="531"/>
      <c r="TQ14" s="531"/>
      <c r="TR14" s="531"/>
      <c r="TS14" s="531"/>
      <c r="TT14" s="531"/>
      <c r="TU14" s="531"/>
      <c r="TV14" s="531"/>
      <c r="TW14" s="531"/>
      <c r="TX14" s="531"/>
      <c r="TY14" s="531"/>
      <c r="TZ14" s="531"/>
      <c r="UA14" s="531"/>
      <c r="UB14" s="531"/>
      <c r="UC14" s="531"/>
      <c r="UD14" s="531"/>
      <c r="UE14" s="531"/>
      <c r="UF14" s="531"/>
      <c r="UG14" s="531">
        <v>21</v>
      </c>
      <c r="UH14" s="531"/>
      <c r="UI14" s="531">
        <v>10</v>
      </c>
      <c r="UJ14" s="531"/>
      <c r="UK14" s="531"/>
      <c r="UL14" s="531"/>
      <c r="UM14" s="531"/>
      <c r="UN14" s="531"/>
      <c r="UO14" s="531"/>
      <c r="UP14" s="531"/>
      <c r="UQ14" s="531"/>
      <c r="UR14" s="531"/>
      <c r="US14" s="531"/>
      <c r="UT14" s="531"/>
      <c r="UU14" s="531">
        <v>4</v>
      </c>
      <c r="UV14" s="531">
        <v>4</v>
      </c>
      <c r="UW14" s="531">
        <v>7</v>
      </c>
      <c r="UX14" s="531">
        <v>3</v>
      </c>
      <c r="UY14" s="531">
        <v>2</v>
      </c>
      <c r="UZ14" s="531">
        <v>1</v>
      </c>
      <c r="VA14" s="531"/>
      <c r="VB14" s="531"/>
      <c r="VC14" s="536"/>
      <c r="VD14" s="536"/>
      <c r="VE14" s="536"/>
      <c r="VF14" s="536"/>
      <c r="VG14" s="536"/>
      <c r="VH14" s="536"/>
      <c r="VI14" s="531">
        <v>0</v>
      </c>
      <c r="VJ14" s="531">
        <v>0</v>
      </c>
      <c r="VK14" s="531">
        <v>0</v>
      </c>
      <c r="VL14" s="531">
        <v>0</v>
      </c>
      <c r="VM14" s="531">
        <v>0</v>
      </c>
      <c r="VN14" s="531">
        <v>0</v>
      </c>
      <c r="VO14" s="531">
        <v>0</v>
      </c>
      <c r="VP14" s="531">
        <v>0</v>
      </c>
      <c r="VQ14" s="531">
        <v>0</v>
      </c>
      <c r="VR14" s="531">
        <v>0</v>
      </c>
      <c r="VS14" s="531">
        <v>0</v>
      </c>
      <c r="VT14" s="531">
        <v>0</v>
      </c>
      <c r="VU14" s="531">
        <v>1</v>
      </c>
      <c r="VV14" s="531">
        <v>0</v>
      </c>
      <c r="VW14" s="531">
        <v>0</v>
      </c>
      <c r="VX14" s="536"/>
      <c r="VY14" s="531">
        <v>10</v>
      </c>
      <c r="VZ14" s="531">
        <v>23</v>
      </c>
      <c r="WA14" s="531">
        <v>0</v>
      </c>
      <c r="WB14" s="531">
        <v>0</v>
      </c>
      <c r="WC14" s="531">
        <v>0</v>
      </c>
      <c r="WD14" s="531">
        <v>0</v>
      </c>
      <c r="WE14" s="531">
        <v>32</v>
      </c>
      <c r="WF14" s="536"/>
      <c r="WG14" s="536"/>
      <c r="WH14" s="536"/>
      <c r="WI14" s="536"/>
      <c r="WJ14" s="536"/>
      <c r="WK14" s="536"/>
      <c r="WL14" s="536"/>
      <c r="WM14" s="536"/>
      <c r="WN14" s="536"/>
      <c r="WO14" s="531"/>
      <c r="WP14" s="531">
        <v>0</v>
      </c>
      <c r="WQ14" s="531"/>
      <c r="WR14" s="531"/>
      <c r="WS14" s="531"/>
      <c r="WT14" s="531">
        <v>1</v>
      </c>
      <c r="WU14" s="531">
        <v>1</v>
      </c>
      <c r="WV14" s="531"/>
      <c r="WW14" s="531"/>
      <c r="WX14" s="531"/>
      <c r="WY14" s="531"/>
      <c r="WZ14" s="531"/>
      <c r="XA14" s="531"/>
      <c r="XB14" s="531"/>
      <c r="XC14" s="531"/>
      <c r="XD14" s="531">
        <v>36</v>
      </c>
      <c r="XE14" s="531">
        <v>0</v>
      </c>
      <c r="XF14" s="531">
        <v>0</v>
      </c>
      <c r="XG14" s="531">
        <v>15</v>
      </c>
      <c r="XH14" s="531">
        <v>23</v>
      </c>
      <c r="XI14" s="531">
        <v>4</v>
      </c>
      <c r="XJ14" s="531"/>
      <c r="XK14" s="531"/>
      <c r="XL14" s="531"/>
      <c r="XM14" s="531"/>
      <c r="XN14" s="531">
        <v>4</v>
      </c>
      <c r="XO14" s="531">
        <v>13</v>
      </c>
      <c r="XP14" s="531">
        <v>0</v>
      </c>
      <c r="XQ14" s="531"/>
      <c r="XR14" s="531"/>
      <c r="XS14" s="531"/>
      <c r="XT14" s="531"/>
      <c r="XU14" s="531"/>
      <c r="XV14" s="531"/>
      <c r="XW14" s="531"/>
      <c r="XX14" s="531"/>
      <c r="XY14" s="531"/>
      <c r="XZ14" s="531"/>
      <c r="YA14" s="531"/>
      <c r="YB14" s="531"/>
      <c r="YC14" s="531"/>
      <c r="YD14" s="531"/>
      <c r="YE14" s="531"/>
      <c r="YF14" s="531"/>
      <c r="YG14" s="531"/>
      <c r="YH14" s="531"/>
      <c r="YI14" s="531"/>
      <c r="YJ14" s="531"/>
      <c r="YK14" s="531"/>
      <c r="YL14" s="531"/>
      <c r="YM14" s="531"/>
      <c r="YN14" s="531">
        <v>0</v>
      </c>
      <c r="YO14" s="531">
        <v>10</v>
      </c>
      <c r="YP14" s="531"/>
      <c r="YQ14" s="531"/>
      <c r="YR14" s="531"/>
      <c r="YS14" s="531"/>
      <c r="YT14" s="531"/>
      <c r="YU14" s="531"/>
      <c r="YV14" s="531"/>
      <c r="YW14" s="531"/>
      <c r="YX14" s="531"/>
      <c r="YY14" s="531"/>
      <c r="YZ14" s="531"/>
      <c r="ZA14" s="531"/>
      <c r="ZB14" s="531"/>
      <c r="ZC14" s="531"/>
      <c r="ZD14" s="531"/>
      <c r="ZE14" s="531"/>
      <c r="ZF14" s="531"/>
      <c r="ZG14" s="531"/>
      <c r="ZH14" s="531"/>
      <c r="ZI14" s="531"/>
      <c r="ZJ14" s="531"/>
      <c r="ZK14" s="531"/>
      <c r="ZL14" s="531"/>
      <c r="ZM14" s="531"/>
      <c r="ZN14" s="531"/>
      <c r="ZO14" s="531"/>
      <c r="ZP14" s="531"/>
      <c r="ZQ14" s="531"/>
      <c r="ZR14" s="531"/>
      <c r="ZS14" s="531"/>
      <c r="ZT14" s="531"/>
      <c r="ZU14" s="531"/>
      <c r="ZV14" s="531"/>
      <c r="ZW14" s="531"/>
      <c r="ZX14" s="531"/>
      <c r="ZY14" s="531"/>
      <c r="ZZ14" s="531"/>
      <c r="AAA14" s="531"/>
      <c r="AAB14" s="531"/>
      <c r="AAC14" s="531"/>
      <c r="AAD14" s="531"/>
      <c r="AAE14" s="531"/>
      <c r="AAF14" s="531"/>
      <c r="AAG14" s="531"/>
      <c r="AAH14" s="531"/>
      <c r="AAI14" s="531"/>
      <c r="AAJ14" s="531"/>
      <c r="AAK14" s="531"/>
      <c r="AAL14" s="531"/>
      <c r="AAM14" s="531"/>
      <c r="AAN14" s="531"/>
      <c r="AAO14" s="531"/>
      <c r="AAP14" s="531"/>
      <c r="AAQ14" s="531"/>
      <c r="AAR14" s="531"/>
      <c r="AAS14" s="531"/>
      <c r="AAT14" s="531"/>
      <c r="AAU14" s="531"/>
      <c r="AAV14" s="531"/>
      <c r="AAW14" s="531">
        <v>5</v>
      </c>
      <c r="AAX14" s="531"/>
      <c r="AAY14" s="531"/>
      <c r="AAZ14" s="531"/>
      <c r="ABA14" s="531"/>
      <c r="ABB14" s="531">
        <v>18</v>
      </c>
      <c r="ABC14" s="531">
        <v>0</v>
      </c>
      <c r="ABD14" s="531">
        <v>0</v>
      </c>
      <c r="ABE14" s="536"/>
      <c r="ABF14" s="536"/>
      <c r="ABG14" s="536"/>
      <c r="ABH14" s="536"/>
      <c r="ABI14" s="536"/>
      <c r="ABJ14" s="536"/>
      <c r="ABK14" s="536"/>
      <c r="ABL14" s="536"/>
      <c r="ABM14" s="536"/>
      <c r="ABN14" s="536"/>
      <c r="ABO14" s="536"/>
      <c r="ABP14" s="536"/>
      <c r="ABQ14" s="536"/>
      <c r="ABR14" s="536"/>
      <c r="ABS14" s="536"/>
      <c r="ABT14" s="536"/>
      <c r="ABU14" s="536"/>
      <c r="ABV14" s="536"/>
      <c r="ABW14" s="536"/>
      <c r="ABX14" s="536"/>
      <c r="ABY14" s="536"/>
      <c r="ABZ14" s="531"/>
      <c r="ACA14" s="531"/>
      <c r="ACB14" s="531"/>
      <c r="ACC14" s="531"/>
      <c r="ACD14" s="531"/>
      <c r="ACE14" s="531"/>
      <c r="ACF14" s="531"/>
      <c r="ACG14" s="531"/>
      <c r="ACH14" s="531"/>
      <c r="ACI14" s="531"/>
      <c r="ACJ14" s="531"/>
      <c r="ACK14" s="531"/>
      <c r="ACL14" s="531"/>
      <c r="ACM14" s="531"/>
      <c r="ACN14" s="531"/>
      <c r="ACO14" s="531"/>
      <c r="ACP14" s="531"/>
      <c r="ACQ14" s="531">
        <v>4</v>
      </c>
      <c r="ACR14" s="531">
        <v>3</v>
      </c>
      <c r="ACS14" s="531">
        <v>2</v>
      </c>
      <c r="ACT14" s="531">
        <v>1</v>
      </c>
      <c r="ACU14" s="531">
        <v>3</v>
      </c>
      <c r="ACV14" s="531" t="s">
        <v>1810</v>
      </c>
      <c r="ACW14" s="536"/>
      <c r="ACX14" s="536"/>
      <c r="ACY14" s="536"/>
      <c r="ACZ14" s="536"/>
      <c r="ADA14" s="536"/>
      <c r="ADB14" s="536"/>
      <c r="ADC14" s="536"/>
      <c r="ADD14" s="536"/>
      <c r="ADE14" s="536"/>
      <c r="ADF14" s="536"/>
      <c r="ADG14" s="536"/>
      <c r="ADH14" s="536"/>
      <c r="ADI14" s="536"/>
      <c r="ADJ14" s="536"/>
      <c r="ADK14" s="536"/>
      <c r="ADL14" s="531"/>
      <c r="ADM14" s="531"/>
      <c r="ADN14" s="531"/>
      <c r="ADO14" s="531"/>
      <c r="ADP14" s="531"/>
      <c r="ADQ14" s="531"/>
      <c r="ADR14" s="531"/>
      <c r="ADS14" s="531" t="s">
        <v>1811</v>
      </c>
      <c r="ADT14" s="531"/>
      <c r="ADU14" s="531"/>
      <c r="ADV14" s="531"/>
      <c r="ADW14" s="531"/>
      <c r="ADX14" s="531" t="s">
        <v>1637</v>
      </c>
      <c r="ADY14" s="536"/>
      <c r="ADZ14" s="536"/>
      <c r="AEA14" s="536"/>
      <c r="AEB14" s="531" t="s">
        <v>1798</v>
      </c>
      <c r="AEC14" s="531" t="s">
        <v>1799</v>
      </c>
      <c r="AED14" s="531" t="s">
        <v>1800</v>
      </c>
      <c r="AEE14" s="531" t="s">
        <v>1801</v>
      </c>
      <c r="AEF14" s="531" t="s">
        <v>1802</v>
      </c>
      <c r="AEG14" s="531" t="s">
        <v>1803</v>
      </c>
      <c r="AEH14" s="531" t="s">
        <v>1637</v>
      </c>
      <c r="AEI14" s="531" t="s">
        <v>1638</v>
      </c>
      <c r="AEJ14" s="531" t="s">
        <v>1637</v>
      </c>
    </row>
    <row r="15" spans="1:816">
      <c r="A15" s="531">
        <v>12</v>
      </c>
      <c r="B15" s="531">
        <v>59</v>
      </c>
      <c r="C15" s="537">
        <v>4</v>
      </c>
      <c r="D15" s="535">
        <v>43115.906251354165</v>
      </c>
      <c r="E15" s="531" t="s">
        <v>697</v>
      </c>
      <c r="F15" s="531" t="s">
        <v>701</v>
      </c>
      <c r="G15" s="531" t="s">
        <v>702</v>
      </c>
      <c r="H15" s="531" t="s">
        <v>703</v>
      </c>
      <c r="I15" s="531" t="s">
        <v>700</v>
      </c>
      <c r="J15" s="531">
        <v>227</v>
      </c>
      <c r="K15" s="531" t="s">
        <v>1534</v>
      </c>
      <c r="L15" s="531" t="s">
        <v>1535</v>
      </c>
      <c r="M15" s="531" t="s">
        <v>704</v>
      </c>
      <c r="N15" s="531"/>
      <c r="O15" s="531" t="s">
        <v>1744</v>
      </c>
      <c r="P15" s="531" t="s">
        <v>1703</v>
      </c>
      <c r="Q15" s="531"/>
      <c r="R15" s="531"/>
      <c r="S15" s="531"/>
      <c r="T15" s="531"/>
      <c r="U15" s="531"/>
      <c r="V15" s="531" t="s">
        <v>702</v>
      </c>
      <c r="W15" s="531" t="s">
        <v>703</v>
      </c>
      <c r="X15" s="531" t="s">
        <v>700</v>
      </c>
      <c r="Y15" s="531" t="s">
        <v>701</v>
      </c>
      <c r="Z15" s="531" t="s">
        <v>1534</v>
      </c>
      <c r="AA15" s="531" t="s">
        <v>1535</v>
      </c>
      <c r="AB15" s="531" t="s">
        <v>1688</v>
      </c>
      <c r="AC15" s="531" t="s">
        <v>1366</v>
      </c>
      <c r="AD15" s="531"/>
      <c r="AE15" s="531"/>
      <c r="AF15" s="531">
        <v>6</v>
      </c>
      <c r="AG15" s="531">
        <v>38</v>
      </c>
      <c r="AH15" s="531">
        <v>34</v>
      </c>
      <c r="AI15" s="531">
        <v>41</v>
      </c>
      <c r="AJ15" s="531">
        <v>50</v>
      </c>
      <c r="AK15" s="531"/>
      <c r="AL15" s="531"/>
      <c r="AM15" s="531"/>
      <c r="AN15" s="531"/>
      <c r="AO15" s="531"/>
      <c r="AP15" s="531"/>
      <c r="AQ15" s="531"/>
      <c r="AR15" s="531"/>
      <c r="AS15" s="531">
        <v>0</v>
      </c>
      <c r="AT15" s="531"/>
      <c r="AU15" s="531"/>
      <c r="AV15" s="531">
        <v>6</v>
      </c>
      <c r="AW15" s="531">
        <v>6</v>
      </c>
      <c r="AX15" s="531">
        <v>4</v>
      </c>
      <c r="AY15" s="531"/>
      <c r="AZ15" s="531"/>
      <c r="BA15" s="531"/>
      <c r="BB15" s="531"/>
      <c r="BC15" s="531">
        <v>5</v>
      </c>
      <c r="BD15" s="531"/>
      <c r="BE15" s="531">
        <v>6</v>
      </c>
      <c r="BF15" s="531">
        <v>3</v>
      </c>
      <c r="BG15" s="531"/>
      <c r="BH15" s="531"/>
      <c r="BI15" s="531">
        <v>3</v>
      </c>
      <c r="BJ15" s="531"/>
      <c r="BK15" s="531"/>
      <c r="BL15" s="531"/>
      <c r="BM15" s="531"/>
      <c r="BN15" s="531"/>
      <c r="BO15" s="531"/>
      <c r="BP15" s="531"/>
      <c r="BQ15" s="531"/>
      <c r="BR15" s="531">
        <v>1</v>
      </c>
      <c r="BS15" s="531"/>
      <c r="BT15" s="531"/>
      <c r="BU15" s="531"/>
      <c r="BV15" s="531">
        <v>4</v>
      </c>
      <c r="BW15" s="531">
        <v>6</v>
      </c>
      <c r="BX15" s="531">
        <v>7</v>
      </c>
      <c r="BY15" s="531">
        <v>1</v>
      </c>
      <c r="BZ15" s="531"/>
      <c r="CA15" s="531"/>
      <c r="CB15" s="531"/>
      <c r="CC15" s="531">
        <v>6</v>
      </c>
      <c r="CD15" s="531"/>
      <c r="CE15" s="531">
        <v>8</v>
      </c>
      <c r="CF15" s="531">
        <v>5</v>
      </c>
      <c r="CG15" s="531"/>
      <c r="CH15" s="531"/>
      <c r="CI15" s="531">
        <v>6</v>
      </c>
      <c r="CJ15" s="531"/>
      <c r="CK15" s="531"/>
      <c r="CL15" s="531"/>
      <c r="CM15" s="531"/>
      <c r="CN15" s="531"/>
      <c r="CO15" s="531"/>
      <c r="CP15" s="531"/>
      <c r="CQ15" s="531"/>
      <c r="CR15" s="531"/>
      <c r="CS15" s="531"/>
      <c r="CT15" s="531"/>
      <c r="CU15" s="531"/>
      <c r="CV15" s="531">
        <v>5</v>
      </c>
      <c r="CW15" s="531">
        <v>6</v>
      </c>
      <c r="CX15" s="531">
        <v>6</v>
      </c>
      <c r="CY15" s="531">
        <v>2</v>
      </c>
      <c r="CZ15" s="531"/>
      <c r="DA15" s="531"/>
      <c r="DB15" s="531"/>
      <c r="DC15" s="531">
        <v>6</v>
      </c>
      <c r="DD15" s="531"/>
      <c r="DE15" s="531">
        <v>8</v>
      </c>
      <c r="DF15" s="531">
        <v>9</v>
      </c>
      <c r="DG15" s="531"/>
      <c r="DH15" s="531"/>
      <c r="DI15" s="531">
        <v>5</v>
      </c>
      <c r="DJ15" s="531"/>
      <c r="DK15" s="531"/>
      <c r="DL15" s="531"/>
      <c r="DM15" s="531"/>
      <c r="DN15" s="531"/>
      <c r="DO15" s="531"/>
      <c r="DP15" s="531"/>
      <c r="DQ15" s="531"/>
      <c r="DR15" s="531"/>
      <c r="DS15" s="531"/>
      <c r="DT15" s="531"/>
      <c r="DU15" s="531"/>
      <c r="DV15" s="531">
        <v>7</v>
      </c>
      <c r="DW15" s="531">
        <v>7</v>
      </c>
      <c r="DX15" s="531">
        <v>5</v>
      </c>
      <c r="DY15" s="531">
        <v>2</v>
      </c>
      <c r="DZ15" s="531"/>
      <c r="EA15" s="531"/>
      <c r="EB15" s="531"/>
      <c r="EC15" s="531">
        <v>4</v>
      </c>
      <c r="ED15" s="531"/>
      <c r="EE15" s="531">
        <v>5</v>
      </c>
      <c r="EF15" s="531">
        <v>7</v>
      </c>
      <c r="EG15" s="531"/>
      <c r="EH15" s="531"/>
      <c r="EI15" s="531">
        <v>3</v>
      </c>
      <c r="EJ15" s="531"/>
      <c r="EK15" s="531"/>
      <c r="EL15" s="531"/>
      <c r="EM15" s="531"/>
      <c r="EN15" s="531"/>
      <c r="EO15" s="531"/>
      <c r="EP15" s="531"/>
      <c r="EQ15" s="531"/>
      <c r="ER15" s="531">
        <v>1</v>
      </c>
      <c r="ES15" s="531"/>
      <c r="ET15" s="531"/>
      <c r="EU15" s="531"/>
      <c r="EV15" s="531"/>
      <c r="EW15" s="531"/>
      <c r="EX15" s="531"/>
      <c r="EY15" s="531"/>
      <c r="EZ15" s="531"/>
      <c r="FA15" s="531"/>
      <c r="FB15" s="531"/>
      <c r="FC15" s="531"/>
      <c r="FD15" s="531"/>
      <c r="FE15" s="531"/>
      <c r="FF15" s="531"/>
      <c r="FG15" s="531"/>
      <c r="FH15" s="531"/>
      <c r="FI15" s="531"/>
      <c r="FJ15" s="531"/>
      <c r="FK15" s="531"/>
      <c r="FL15" s="531"/>
      <c r="FM15" s="531"/>
      <c r="FN15" s="531"/>
      <c r="FO15" s="531"/>
      <c r="FP15" s="531"/>
      <c r="FQ15" s="531"/>
      <c r="FR15" s="531"/>
      <c r="FS15" s="531"/>
      <c r="FT15" s="531"/>
      <c r="FU15" s="531"/>
      <c r="FV15" s="531"/>
      <c r="FW15" s="531"/>
      <c r="FX15" s="531"/>
      <c r="FY15" s="531"/>
      <c r="FZ15" s="531"/>
      <c r="GA15" s="531"/>
      <c r="GB15" s="531"/>
      <c r="GC15" s="531"/>
      <c r="GD15" s="531"/>
      <c r="GE15" s="531"/>
      <c r="GF15" s="531"/>
      <c r="GG15" s="531"/>
      <c r="GH15" s="531"/>
      <c r="GI15" s="531"/>
      <c r="GJ15" s="531"/>
      <c r="GK15" s="531"/>
      <c r="GL15" s="531"/>
      <c r="GM15" s="531"/>
      <c r="GN15" s="531"/>
      <c r="GO15" s="531"/>
      <c r="GP15" s="531"/>
      <c r="GQ15" s="531"/>
      <c r="GR15" s="531"/>
      <c r="GS15" s="531"/>
      <c r="GT15" s="531"/>
      <c r="GU15" s="531"/>
      <c r="GV15" s="531"/>
      <c r="GW15" s="531"/>
      <c r="GX15" s="531"/>
      <c r="GY15" s="531"/>
      <c r="GZ15" s="531"/>
      <c r="HA15" s="531"/>
      <c r="HB15" s="531"/>
      <c r="HC15" s="531"/>
      <c r="HD15" s="531"/>
      <c r="HE15" s="531"/>
      <c r="HF15" s="531"/>
      <c r="HG15" s="531"/>
      <c r="HH15" s="531"/>
      <c r="HI15" s="531"/>
      <c r="HJ15" s="531"/>
      <c r="HK15" s="531"/>
      <c r="HL15" s="531"/>
      <c r="HM15" s="531"/>
      <c r="HN15" s="531"/>
      <c r="HO15" s="531"/>
      <c r="HP15" s="531"/>
      <c r="HQ15" s="531"/>
      <c r="HR15" s="531"/>
      <c r="HS15" s="531"/>
      <c r="HT15" s="531"/>
      <c r="HU15" s="531"/>
      <c r="HV15" s="531"/>
      <c r="HW15" s="531"/>
      <c r="HX15" s="531"/>
      <c r="HY15" s="531"/>
      <c r="HZ15" s="531"/>
      <c r="IA15" s="531"/>
      <c r="IB15" s="531"/>
      <c r="IC15" s="531"/>
      <c r="ID15" s="531"/>
      <c r="IE15" s="531"/>
      <c r="IF15" s="531"/>
      <c r="IG15" s="531"/>
      <c r="IH15" s="531"/>
      <c r="II15" s="531"/>
      <c r="IJ15" s="531"/>
      <c r="IK15" s="531"/>
      <c r="IL15" s="531"/>
      <c r="IM15" s="531"/>
      <c r="IN15" s="531"/>
      <c r="IO15" s="531"/>
      <c r="IP15" s="531"/>
      <c r="IQ15" s="531"/>
      <c r="IR15" s="531"/>
      <c r="IS15" s="531"/>
      <c r="IT15" s="531"/>
      <c r="IU15" s="531"/>
      <c r="IV15" s="531"/>
      <c r="IW15" s="531"/>
      <c r="IX15" s="531"/>
      <c r="IY15" s="531"/>
      <c r="IZ15" s="531"/>
      <c r="JA15" s="531"/>
      <c r="JB15" s="531"/>
      <c r="JC15" s="531"/>
      <c r="JD15" s="531"/>
      <c r="JE15" s="531"/>
      <c r="JF15" s="531"/>
      <c r="JG15" s="531"/>
      <c r="JH15" s="531"/>
      <c r="JI15" s="531"/>
      <c r="JJ15" s="531"/>
      <c r="JK15" s="531"/>
      <c r="JL15" s="531"/>
      <c r="JM15" s="531"/>
      <c r="JN15" s="531"/>
      <c r="JO15" s="531"/>
      <c r="JP15" s="531"/>
      <c r="JQ15" s="531"/>
      <c r="JR15" s="531"/>
      <c r="JS15" s="531"/>
      <c r="JT15" s="531"/>
      <c r="JU15" s="531"/>
      <c r="JV15" s="531"/>
      <c r="JW15" s="531"/>
      <c r="JX15" s="531"/>
      <c r="JY15" s="531"/>
      <c r="JZ15" s="531"/>
      <c r="KA15" s="531"/>
      <c r="KB15" s="531"/>
      <c r="KC15" s="531"/>
      <c r="KD15" s="531"/>
      <c r="KE15" s="531"/>
      <c r="KF15" s="531"/>
      <c r="KG15" s="531"/>
      <c r="KH15" s="531"/>
      <c r="KI15" s="531"/>
      <c r="KJ15" s="531"/>
      <c r="KK15" s="531"/>
      <c r="KL15" s="531"/>
      <c r="KM15" s="531"/>
      <c r="KN15" s="531"/>
      <c r="KO15" s="531"/>
      <c r="KP15" s="531"/>
      <c r="KQ15" s="531"/>
      <c r="KR15" s="531">
        <v>2</v>
      </c>
      <c r="KS15" s="531">
        <v>4</v>
      </c>
      <c r="KT15" s="531"/>
      <c r="KU15" s="531"/>
      <c r="KV15" s="531"/>
      <c r="KW15" s="531"/>
      <c r="KX15" s="531"/>
      <c r="KY15" s="531"/>
      <c r="KZ15" s="531"/>
      <c r="LA15" s="531"/>
      <c r="LB15" s="531"/>
      <c r="LC15" s="531"/>
      <c r="LD15" s="531"/>
      <c r="LE15" s="531"/>
      <c r="LF15" s="531"/>
      <c r="LG15" s="531"/>
      <c r="LH15" s="531"/>
      <c r="LI15" s="531"/>
      <c r="LJ15" s="531"/>
      <c r="LK15" s="531"/>
      <c r="LL15" s="531"/>
      <c r="LM15" s="531"/>
      <c r="LN15" s="531"/>
      <c r="LO15" s="531"/>
      <c r="LP15" s="531"/>
      <c r="LQ15" s="531"/>
      <c r="LR15" s="531"/>
      <c r="LS15" s="531"/>
      <c r="LT15" s="531"/>
      <c r="LU15" s="531"/>
      <c r="LV15" s="531"/>
      <c r="LW15" s="531"/>
      <c r="LX15" s="531"/>
      <c r="LY15" s="531"/>
      <c r="LZ15" s="531"/>
      <c r="MA15" s="531"/>
      <c r="MB15" s="531"/>
      <c r="MC15" s="531"/>
      <c r="MD15" s="531"/>
      <c r="ME15" s="531"/>
      <c r="MF15" s="531"/>
      <c r="MG15" s="531"/>
      <c r="MH15" s="531"/>
      <c r="MI15" s="531"/>
      <c r="MJ15" s="531"/>
      <c r="MK15" s="531"/>
      <c r="ML15" s="531"/>
      <c r="MM15" s="531"/>
      <c r="MN15" s="531"/>
      <c r="MO15" s="531"/>
      <c r="MP15" s="531"/>
      <c r="MQ15" s="531"/>
      <c r="MR15" s="531"/>
      <c r="MS15" s="531"/>
      <c r="MT15" s="531"/>
      <c r="MU15" s="531"/>
      <c r="MV15" s="531">
        <v>5</v>
      </c>
      <c r="MW15" s="531">
        <v>5</v>
      </c>
      <c r="MX15" s="531"/>
      <c r="MY15" s="531"/>
      <c r="MZ15" s="531"/>
      <c r="NA15" s="531"/>
      <c r="NB15" s="531"/>
      <c r="NC15" s="531"/>
      <c r="ND15" s="531"/>
      <c r="NE15" s="531"/>
      <c r="NF15" s="531">
        <v>7</v>
      </c>
      <c r="NG15" s="531">
        <v>5</v>
      </c>
      <c r="NH15" s="531"/>
      <c r="NI15" s="531"/>
      <c r="NJ15" s="531"/>
      <c r="NK15" s="531"/>
      <c r="NL15" s="531"/>
      <c r="NM15" s="531"/>
      <c r="NN15" s="531"/>
      <c r="NO15" s="531"/>
      <c r="NP15" s="531"/>
      <c r="NQ15" s="531"/>
      <c r="NR15" s="531"/>
      <c r="NS15" s="531"/>
      <c r="NT15" s="531"/>
      <c r="NU15" s="531"/>
      <c r="NV15" s="531"/>
      <c r="NW15" s="531"/>
      <c r="NX15" s="531"/>
      <c r="NY15" s="531"/>
      <c r="NZ15" s="531"/>
      <c r="OA15" s="531"/>
      <c r="OB15" s="531"/>
      <c r="OC15" s="531"/>
      <c r="OD15" s="531"/>
      <c r="OE15" s="531"/>
      <c r="OF15" s="531"/>
      <c r="OG15" s="531"/>
      <c r="OH15" s="531"/>
      <c r="OI15" s="531"/>
      <c r="OJ15" s="531"/>
      <c r="OK15" s="531"/>
      <c r="OL15" s="531"/>
      <c r="OM15" s="531"/>
      <c r="ON15" s="531">
        <v>13</v>
      </c>
      <c r="OO15" s="531">
        <v>23</v>
      </c>
      <c r="OP15" s="531"/>
      <c r="OQ15" s="531">
        <v>5</v>
      </c>
      <c r="OR15" s="531"/>
      <c r="OS15" s="531"/>
      <c r="OT15" s="531"/>
      <c r="OU15" s="531"/>
      <c r="OV15" s="531"/>
      <c r="OW15" s="531"/>
      <c r="OX15" s="531">
        <v>19</v>
      </c>
      <c r="OY15" s="531">
        <v>9</v>
      </c>
      <c r="OZ15" s="531"/>
      <c r="PA15" s="531"/>
      <c r="PB15" s="531"/>
      <c r="PC15" s="531"/>
      <c r="PD15" s="531"/>
      <c r="PE15" s="531"/>
      <c r="PF15" s="531"/>
      <c r="PG15" s="531"/>
      <c r="PH15" s="531"/>
      <c r="PI15" s="531"/>
      <c r="PJ15" s="531"/>
      <c r="PK15" s="531"/>
      <c r="PL15" s="531"/>
      <c r="PM15" s="531"/>
      <c r="PN15" s="531"/>
      <c r="PO15" s="531"/>
      <c r="PP15" s="531"/>
      <c r="PQ15" s="531"/>
      <c r="PR15" s="531"/>
      <c r="PS15" s="531"/>
      <c r="PT15" s="531"/>
      <c r="PU15" s="531"/>
      <c r="PV15" s="531"/>
      <c r="PW15" s="531"/>
      <c r="PX15" s="531"/>
      <c r="PY15" s="531"/>
      <c r="PZ15" s="531"/>
      <c r="QA15" s="531"/>
      <c r="QB15" s="531"/>
      <c r="QC15" s="531"/>
      <c r="QD15" s="531"/>
      <c r="QE15" s="531"/>
      <c r="QF15" s="531">
        <v>6</v>
      </c>
      <c r="QG15" s="531">
        <v>14</v>
      </c>
      <c r="QH15" s="531"/>
      <c r="QI15" s="531">
        <v>5</v>
      </c>
      <c r="QJ15" s="531">
        <v>11</v>
      </c>
      <c r="QK15" s="531"/>
      <c r="QL15" s="531"/>
      <c r="QM15" s="531"/>
      <c r="QN15" s="531"/>
      <c r="QO15" s="531"/>
      <c r="QP15" s="531">
        <v>11</v>
      </c>
      <c r="QQ15" s="531">
        <v>5</v>
      </c>
      <c r="QR15" s="531"/>
      <c r="QS15" s="531"/>
      <c r="QT15" s="531"/>
      <c r="QU15" s="531"/>
      <c r="QV15" s="531"/>
      <c r="QW15" s="531"/>
      <c r="QX15" s="531"/>
      <c r="QY15" s="531"/>
      <c r="QZ15" s="531"/>
      <c r="RA15" s="531"/>
      <c r="RB15" s="531"/>
      <c r="RC15" s="531"/>
      <c r="RD15" s="531"/>
      <c r="RE15" s="531"/>
      <c r="RF15" s="531"/>
      <c r="RG15" s="531"/>
      <c r="RH15" s="531"/>
      <c r="RI15" s="531"/>
      <c r="RJ15" s="531"/>
      <c r="RK15" s="531"/>
      <c r="RL15" s="531"/>
      <c r="RM15" s="531"/>
      <c r="RN15" s="531"/>
      <c r="RO15" s="531"/>
      <c r="RP15" s="531"/>
      <c r="RQ15" s="531"/>
      <c r="RR15" s="531"/>
      <c r="RS15" s="531">
        <v>2</v>
      </c>
      <c r="RT15" s="531"/>
      <c r="RU15" s="531"/>
      <c r="RV15" s="531"/>
      <c r="RW15" s="531"/>
      <c r="RX15" s="531">
        <v>8</v>
      </c>
      <c r="RY15" s="531">
        <v>8</v>
      </c>
      <c r="RZ15" s="531"/>
      <c r="SA15" s="531">
        <v>7</v>
      </c>
      <c r="SB15" s="531"/>
      <c r="SC15" s="531"/>
      <c r="SD15" s="531"/>
      <c r="SE15" s="531"/>
      <c r="SF15" s="531"/>
      <c r="SG15" s="531"/>
      <c r="SH15" s="531">
        <v>12</v>
      </c>
      <c r="SI15" s="531"/>
      <c r="SJ15" s="531"/>
      <c r="SK15" s="531"/>
      <c r="SL15" s="531"/>
      <c r="SM15" s="531"/>
      <c r="SN15" s="531"/>
      <c r="SO15" s="531"/>
      <c r="SP15" s="531"/>
      <c r="SQ15" s="531"/>
      <c r="SR15" s="531"/>
      <c r="SS15" s="531"/>
      <c r="ST15" s="531"/>
      <c r="SU15" s="531"/>
      <c r="SV15" s="531"/>
      <c r="SW15" s="531"/>
      <c r="SX15" s="531">
        <v>1</v>
      </c>
      <c r="SY15" s="531"/>
      <c r="SZ15" s="531"/>
      <c r="TA15" s="531"/>
      <c r="TB15" s="531"/>
      <c r="TC15" s="531">
        <v>1</v>
      </c>
      <c r="TD15" s="531"/>
      <c r="TE15" s="531"/>
      <c r="TF15" s="531">
        <v>2</v>
      </c>
      <c r="TG15" s="531"/>
      <c r="TH15" s="531"/>
      <c r="TI15" s="531"/>
      <c r="TJ15" s="531"/>
      <c r="TK15" s="531">
        <v>2</v>
      </c>
      <c r="TL15" s="531"/>
      <c r="TM15" s="531"/>
      <c r="TN15" s="531">
        <v>1</v>
      </c>
      <c r="TO15" s="531">
        <v>1</v>
      </c>
      <c r="TP15" s="531"/>
      <c r="TQ15" s="531"/>
      <c r="TR15" s="531">
        <v>1</v>
      </c>
      <c r="TS15" s="531"/>
      <c r="TT15" s="531"/>
      <c r="TU15" s="531"/>
      <c r="TV15" s="531">
        <v>1</v>
      </c>
      <c r="TW15" s="531">
        <v>1</v>
      </c>
      <c r="TX15" s="531"/>
      <c r="TY15" s="531"/>
      <c r="TZ15" s="531">
        <v>1</v>
      </c>
      <c r="UA15" s="531"/>
      <c r="UB15" s="531"/>
      <c r="UC15" s="531">
        <v>54</v>
      </c>
      <c r="UD15" s="531"/>
      <c r="UE15" s="531">
        <v>12</v>
      </c>
      <c r="UF15" s="531">
        <v>0</v>
      </c>
      <c r="UG15" s="531">
        <v>52</v>
      </c>
      <c r="UH15" s="531"/>
      <c r="UI15" s="531">
        <v>16</v>
      </c>
      <c r="UJ15" s="531">
        <v>0</v>
      </c>
      <c r="UK15" s="531"/>
      <c r="UL15" s="531">
        <v>1</v>
      </c>
      <c r="UM15" s="531">
        <v>6</v>
      </c>
      <c r="UN15" s="531">
        <v>8</v>
      </c>
      <c r="UO15" s="531">
        <v>24</v>
      </c>
      <c r="UP15" s="531">
        <v>13</v>
      </c>
      <c r="UQ15" s="531">
        <v>1</v>
      </c>
      <c r="UR15" s="531">
        <v>1</v>
      </c>
      <c r="US15" s="531"/>
      <c r="UT15" s="531"/>
      <c r="UU15" s="531">
        <v>2</v>
      </c>
      <c r="UV15" s="531">
        <v>6</v>
      </c>
      <c r="UW15" s="531">
        <v>11</v>
      </c>
      <c r="UX15" s="531">
        <v>14</v>
      </c>
      <c r="UY15" s="531">
        <v>15</v>
      </c>
      <c r="UZ15" s="531">
        <v>3</v>
      </c>
      <c r="VA15" s="531">
        <v>1</v>
      </c>
      <c r="VB15" s="531"/>
      <c r="VC15" s="536"/>
      <c r="VD15" s="536"/>
      <c r="VE15" s="536"/>
      <c r="VF15" s="536"/>
      <c r="VG15" s="536"/>
      <c r="VH15" s="536"/>
      <c r="VI15" s="531">
        <v>0</v>
      </c>
      <c r="VJ15" s="531">
        <v>0</v>
      </c>
      <c r="VK15" s="531">
        <v>0</v>
      </c>
      <c r="VL15" s="531">
        <v>0</v>
      </c>
      <c r="VM15" s="531">
        <v>20</v>
      </c>
      <c r="VN15" s="531">
        <v>23</v>
      </c>
      <c r="VO15" s="531">
        <v>27</v>
      </c>
      <c r="VP15" s="531">
        <v>80</v>
      </c>
      <c r="VQ15" s="531">
        <v>0</v>
      </c>
      <c r="VR15" s="531">
        <v>0</v>
      </c>
      <c r="VS15" s="531">
        <v>6</v>
      </c>
      <c r="VT15" s="531">
        <v>20</v>
      </c>
      <c r="VU15" s="531">
        <v>30</v>
      </c>
      <c r="VV15" s="531">
        <v>3</v>
      </c>
      <c r="VW15" s="531">
        <v>10</v>
      </c>
      <c r="VX15" s="536"/>
      <c r="VY15" s="531">
        <v>10</v>
      </c>
      <c r="VZ15" s="531">
        <v>192</v>
      </c>
      <c r="WA15" s="531">
        <v>16</v>
      </c>
      <c r="WB15" s="531">
        <v>6</v>
      </c>
      <c r="WC15" s="531">
        <v>1</v>
      </c>
      <c r="WD15" s="531">
        <v>1</v>
      </c>
      <c r="WE15" s="531">
        <v>120</v>
      </c>
      <c r="WF15" s="536"/>
      <c r="WG15" s="536"/>
      <c r="WH15" s="536"/>
      <c r="WI15" s="536"/>
      <c r="WJ15" s="536"/>
      <c r="WK15" s="536"/>
      <c r="WL15" s="536"/>
      <c r="WM15" s="536"/>
      <c r="WN15" s="536"/>
      <c r="WO15" s="531"/>
      <c r="WP15" s="531"/>
      <c r="WQ15" s="531">
        <v>10</v>
      </c>
      <c r="WR15" s="531"/>
      <c r="WS15" s="531"/>
      <c r="WT15" s="531">
        <v>15</v>
      </c>
      <c r="WU15" s="531">
        <v>16</v>
      </c>
      <c r="WV15" s="531">
        <v>22</v>
      </c>
      <c r="WW15" s="531">
        <v>3</v>
      </c>
      <c r="WX15" s="531"/>
      <c r="WY15" s="531"/>
      <c r="WZ15" s="531"/>
      <c r="XA15" s="531">
        <v>11</v>
      </c>
      <c r="XB15" s="531"/>
      <c r="XC15" s="531">
        <v>15</v>
      </c>
      <c r="XD15" s="531">
        <v>4</v>
      </c>
      <c r="XE15" s="531"/>
      <c r="XF15" s="531"/>
      <c r="XG15" s="531">
        <v>6</v>
      </c>
      <c r="XH15" s="531"/>
      <c r="XI15" s="531"/>
      <c r="XJ15" s="531"/>
      <c r="XK15" s="531"/>
      <c r="XL15" s="531"/>
      <c r="XM15" s="531"/>
      <c r="XN15" s="531"/>
      <c r="XO15" s="531"/>
      <c r="XP15" s="531">
        <v>3</v>
      </c>
      <c r="XQ15" s="531"/>
      <c r="XR15" s="531"/>
      <c r="XS15" s="531"/>
      <c r="XT15" s="531"/>
      <c r="XU15" s="531"/>
      <c r="XV15" s="531"/>
      <c r="XW15" s="531"/>
      <c r="XX15" s="531"/>
      <c r="XY15" s="531"/>
      <c r="XZ15" s="531"/>
      <c r="YA15" s="531"/>
      <c r="YB15" s="531"/>
      <c r="YC15" s="531"/>
      <c r="YD15" s="531"/>
      <c r="YE15" s="531"/>
      <c r="YF15" s="531"/>
      <c r="YG15" s="531"/>
      <c r="YH15" s="531">
        <v>2</v>
      </c>
      <c r="YI15" s="531">
        <v>10</v>
      </c>
      <c r="YJ15" s="531"/>
      <c r="YK15" s="531"/>
      <c r="YL15" s="531"/>
      <c r="YM15" s="531"/>
      <c r="YN15" s="531"/>
      <c r="YO15" s="531"/>
      <c r="YP15" s="531"/>
      <c r="YQ15" s="531"/>
      <c r="YR15" s="531"/>
      <c r="YS15" s="531"/>
      <c r="YT15" s="531"/>
      <c r="YU15" s="531"/>
      <c r="YV15" s="531"/>
      <c r="YW15" s="531"/>
      <c r="YX15" s="531"/>
      <c r="YY15" s="531"/>
      <c r="YZ15" s="531"/>
      <c r="ZA15" s="531"/>
      <c r="ZB15" s="531"/>
      <c r="ZC15" s="531"/>
      <c r="ZD15" s="531"/>
      <c r="ZE15" s="531"/>
      <c r="ZF15" s="531"/>
      <c r="ZG15" s="531"/>
      <c r="ZH15" s="531"/>
      <c r="ZI15" s="531"/>
      <c r="ZJ15" s="531"/>
      <c r="ZK15" s="531"/>
      <c r="ZL15" s="531"/>
      <c r="ZM15" s="531"/>
      <c r="ZN15" s="531"/>
      <c r="ZO15" s="531"/>
      <c r="ZP15" s="531"/>
      <c r="ZQ15" s="531"/>
      <c r="ZR15" s="531"/>
      <c r="ZS15" s="531"/>
      <c r="ZT15" s="531"/>
      <c r="ZU15" s="531"/>
      <c r="ZV15" s="531"/>
      <c r="ZW15" s="531"/>
      <c r="ZX15" s="531"/>
      <c r="ZY15" s="531"/>
      <c r="ZZ15" s="531"/>
      <c r="AAA15" s="531"/>
      <c r="AAB15" s="531"/>
      <c r="AAC15" s="531"/>
      <c r="AAD15" s="531"/>
      <c r="AAE15" s="531"/>
      <c r="AAF15" s="531"/>
      <c r="AAG15" s="531"/>
      <c r="AAH15" s="531"/>
      <c r="AAI15" s="531"/>
      <c r="AAJ15" s="531"/>
      <c r="AAK15" s="531"/>
      <c r="AAL15" s="531">
        <v>22</v>
      </c>
      <c r="AAM15" s="531">
        <v>62</v>
      </c>
      <c r="AAN15" s="531">
        <v>10</v>
      </c>
      <c r="AAO15" s="531">
        <v>23</v>
      </c>
      <c r="AAP15" s="531">
        <v>32</v>
      </c>
      <c r="AAQ15" s="531"/>
      <c r="AAR15" s="531"/>
      <c r="AAS15" s="531"/>
      <c r="AAT15" s="531"/>
      <c r="AAU15" s="531"/>
      <c r="AAV15" s="531">
        <v>45</v>
      </c>
      <c r="AAW15" s="531">
        <v>16</v>
      </c>
      <c r="AAX15" s="531"/>
      <c r="AAY15" s="531"/>
      <c r="AAZ15" s="531"/>
      <c r="ABA15" s="531"/>
      <c r="ABB15" s="531">
        <v>20</v>
      </c>
      <c r="ABC15" s="531"/>
      <c r="ABD15" s="531">
        <v>6</v>
      </c>
      <c r="ABE15" s="536"/>
      <c r="ABF15" s="536"/>
      <c r="ABG15" s="536"/>
      <c r="ABH15" s="536"/>
      <c r="ABI15" s="536"/>
      <c r="ABJ15" s="536"/>
      <c r="ABK15" s="536"/>
      <c r="ABL15" s="536"/>
      <c r="ABM15" s="536"/>
      <c r="ABN15" s="536"/>
      <c r="ABO15" s="536"/>
      <c r="ABP15" s="536"/>
      <c r="ABQ15" s="536"/>
      <c r="ABR15" s="536"/>
      <c r="ABS15" s="536"/>
      <c r="ABT15" s="536"/>
      <c r="ABU15" s="536"/>
      <c r="ABV15" s="536"/>
      <c r="ABW15" s="536"/>
      <c r="ABX15" s="536"/>
      <c r="ABY15" s="536"/>
      <c r="ABZ15" s="531"/>
      <c r="ACA15" s="531"/>
      <c r="ACB15" s="531"/>
      <c r="ACC15" s="531"/>
      <c r="ACD15" s="531"/>
      <c r="ACE15" s="531"/>
      <c r="ACF15" s="531"/>
      <c r="ACG15" s="531"/>
      <c r="ACH15" s="531"/>
      <c r="ACI15" s="531"/>
      <c r="ACJ15" s="531"/>
      <c r="ACK15" s="531"/>
      <c r="ACL15" s="531"/>
      <c r="ACM15" s="531"/>
      <c r="ACN15" s="531"/>
      <c r="ACO15" s="531"/>
      <c r="ACP15" s="531"/>
      <c r="ACQ15" s="531">
        <v>4</v>
      </c>
      <c r="ACR15" s="531">
        <v>3</v>
      </c>
      <c r="ACS15" s="531"/>
      <c r="ACT15" s="531">
        <v>1</v>
      </c>
      <c r="ACU15" s="531">
        <v>1</v>
      </c>
      <c r="ACV15" s="531" t="s">
        <v>1813</v>
      </c>
      <c r="ACW15" s="536"/>
      <c r="ACX15" s="536"/>
      <c r="ACY15" s="536"/>
      <c r="ACZ15" s="536"/>
      <c r="ADA15" s="536"/>
      <c r="ADB15" s="536"/>
      <c r="ADC15" s="536"/>
      <c r="ADD15" s="536"/>
      <c r="ADE15" s="536"/>
      <c r="ADF15" s="536"/>
      <c r="ADG15" s="536"/>
      <c r="ADH15" s="536"/>
      <c r="ADI15" s="536"/>
      <c r="ADJ15" s="536"/>
      <c r="ADK15" s="536"/>
      <c r="ADL15" s="531"/>
      <c r="ADM15" s="531"/>
      <c r="ADN15" s="531"/>
      <c r="ADO15" s="531"/>
      <c r="ADP15" s="531"/>
      <c r="ADQ15" s="531"/>
      <c r="ADR15" s="531"/>
      <c r="ADS15" s="531" t="s">
        <v>1636</v>
      </c>
      <c r="ADT15" s="531"/>
      <c r="ADU15" s="531"/>
      <c r="ADV15" s="531"/>
      <c r="ADW15" s="531"/>
      <c r="ADX15" s="531"/>
      <c r="ADY15" s="536"/>
      <c r="ADZ15" s="536"/>
      <c r="AEA15" s="536"/>
      <c r="AEB15" s="531" t="s">
        <v>1798</v>
      </c>
      <c r="AEC15" s="531" t="s">
        <v>1799</v>
      </c>
      <c r="AED15" s="531" t="s">
        <v>1800</v>
      </c>
      <c r="AEE15" s="531" t="s">
        <v>1801</v>
      </c>
      <c r="AEF15" s="531" t="s">
        <v>1802</v>
      </c>
      <c r="AEG15" s="531" t="s">
        <v>1803</v>
      </c>
      <c r="AEH15" s="531" t="s">
        <v>1638</v>
      </c>
      <c r="AEI15" s="531" t="s">
        <v>1638</v>
      </c>
      <c r="AEJ15" s="531" t="s">
        <v>1637</v>
      </c>
    </row>
    <row r="16" spans="1:816">
      <c r="A16" s="531">
        <v>7</v>
      </c>
      <c r="B16" s="531">
        <v>12</v>
      </c>
      <c r="C16" s="537">
        <v>4</v>
      </c>
      <c r="D16" s="535">
        <v>43110.506147719905</v>
      </c>
      <c r="E16" s="531" t="s">
        <v>697</v>
      </c>
      <c r="F16" s="531" t="s">
        <v>711</v>
      </c>
      <c r="G16" s="531" t="s">
        <v>712</v>
      </c>
      <c r="H16" s="531" t="s">
        <v>1745</v>
      </c>
      <c r="I16" s="531" t="s">
        <v>700</v>
      </c>
      <c r="J16" s="531">
        <v>89</v>
      </c>
      <c r="K16" s="531" t="s">
        <v>1746</v>
      </c>
      <c r="L16" s="531" t="s">
        <v>1642</v>
      </c>
      <c r="M16" s="531" t="s">
        <v>866</v>
      </c>
      <c r="N16" s="531"/>
      <c r="O16" s="531" t="s">
        <v>1747</v>
      </c>
      <c r="P16" s="531" t="s">
        <v>717</v>
      </c>
      <c r="Q16" s="531"/>
      <c r="R16" s="531"/>
      <c r="S16" s="531"/>
      <c r="T16" s="531"/>
      <c r="U16" s="531"/>
      <c r="V16" s="531" t="s">
        <v>712</v>
      </c>
      <c r="W16" s="531" t="s">
        <v>1745</v>
      </c>
      <c r="X16" s="531" t="s">
        <v>700</v>
      </c>
      <c r="Y16" s="531" t="s">
        <v>711</v>
      </c>
      <c r="Z16" s="531" t="s">
        <v>1746</v>
      </c>
      <c r="AA16" s="531" t="s">
        <v>1642</v>
      </c>
      <c r="AB16" s="531" t="s">
        <v>1643</v>
      </c>
      <c r="AC16" s="531" t="s">
        <v>710</v>
      </c>
      <c r="AD16" s="531"/>
      <c r="AE16" s="531"/>
      <c r="AF16" s="531">
        <v>6</v>
      </c>
      <c r="AG16" s="531">
        <v>0</v>
      </c>
      <c r="AH16" s="531">
        <v>1</v>
      </c>
      <c r="AI16" s="531">
        <v>0</v>
      </c>
      <c r="AJ16" s="531">
        <v>0</v>
      </c>
      <c r="AK16" s="531">
        <v>0</v>
      </c>
      <c r="AL16" s="531">
        <v>0</v>
      </c>
      <c r="AM16" s="531">
        <v>0</v>
      </c>
      <c r="AN16" s="531">
        <v>0</v>
      </c>
      <c r="AO16" s="531">
        <v>0</v>
      </c>
      <c r="AP16" s="531">
        <v>0</v>
      </c>
      <c r="AQ16" s="531">
        <v>0</v>
      </c>
      <c r="AR16" s="531">
        <v>0</v>
      </c>
      <c r="AS16" s="531"/>
      <c r="AT16" s="531"/>
      <c r="AU16" s="531"/>
      <c r="AV16" s="531"/>
      <c r="AW16" s="531"/>
      <c r="AX16" s="531"/>
      <c r="AY16" s="531"/>
      <c r="AZ16" s="531"/>
      <c r="BA16" s="531"/>
      <c r="BB16" s="531"/>
      <c r="BC16" s="531"/>
      <c r="BD16" s="531"/>
      <c r="BE16" s="531"/>
      <c r="BF16" s="531"/>
      <c r="BG16" s="531"/>
      <c r="BH16" s="531"/>
      <c r="BI16" s="531"/>
      <c r="BJ16" s="531">
        <v>3</v>
      </c>
      <c r="BK16" s="531">
        <v>2</v>
      </c>
      <c r="BL16" s="531"/>
      <c r="BM16" s="531"/>
      <c r="BN16" s="531"/>
      <c r="BO16" s="531"/>
      <c r="BP16" s="531">
        <v>2</v>
      </c>
      <c r="BQ16" s="531"/>
      <c r="BR16" s="531"/>
      <c r="BS16" s="531"/>
      <c r="BT16" s="531"/>
      <c r="BU16" s="531"/>
      <c r="BV16" s="531"/>
      <c r="BW16" s="531"/>
      <c r="BX16" s="531"/>
      <c r="BY16" s="531"/>
      <c r="BZ16" s="531"/>
      <c r="CA16" s="531"/>
      <c r="CB16" s="531"/>
      <c r="CC16" s="531"/>
      <c r="CD16" s="531"/>
      <c r="CE16" s="531"/>
      <c r="CF16" s="531"/>
      <c r="CG16" s="531"/>
      <c r="CH16" s="531"/>
      <c r="CI16" s="531"/>
      <c r="CJ16" s="531"/>
      <c r="CK16" s="531">
        <v>3</v>
      </c>
      <c r="CL16" s="531"/>
      <c r="CM16" s="531"/>
      <c r="CN16" s="531"/>
      <c r="CO16" s="531"/>
      <c r="CP16" s="531">
        <v>4</v>
      </c>
      <c r="CQ16" s="531"/>
      <c r="CR16" s="531"/>
      <c r="CS16" s="531"/>
      <c r="CT16" s="531"/>
      <c r="CU16" s="531"/>
      <c r="CV16" s="531"/>
      <c r="CW16" s="531"/>
      <c r="CX16" s="531"/>
      <c r="CY16" s="531"/>
      <c r="CZ16" s="531"/>
      <c r="DA16" s="531"/>
      <c r="DB16" s="531"/>
      <c r="DC16" s="531"/>
      <c r="DD16" s="531"/>
      <c r="DE16" s="531"/>
      <c r="DF16" s="531"/>
      <c r="DG16" s="531"/>
      <c r="DH16" s="531"/>
      <c r="DI16" s="531">
        <v>2</v>
      </c>
      <c r="DJ16" s="531">
        <v>3</v>
      </c>
      <c r="DK16" s="531">
        <v>4</v>
      </c>
      <c r="DL16" s="531"/>
      <c r="DM16" s="531"/>
      <c r="DN16" s="531"/>
      <c r="DO16" s="531"/>
      <c r="DP16" s="531">
        <v>3</v>
      </c>
      <c r="DQ16" s="531"/>
      <c r="DR16" s="531"/>
      <c r="DS16" s="531"/>
      <c r="DT16" s="531"/>
      <c r="DU16" s="531"/>
      <c r="DV16" s="531"/>
      <c r="DW16" s="531"/>
      <c r="DX16" s="531"/>
      <c r="DY16" s="531"/>
      <c r="DZ16" s="531"/>
      <c r="EA16" s="531"/>
      <c r="EB16" s="531"/>
      <c r="EC16" s="531"/>
      <c r="ED16" s="531"/>
      <c r="EE16" s="531"/>
      <c r="EF16" s="531"/>
      <c r="EG16" s="531"/>
      <c r="EH16" s="531"/>
      <c r="EI16" s="531">
        <v>1</v>
      </c>
      <c r="EJ16" s="531">
        <v>2</v>
      </c>
      <c r="EK16" s="531">
        <v>4</v>
      </c>
      <c r="EL16" s="531"/>
      <c r="EM16" s="531"/>
      <c r="EN16" s="531"/>
      <c r="EO16" s="531"/>
      <c r="EP16" s="531">
        <v>7</v>
      </c>
      <c r="EQ16" s="531"/>
      <c r="ER16" s="531"/>
      <c r="ES16" s="531"/>
      <c r="ET16" s="531"/>
      <c r="EU16" s="531"/>
      <c r="EV16" s="531"/>
      <c r="EW16" s="531"/>
      <c r="EX16" s="531"/>
      <c r="EY16" s="531"/>
      <c r="EZ16" s="531"/>
      <c r="FA16" s="531"/>
      <c r="FB16" s="531"/>
      <c r="FC16" s="531"/>
      <c r="FD16" s="531"/>
      <c r="FE16" s="531"/>
      <c r="FF16" s="531"/>
      <c r="FG16" s="531"/>
      <c r="FH16" s="531"/>
      <c r="FI16" s="531"/>
      <c r="FJ16" s="531"/>
      <c r="FK16" s="531"/>
      <c r="FL16" s="531"/>
      <c r="FM16" s="531"/>
      <c r="FN16" s="531"/>
      <c r="FO16" s="531"/>
      <c r="FP16" s="531"/>
      <c r="FQ16" s="531">
        <v>15</v>
      </c>
      <c r="FR16" s="531"/>
      <c r="FS16" s="531"/>
      <c r="FT16" s="531"/>
      <c r="FU16" s="531"/>
      <c r="FV16" s="531"/>
      <c r="FW16" s="531"/>
      <c r="FX16" s="531"/>
      <c r="FY16" s="531"/>
      <c r="FZ16" s="531"/>
      <c r="GA16" s="531"/>
      <c r="GB16" s="531"/>
      <c r="GC16" s="531"/>
      <c r="GD16" s="531"/>
      <c r="GE16" s="531"/>
      <c r="GF16" s="531"/>
      <c r="GG16" s="531"/>
      <c r="GH16" s="531"/>
      <c r="GI16" s="531"/>
      <c r="GJ16" s="531"/>
      <c r="GK16" s="531"/>
      <c r="GL16" s="531"/>
      <c r="GM16" s="531"/>
      <c r="GN16" s="531"/>
      <c r="GO16" s="531"/>
      <c r="GP16" s="531"/>
      <c r="GQ16" s="531"/>
      <c r="GR16" s="531"/>
      <c r="GS16" s="531"/>
      <c r="GT16" s="531"/>
      <c r="GU16" s="531"/>
      <c r="GV16" s="531"/>
      <c r="GW16" s="531"/>
      <c r="GX16" s="531"/>
      <c r="GY16" s="531"/>
      <c r="GZ16" s="531"/>
      <c r="HA16" s="531"/>
      <c r="HB16" s="531"/>
      <c r="HC16" s="531"/>
      <c r="HD16" s="531"/>
      <c r="HE16" s="531">
        <v>3</v>
      </c>
      <c r="HF16" s="531"/>
      <c r="HG16" s="531"/>
      <c r="HH16" s="531"/>
      <c r="HI16" s="531"/>
      <c r="HJ16" s="531"/>
      <c r="HK16" s="531">
        <v>13</v>
      </c>
      <c r="HL16" s="531"/>
      <c r="HM16" s="531"/>
      <c r="HN16" s="531"/>
      <c r="HO16" s="531"/>
      <c r="HP16" s="531"/>
      <c r="HQ16" s="531"/>
      <c r="HR16" s="531"/>
      <c r="HS16" s="531"/>
      <c r="HT16" s="531"/>
      <c r="HU16" s="531"/>
      <c r="HV16" s="531"/>
      <c r="HW16" s="531"/>
      <c r="HX16" s="531"/>
      <c r="HY16" s="531"/>
      <c r="HZ16" s="531"/>
      <c r="IA16" s="531"/>
      <c r="IB16" s="531"/>
      <c r="IC16" s="531"/>
      <c r="ID16" s="531"/>
      <c r="IE16" s="531"/>
      <c r="IF16" s="531"/>
      <c r="IG16" s="531"/>
      <c r="IH16" s="531"/>
      <c r="II16" s="531"/>
      <c r="IJ16" s="531"/>
      <c r="IK16" s="531"/>
      <c r="IL16" s="531"/>
      <c r="IM16" s="531"/>
      <c r="IN16" s="531"/>
      <c r="IO16" s="531"/>
      <c r="IP16" s="531"/>
      <c r="IQ16" s="531"/>
      <c r="IR16" s="531"/>
      <c r="IS16" s="531"/>
      <c r="IT16" s="531"/>
      <c r="IU16" s="531"/>
      <c r="IV16" s="531"/>
      <c r="IW16" s="531"/>
      <c r="IX16" s="531"/>
      <c r="IY16" s="531">
        <v>3</v>
      </c>
      <c r="IZ16" s="531"/>
      <c r="JA16" s="531"/>
      <c r="JB16" s="531"/>
      <c r="JC16" s="531"/>
      <c r="JD16" s="531"/>
      <c r="JE16" s="531">
        <v>8</v>
      </c>
      <c r="JF16" s="531"/>
      <c r="JG16" s="531"/>
      <c r="JH16" s="531"/>
      <c r="JI16" s="531"/>
      <c r="JJ16" s="531"/>
      <c r="JK16" s="531"/>
      <c r="JL16" s="531"/>
      <c r="JM16" s="531"/>
      <c r="JN16" s="531"/>
      <c r="JO16" s="531"/>
      <c r="JP16" s="531"/>
      <c r="JQ16" s="531"/>
      <c r="JR16" s="531"/>
      <c r="JS16" s="531"/>
      <c r="JT16" s="531"/>
      <c r="JU16" s="531"/>
      <c r="JV16" s="531"/>
      <c r="JW16" s="531"/>
      <c r="JX16" s="531"/>
      <c r="JY16" s="531"/>
      <c r="JZ16" s="531"/>
      <c r="KA16" s="531"/>
      <c r="KB16" s="531"/>
      <c r="KC16" s="531"/>
      <c r="KD16" s="531"/>
      <c r="KE16" s="531"/>
      <c r="KF16" s="531"/>
      <c r="KG16" s="531"/>
      <c r="KH16" s="531"/>
      <c r="KI16" s="531"/>
      <c r="KJ16" s="531"/>
      <c r="KK16" s="531"/>
      <c r="KL16" s="531"/>
      <c r="KM16" s="531"/>
      <c r="KN16" s="531"/>
      <c r="KO16" s="531"/>
      <c r="KP16" s="531"/>
      <c r="KQ16" s="531"/>
      <c r="KR16" s="531"/>
      <c r="KS16" s="531">
        <v>4</v>
      </c>
      <c r="KT16" s="531"/>
      <c r="KU16" s="531"/>
      <c r="KV16" s="531"/>
      <c r="KW16" s="531"/>
      <c r="KX16" s="531"/>
      <c r="KY16" s="531">
        <v>4</v>
      </c>
      <c r="KZ16" s="531"/>
      <c r="LA16" s="531"/>
      <c r="LB16" s="531"/>
      <c r="LC16" s="531"/>
      <c r="LD16" s="531"/>
      <c r="LE16" s="531"/>
      <c r="LF16" s="531"/>
      <c r="LG16" s="531"/>
      <c r="LH16" s="531"/>
      <c r="LI16" s="531"/>
      <c r="LJ16" s="531"/>
      <c r="LK16" s="531"/>
      <c r="LL16" s="531"/>
      <c r="LM16" s="531"/>
      <c r="LN16" s="531"/>
      <c r="LO16" s="531"/>
      <c r="LP16" s="531"/>
      <c r="LQ16" s="531"/>
      <c r="LR16" s="531"/>
      <c r="LS16" s="531"/>
      <c r="LT16" s="531"/>
      <c r="LU16" s="531"/>
      <c r="LV16" s="531"/>
      <c r="LW16" s="531"/>
      <c r="LX16" s="531"/>
      <c r="LY16" s="531"/>
      <c r="LZ16" s="531"/>
      <c r="MA16" s="531"/>
      <c r="MB16" s="531"/>
      <c r="MC16" s="531"/>
      <c r="MD16" s="531"/>
      <c r="ME16" s="531"/>
      <c r="MF16" s="531"/>
      <c r="MG16" s="531"/>
      <c r="MH16" s="531"/>
      <c r="MI16" s="531"/>
      <c r="MJ16" s="531"/>
      <c r="MK16" s="531"/>
      <c r="ML16" s="531"/>
      <c r="MM16" s="531"/>
      <c r="MN16" s="531"/>
      <c r="MO16" s="531"/>
      <c r="MP16" s="531"/>
      <c r="MQ16" s="531"/>
      <c r="MR16" s="531"/>
      <c r="MS16" s="531"/>
      <c r="MT16" s="531"/>
      <c r="MU16" s="531"/>
      <c r="MV16" s="531"/>
      <c r="MW16" s="531">
        <v>15</v>
      </c>
      <c r="MX16" s="531"/>
      <c r="MY16" s="531"/>
      <c r="MZ16" s="531"/>
      <c r="NA16" s="531"/>
      <c r="NB16" s="531"/>
      <c r="NC16" s="531">
        <v>1</v>
      </c>
      <c r="ND16" s="531"/>
      <c r="NE16" s="531"/>
      <c r="NF16" s="531"/>
      <c r="NG16" s="531"/>
      <c r="NH16" s="531"/>
      <c r="NI16" s="531"/>
      <c r="NJ16" s="531"/>
      <c r="NK16" s="531"/>
      <c r="NL16" s="531"/>
      <c r="NM16" s="531"/>
      <c r="NN16" s="531"/>
      <c r="NO16" s="531"/>
      <c r="NP16" s="531"/>
      <c r="NQ16" s="531"/>
      <c r="NR16" s="531"/>
      <c r="NS16" s="531"/>
      <c r="NT16" s="531"/>
      <c r="NU16" s="531"/>
      <c r="NV16" s="531"/>
      <c r="NW16" s="531"/>
      <c r="NX16" s="531"/>
      <c r="NY16" s="531"/>
      <c r="NZ16" s="531"/>
      <c r="OA16" s="531"/>
      <c r="OB16" s="531"/>
      <c r="OC16" s="531"/>
      <c r="OD16" s="531"/>
      <c r="OE16" s="531"/>
      <c r="OF16" s="531"/>
      <c r="OG16" s="531"/>
      <c r="OH16" s="531"/>
      <c r="OI16" s="531"/>
      <c r="OJ16" s="531"/>
      <c r="OK16" s="531"/>
      <c r="OL16" s="531">
        <v>3</v>
      </c>
      <c r="OM16" s="531"/>
      <c r="ON16" s="531"/>
      <c r="OO16" s="531">
        <v>14</v>
      </c>
      <c r="OP16" s="531"/>
      <c r="OQ16" s="531"/>
      <c r="OR16" s="531"/>
      <c r="OS16" s="531"/>
      <c r="OT16" s="531"/>
      <c r="OU16" s="531"/>
      <c r="OV16" s="531"/>
      <c r="OW16" s="531"/>
      <c r="OX16" s="531"/>
      <c r="OY16" s="531"/>
      <c r="OZ16" s="531"/>
      <c r="PA16" s="531"/>
      <c r="PB16" s="531"/>
      <c r="PC16" s="531"/>
      <c r="PD16" s="531"/>
      <c r="PE16" s="531"/>
      <c r="PF16" s="531"/>
      <c r="PG16" s="531"/>
      <c r="PH16" s="531"/>
      <c r="PI16" s="531"/>
      <c r="PJ16" s="531"/>
      <c r="PK16" s="531"/>
      <c r="PL16" s="531"/>
      <c r="PM16" s="531"/>
      <c r="PN16" s="531"/>
      <c r="PO16" s="531"/>
      <c r="PP16" s="531"/>
      <c r="PQ16" s="531"/>
      <c r="PR16" s="531"/>
      <c r="PS16" s="531"/>
      <c r="PT16" s="531"/>
      <c r="PU16" s="531"/>
      <c r="PV16" s="531"/>
      <c r="PW16" s="531"/>
      <c r="PX16" s="531"/>
      <c r="PY16" s="531"/>
      <c r="PZ16" s="531"/>
      <c r="QA16" s="531"/>
      <c r="QB16" s="531"/>
      <c r="QC16" s="531"/>
      <c r="QD16" s="531"/>
      <c r="QE16" s="531"/>
      <c r="QF16" s="531"/>
      <c r="QG16" s="531">
        <v>13</v>
      </c>
      <c r="QH16" s="531"/>
      <c r="QI16" s="531"/>
      <c r="QJ16" s="531"/>
      <c r="QK16" s="531"/>
      <c r="QL16" s="531"/>
      <c r="QM16" s="531"/>
      <c r="QN16" s="531"/>
      <c r="QO16" s="531"/>
      <c r="QP16" s="531"/>
      <c r="QQ16" s="531"/>
      <c r="QR16" s="531"/>
      <c r="QS16" s="531"/>
      <c r="QT16" s="531"/>
      <c r="QU16" s="531"/>
      <c r="QV16" s="531"/>
      <c r="QW16" s="531"/>
      <c r="QX16" s="531"/>
      <c r="QY16" s="531"/>
      <c r="QZ16" s="531"/>
      <c r="RA16" s="531"/>
      <c r="RB16" s="531"/>
      <c r="RC16" s="531"/>
      <c r="RD16" s="531"/>
      <c r="RE16" s="531"/>
      <c r="RF16" s="531"/>
      <c r="RG16" s="531"/>
      <c r="RH16" s="531"/>
      <c r="RI16" s="531"/>
      <c r="RJ16" s="531"/>
      <c r="RK16" s="531"/>
      <c r="RL16" s="531"/>
      <c r="RM16" s="531"/>
      <c r="RN16" s="531"/>
      <c r="RO16" s="531"/>
      <c r="RP16" s="531"/>
      <c r="RQ16" s="531"/>
      <c r="RR16" s="531"/>
      <c r="RS16" s="531"/>
      <c r="RT16" s="531"/>
      <c r="RU16" s="531"/>
      <c r="RV16" s="531"/>
      <c r="RW16" s="531"/>
      <c r="RX16" s="531"/>
      <c r="RY16" s="531">
        <v>14</v>
      </c>
      <c r="RZ16" s="531"/>
      <c r="SA16" s="531"/>
      <c r="SB16" s="531"/>
      <c r="SC16" s="531"/>
      <c r="SD16" s="531"/>
      <c r="SE16" s="531"/>
      <c r="SF16" s="531"/>
      <c r="SG16" s="531"/>
      <c r="SH16" s="531"/>
      <c r="SI16" s="531"/>
      <c r="SJ16" s="531"/>
      <c r="SK16" s="531"/>
      <c r="SL16" s="531"/>
      <c r="SM16" s="531"/>
      <c r="SN16" s="531"/>
      <c r="SO16" s="531"/>
      <c r="SP16" s="531"/>
      <c r="SQ16" s="531"/>
      <c r="SR16" s="531"/>
      <c r="SS16" s="531"/>
      <c r="ST16" s="531"/>
      <c r="SU16" s="531"/>
      <c r="SV16" s="531"/>
      <c r="SW16" s="531"/>
      <c r="SX16" s="531"/>
      <c r="SY16" s="531"/>
      <c r="SZ16" s="531"/>
      <c r="TA16" s="531"/>
      <c r="TB16" s="531"/>
      <c r="TC16" s="531"/>
      <c r="TD16" s="531"/>
      <c r="TE16" s="531"/>
      <c r="TF16" s="531"/>
      <c r="TG16" s="531"/>
      <c r="TH16" s="531"/>
      <c r="TI16" s="531"/>
      <c r="TJ16" s="531"/>
      <c r="TK16" s="531"/>
      <c r="TL16" s="531"/>
      <c r="TM16" s="531"/>
      <c r="TN16" s="531"/>
      <c r="TO16" s="531"/>
      <c r="TP16" s="531"/>
      <c r="TQ16" s="531"/>
      <c r="TR16" s="531"/>
      <c r="TS16" s="531"/>
      <c r="TT16" s="531"/>
      <c r="TU16" s="531"/>
      <c r="TV16" s="531"/>
      <c r="TW16" s="531"/>
      <c r="TX16" s="531"/>
      <c r="TY16" s="531"/>
      <c r="TZ16" s="531"/>
      <c r="UA16" s="531"/>
      <c r="UB16" s="531"/>
      <c r="UC16" s="531">
        <v>27</v>
      </c>
      <c r="UD16" s="531">
        <v>11</v>
      </c>
      <c r="UE16" s="531">
        <v>34</v>
      </c>
      <c r="UF16" s="531">
        <v>4</v>
      </c>
      <c r="UG16" s="531">
        <v>26</v>
      </c>
      <c r="UH16" s="531">
        <v>10</v>
      </c>
      <c r="UI16" s="531">
        <v>34</v>
      </c>
      <c r="UJ16" s="531">
        <v>0</v>
      </c>
      <c r="UK16" s="531">
        <v>0</v>
      </c>
      <c r="UL16" s="531">
        <v>1</v>
      </c>
      <c r="UM16" s="531">
        <v>3</v>
      </c>
      <c r="UN16" s="531">
        <v>1</v>
      </c>
      <c r="UO16" s="531">
        <v>19</v>
      </c>
      <c r="UP16" s="531">
        <v>11</v>
      </c>
      <c r="UQ16" s="531">
        <v>3</v>
      </c>
      <c r="UR16" s="531"/>
      <c r="US16" s="531"/>
      <c r="UT16" s="531">
        <v>0</v>
      </c>
      <c r="UU16" s="531">
        <v>1</v>
      </c>
      <c r="UV16" s="531">
        <v>6</v>
      </c>
      <c r="UW16" s="531">
        <v>6</v>
      </c>
      <c r="UX16" s="531">
        <v>16</v>
      </c>
      <c r="UY16" s="531">
        <v>3</v>
      </c>
      <c r="UZ16" s="531">
        <v>4</v>
      </c>
      <c r="VA16" s="531"/>
      <c r="VB16" s="531"/>
      <c r="VC16" s="536"/>
      <c r="VD16" s="536"/>
      <c r="VE16" s="536"/>
      <c r="VF16" s="536"/>
      <c r="VG16" s="536"/>
      <c r="VH16" s="536"/>
      <c r="VI16" s="531"/>
      <c r="VJ16" s="531"/>
      <c r="VK16" s="531"/>
      <c r="VL16" s="531"/>
      <c r="VM16" s="531">
        <v>5</v>
      </c>
      <c r="VN16" s="531">
        <v>5</v>
      </c>
      <c r="VO16" s="531"/>
      <c r="VP16" s="531"/>
      <c r="VQ16" s="531"/>
      <c r="VR16" s="531"/>
      <c r="VS16" s="531"/>
      <c r="VT16" s="531"/>
      <c r="VU16" s="531"/>
      <c r="VV16" s="531"/>
      <c r="VW16" s="531"/>
      <c r="VX16" s="536"/>
      <c r="VY16" s="531"/>
      <c r="VZ16" s="531"/>
      <c r="WA16" s="531"/>
      <c r="WB16" s="531"/>
      <c r="WC16" s="531"/>
      <c r="WD16" s="531"/>
      <c r="WE16" s="531">
        <v>2</v>
      </c>
      <c r="WF16" s="536"/>
      <c r="WG16" s="536"/>
      <c r="WH16" s="536"/>
      <c r="WI16" s="536"/>
      <c r="WJ16" s="536"/>
      <c r="WK16" s="536"/>
      <c r="WL16" s="536"/>
      <c r="WM16" s="536"/>
      <c r="WN16" s="536"/>
      <c r="WO16" s="531"/>
      <c r="WP16" s="531"/>
      <c r="WQ16" s="531"/>
      <c r="WR16" s="531"/>
      <c r="WS16" s="531"/>
      <c r="WT16" s="531"/>
      <c r="WU16" s="531"/>
      <c r="WV16" s="531"/>
      <c r="WW16" s="531"/>
      <c r="WX16" s="531"/>
      <c r="WY16" s="531"/>
      <c r="WZ16" s="531"/>
      <c r="XA16" s="531"/>
      <c r="XB16" s="531"/>
      <c r="XC16" s="531"/>
      <c r="XD16" s="531">
        <v>2</v>
      </c>
      <c r="XE16" s="531"/>
      <c r="XF16" s="531"/>
      <c r="XG16" s="531">
        <v>2</v>
      </c>
      <c r="XH16" s="531">
        <v>15</v>
      </c>
      <c r="XI16" s="531">
        <v>21</v>
      </c>
      <c r="XJ16" s="531"/>
      <c r="XK16" s="531"/>
      <c r="XL16" s="531"/>
      <c r="XM16" s="531"/>
      <c r="XN16" s="531">
        <v>35</v>
      </c>
      <c r="XO16" s="531"/>
      <c r="XP16" s="531"/>
      <c r="XQ16" s="531"/>
      <c r="XR16" s="531"/>
      <c r="XS16" s="531"/>
      <c r="XT16" s="531"/>
      <c r="XU16" s="531"/>
      <c r="XV16" s="531"/>
      <c r="XW16" s="531"/>
      <c r="XX16" s="531"/>
      <c r="XY16" s="531"/>
      <c r="XZ16" s="531"/>
      <c r="YA16" s="531"/>
      <c r="YB16" s="531"/>
      <c r="YC16" s="531"/>
      <c r="YD16" s="531"/>
      <c r="YE16" s="531"/>
      <c r="YF16" s="531"/>
      <c r="YG16" s="531"/>
      <c r="YH16" s="531"/>
      <c r="YI16" s="531">
        <v>27</v>
      </c>
      <c r="YJ16" s="531"/>
      <c r="YK16" s="531"/>
      <c r="YL16" s="531"/>
      <c r="YM16" s="531"/>
      <c r="YN16" s="531"/>
      <c r="YO16" s="531">
        <v>94</v>
      </c>
      <c r="YP16" s="531"/>
      <c r="YQ16" s="531"/>
      <c r="YR16" s="531"/>
      <c r="YS16" s="531"/>
      <c r="YT16" s="531"/>
      <c r="YU16" s="531"/>
      <c r="YV16" s="531"/>
      <c r="YW16" s="531"/>
      <c r="YX16" s="531"/>
      <c r="YY16" s="531"/>
      <c r="YZ16" s="531">
        <v>5</v>
      </c>
      <c r="ZA16" s="531"/>
      <c r="ZB16" s="531"/>
      <c r="ZC16" s="531"/>
      <c r="ZD16" s="531"/>
      <c r="ZE16" s="531"/>
      <c r="ZF16" s="531"/>
      <c r="ZG16" s="531"/>
      <c r="ZH16" s="531"/>
      <c r="ZI16" s="531"/>
      <c r="ZJ16" s="531"/>
      <c r="ZK16" s="531"/>
      <c r="ZL16" s="531"/>
      <c r="ZM16" s="531"/>
      <c r="ZN16" s="531"/>
      <c r="ZO16" s="531"/>
      <c r="ZP16" s="531"/>
      <c r="ZQ16" s="531"/>
      <c r="ZR16" s="531"/>
      <c r="ZS16" s="531"/>
      <c r="ZT16" s="531"/>
      <c r="ZU16" s="531"/>
      <c r="ZV16" s="531"/>
      <c r="ZW16" s="531"/>
      <c r="ZX16" s="531"/>
      <c r="ZY16" s="531"/>
      <c r="ZZ16" s="531"/>
      <c r="AAA16" s="531"/>
      <c r="AAB16" s="531"/>
      <c r="AAC16" s="531"/>
      <c r="AAD16" s="531"/>
      <c r="AAE16" s="531"/>
      <c r="AAF16" s="531"/>
      <c r="AAG16" s="531">
        <v>9</v>
      </c>
      <c r="AAH16" s="531"/>
      <c r="AAI16" s="531"/>
      <c r="AAJ16" s="531">
        <v>9</v>
      </c>
      <c r="AAK16" s="531"/>
      <c r="AAL16" s="531"/>
      <c r="AAM16" s="531">
        <v>93</v>
      </c>
      <c r="AAN16" s="531"/>
      <c r="AAO16" s="531"/>
      <c r="AAP16" s="531"/>
      <c r="AAQ16" s="531"/>
      <c r="AAR16" s="531"/>
      <c r="AAS16" s="531"/>
      <c r="AAT16" s="531"/>
      <c r="AAU16" s="531"/>
      <c r="AAV16" s="531"/>
      <c r="AAW16" s="531">
        <v>1</v>
      </c>
      <c r="AAX16" s="531"/>
      <c r="AAY16" s="531"/>
      <c r="AAZ16" s="531"/>
      <c r="ABA16" s="531"/>
      <c r="ABB16" s="531"/>
      <c r="ABC16" s="531">
        <v>1</v>
      </c>
      <c r="ABD16" s="531"/>
      <c r="ABE16" s="536"/>
      <c r="ABF16" s="536"/>
      <c r="ABG16" s="536"/>
      <c r="ABH16" s="536"/>
      <c r="ABI16" s="536"/>
      <c r="ABJ16" s="536"/>
      <c r="ABK16" s="536"/>
      <c r="ABL16" s="536"/>
      <c r="ABM16" s="536"/>
      <c r="ABN16" s="536"/>
      <c r="ABO16" s="536"/>
      <c r="ABP16" s="536"/>
      <c r="ABQ16" s="536"/>
      <c r="ABR16" s="536"/>
      <c r="ABS16" s="536"/>
      <c r="ABT16" s="536"/>
      <c r="ABU16" s="536"/>
      <c r="ABV16" s="536"/>
      <c r="ABW16" s="536"/>
      <c r="ABX16" s="536"/>
      <c r="ABY16" s="536"/>
      <c r="ABZ16" s="531"/>
      <c r="ACA16" s="531"/>
      <c r="ACB16" s="531"/>
      <c r="ACC16" s="531"/>
      <c r="ACD16" s="531"/>
      <c r="ACE16" s="531"/>
      <c r="ACF16" s="531"/>
      <c r="ACG16" s="531"/>
      <c r="ACH16" s="531"/>
      <c r="ACI16" s="531"/>
      <c r="ACJ16" s="531"/>
      <c r="ACK16" s="531"/>
      <c r="ACL16" s="531"/>
      <c r="ACM16" s="531"/>
      <c r="ACN16" s="531"/>
      <c r="ACO16" s="531"/>
      <c r="ACP16" s="531"/>
      <c r="ACQ16" s="531">
        <v>3</v>
      </c>
      <c r="ACR16" s="531">
        <v>3</v>
      </c>
      <c r="ACS16" s="531"/>
      <c r="ACT16" s="531">
        <v>1</v>
      </c>
      <c r="ACU16" s="531">
        <v>4</v>
      </c>
      <c r="ACV16" s="531" t="s">
        <v>1807</v>
      </c>
      <c r="ACW16" s="536"/>
      <c r="ACX16" s="536"/>
      <c r="ACY16" s="536"/>
      <c r="ACZ16" s="536"/>
      <c r="ADA16" s="536"/>
      <c r="ADB16" s="536"/>
      <c r="ADC16" s="536"/>
      <c r="ADD16" s="536"/>
      <c r="ADE16" s="536"/>
      <c r="ADF16" s="536"/>
      <c r="ADG16" s="536"/>
      <c r="ADH16" s="536"/>
      <c r="ADI16" s="536"/>
      <c r="ADJ16" s="536"/>
      <c r="ADK16" s="536"/>
      <c r="ADL16" s="531"/>
      <c r="ADM16" s="531"/>
      <c r="ADN16" s="531"/>
      <c r="ADO16" s="531"/>
      <c r="ADP16" s="531"/>
      <c r="ADQ16" s="531"/>
      <c r="ADR16" s="531"/>
      <c r="ADS16" s="531" t="s">
        <v>1808</v>
      </c>
      <c r="ADT16" s="531"/>
      <c r="ADU16" s="531"/>
      <c r="ADV16" s="531"/>
      <c r="ADW16" s="531"/>
      <c r="ADX16" s="531"/>
      <c r="ADY16" s="536"/>
      <c r="ADZ16" s="536"/>
      <c r="AEA16" s="536"/>
      <c r="AEB16" s="531" t="s">
        <v>1798</v>
      </c>
      <c r="AEC16" s="531" t="s">
        <v>1799</v>
      </c>
      <c r="AED16" s="531" t="s">
        <v>1800</v>
      </c>
      <c r="AEE16" s="531" t="s">
        <v>1801</v>
      </c>
      <c r="AEF16" s="531" t="s">
        <v>1802</v>
      </c>
      <c r="AEG16" s="531" t="s">
        <v>1803</v>
      </c>
      <c r="AEH16" s="531" t="s">
        <v>1638</v>
      </c>
      <c r="AEI16" s="531" t="s">
        <v>1637</v>
      </c>
      <c r="AEJ16" s="531" t="s">
        <v>1637</v>
      </c>
    </row>
    <row r="17" spans="1:823">
      <c r="A17" s="531">
        <v>9</v>
      </c>
      <c r="B17" s="531">
        <v>13</v>
      </c>
      <c r="C17" s="537">
        <v>4</v>
      </c>
      <c r="D17" s="535">
        <v>43110.429770949071</v>
      </c>
      <c r="E17" s="531" t="s">
        <v>697</v>
      </c>
      <c r="F17" s="531" t="s">
        <v>711</v>
      </c>
      <c r="G17" s="531" t="s">
        <v>712</v>
      </c>
      <c r="H17" s="531" t="s">
        <v>867</v>
      </c>
      <c r="I17" s="531" t="s">
        <v>714</v>
      </c>
      <c r="J17" s="531">
        <v>48</v>
      </c>
      <c r="K17" s="531" t="s">
        <v>1746</v>
      </c>
      <c r="L17" s="531" t="s">
        <v>1642</v>
      </c>
      <c r="M17" s="531" t="s">
        <v>868</v>
      </c>
      <c r="N17" s="531"/>
      <c r="O17" s="531"/>
      <c r="P17" s="531" t="s">
        <v>717</v>
      </c>
      <c r="Q17" s="531"/>
      <c r="R17" s="531"/>
      <c r="S17" s="531"/>
      <c r="T17" s="531"/>
      <c r="U17" s="531"/>
      <c r="V17" s="531" t="s">
        <v>712</v>
      </c>
      <c r="W17" s="531" t="s">
        <v>867</v>
      </c>
      <c r="X17" s="531" t="s">
        <v>714</v>
      </c>
      <c r="Y17" s="531" t="s">
        <v>711</v>
      </c>
      <c r="Z17" s="531" t="s">
        <v>1746</v>
      </c>
      <c r="AA17" s="531" t="s">
        <v>1642</v>
      </c>
      <c r="AB17" s="531" t="s">
        <v>1643</v>
      </c>
      <c r="AC17" s="531" t="s">
        <v>710</v>
      </c>
      <c r="AD17" s="531"/>
      <c r="AE17" s="531"/>
      <c r="AF17" s="531">
        <v>6</v>
      </c>
      <c r="AG17" s="531"/>
      <c r="AH17" s="531">
        <v>0</v>
      </c>
      <c r="AI17" s="531">
        <v>0</v>
      </c>
      <c r="AJ17" s="531">
        <v>0</v>
      </c>
      <c r="AK17" s="531">
        <v>0</v>
      </c>
      <c r="AL17" s="531">
        <v>0</v>
      </c>
      <c r="AM17" s="531">
        <v>0</v>
      </c>
      <c r="AN17" s="531">
        <v>0</v>
      </c>
      <c r="AO17" s="531">
        <v>0</v>
      </c>
      <c r="AP17" s="531">
        <v>0</v>
      </c>
      <c r="AQ17" s="531">
        <v>0</v>
      </c>
      <c r="AR17" s="531">
        <v>0</v>
      </c>
      <c r="AS17" s="531"/>
      <c r="AT17" s="531"/>
      <c r="AU17" s="531"/>
      <c r="AV17" s="531"/>
      <c r="AW17" s="531"/>
      <c r="AX17" s="531"/>
      <c r="AY17" s="531"/>
      <c r="AZ17" s="531"/>
      <c r="BA17" s="531"/>
      <c r="BB17" s="531"/>
      <c r="BC17" s="531"/>
      <c r="BD17" s="531"/>
      <c r="BE17" s="531"/>
      <c r="BF17" s="531"/>
      <c r="BG17" s="531"/>
      <c r="BH17" s="531"/>
      <c r="BI17" s="531"/>
      <c r="BJ17" s="531"/>
      <c r="BK17" s="531"/>
      <c r="BL17" s="531"/>
      <c r="BM17" s="531"/>
      <c r="BN17" s="531"/>
      <c r="BO17" s="531"/>
      <c r="BP17" s="531"/>
      <c r="BQ17" s="531"/>
      <c r="BR17" s="531"/>
      <c r="BS17" s="531"/>
      <c r="BT17" s="531"/>
      <c r="BU17" s="531"/>
      <c r="BV17" s="531"/>
      <c r="BW17" s="531"/>
      <c r="BX17" s="531"/>
      <c r="BY17" s="531"/>
      <c r="BZ17" s="531"/>
      <c r="CA17" s="531"/>
      <c r="CB17" s="531"/>
      <c r="CC17" s="531"/>
      <c r="CD17" s="531"/>
      <c r="CE17" s="531"/>
      <c r="CF17" s="531"/>
      <c r="CG17" s="531"/>
      <c r="CH17" s="531"/>
      <c r="CI17" s="531"/>
      <c r="CJ17" s="531"/>
      <c r="CK17" s="531"/>
      <c r="CL17" s="531"/>
      <c r="CM17" s="531"/>
      <c r="CN17" s="531"/>
      <c r="CO17" s="531"/>
      <c r="CP17" s="531"/>
      <c r="CQ17" s="531"/>
      <c r="CR17" s="531"/>
      <c r="CS17" s="531"/>
      <c r="CT17" s="531"/>
      <c r="CU17" s="531"/>
      <c r="CV17" s="531"/>
      <c r="CW17" s="531"/>
      <c r="CX17" s="531"/>
      <c r="CY17" s="531"/>
      <c r="CZ17" s="531"/>
      <c r="DA17" s="531"/>
      <c r="DB17" s="531"/>
      <c r="DC17" s="531"/>
      <c r="DD17" s="531"/>
      <c r="DE17" s="531"/>
      <c r="DF17" s="531"/>
      <c r="DG17" s="531"/>
      <c r="DH17" s="531"/>
      <c r="DI17" s="531"/>
      <c r="DJ17" s="531"/>
      <c r="DK17" s="531"/>
      <c r="DL17" s="531"/>
      <c r="DM17" s="531"/>
      <c r="DN17" s="531"/>
      <c r="DO17" s="531"/>
      <c r="DP17" s="531"/>
      <c r="DQ17" s="531"/>
      <c r="DR17" s="531"/>
      <c r="DS17" s="531"/>
      <c r="DT17" s="531"/>
      <c r="DU17" s="531"/>
      <c r="DV17" s="531"/>
      <c r="DW17" s="531"/>
      <c r="DX17" s="531"/>
      <c r="DY17" s="531"/>
      <c r="DZ17" s="531"/>
      <c r="EA17" s="531"/>
      <c r="EB17" s="531"/>
      <c r="EC17" s="531"/>
      <c r="ED17" s="531"/>
      <c r="EE17" s="531"/>
      <c r="EF17" s="531"/>
      <c r="EG17" s="531"/>
      <c r="EH17" s="531"/>
      <c r="EI17" s="531"/>
      <c r="EJ17" s="531"/>
      <c r="EK17" s="531"/>
      <c r="EL17" s="531"/>
      <c r="EM17" s="531"/>
      <c r="EN17" s="531"/>
      <c r="EO17" s="531"/>
      <c r="EP17" s="531"/>
      <c r="EQ17" s="531"/>
      <c r="ER17" s="531"/>
      <c r="ES17" s="531"/>
      <c r="ET17" s="531"/>
      <c r="EU17" s="531"/>
      <c r="EV17" s="531"/>
      <c r="EW17" s="531"/>
      <c r="EX17" s="531"/>
      <c r="EY17" s="531"/>
      <c r="EZ17" s="531"/>
      <c r="FA17" s="531"/>
      <c r="FB17" s="531"/>
      <c r="FC17" s="531"/>
      <c r="FD17" s="531"/>
      <c r="FE17" s="531"/>
      <c r="FF17" s="531"/>
      <c r="FG17" s="531"/>
      <c r="FH17" s="531"/>
      <c r="FI17" s="531"/>
      <c r="FJ17" s="531"/>
      <c r="FK17" s="531"/>
      <c r="FL17" s="531"/>
      <c r="FM17" s="531"/>
      <c r="FN17" s="531"/>
      <c r="FO17" s="531"/>
      <c r="FP17" s="531"/>
      <c r="FQ17" s="531">
        <v>4</v>
      </c>
      <c r="FR17" s="531"/>
      <c r="FS17" s="531"/>
      <c r="FT17" s="531"/>
      <c r="FU17" s="531"/>
      <c r="FV17" s="531"/>
      <c r="FW17" s="531"/>
      <c r="FX17" s="531"/>
      <c r="FY17" s="531"/>
      <c r="FZ17" s="531"/>
      <c r="GA17" s="531"/>
      <c r="GB17" s="531"/>
      <c r="GC17" s="531"/>
      <c r="GD17" s="531"/>
      <c r="GE17" s="531"/>
      <c r="GF17" s="531"/>
      <c r="GG17" s="531"/>
      <c r="GH17" s="531"/>
      <c r="GI17" s="531"/>
      <c r="GJ17" s="531"/>
      <c r="GK17" s="531"/>
      <c r="GL17" s="531"/>
      <c r="GM17" s="531"/>
      <c r="GN17" s="531"/>
      <c r="GO17" s="531"/>
      <c r="GP17" s="531"/>
      <c r="GQ17" s="531"/>
      <c r="GR17" s="531"/>
      <c r="GS17" s="531"/>
      <c r="GT17" s="531"/>
      <c r="GU17" s="531"/>
      <c r="GV17" s="531"/>
      <c r="GW17" s="531"/>
      <c r="GX17" s="531"/>
      <c r="GY17" s="531"/>
      <c r="GZ17" s="531"/>
      <c r="HA17" s="531"/>
      <c r="HB17" s="531"/>
      <c r="HC17" s="531"/>
      <c r="HD17" s="531"/>
      <c r="HE17" s="531"/>
      <c r="HF17" s="531"/>
      <c r="HG17" s="531"/>
      <c r="HH17" s="531"/>
      <c r="HI17" s="531"/>
      <c r="HJ17" s="531"/>
      <c r="HK17" s="531">
        <v>6</v>
      </c>
      <c r="HL17" s="531"/>
      <c r="HM17" s="531"/>
      <c r="HN17" s="531"/>
      <c r="HO17" s="531"/>
      <c r="HP17" s="531"/>
      <c r="HQ17" s="531"/>
      <c r="HR17" s="531"/>
      <c r="HS17" s="531"/>
      <c r="HT17" s="531"/>
      <c r="HU17" s="531"/>
      <c r="HV17" s="531"/>
      <c r="HW17" s="531"/>
      <c r="HX17" s="531"/>
      <c r="HY17" s="531"/>
      <c r="HZ17" s="531"/>
      <c r="IA17" s="531"/>
      <c r="IB17" s="531"/>
      <c r="IC17" s="531"/>
      <c r="ID17" s="531"/>
      <c r="IE17" s="531"/>
      <c r="IF17" s="531"/>
      <c r="IG17" s="531"/>
      <c r="IH17" s="531"/>
      <c r="II17" s="531"/>
      <c r="IJ17" s="531"/>
      <c r="IK17" s="531"/>
      <c r="IL17" s="531"/>
      <c r="IM17" s="531"/>
      <c r="IN17" s="531"/>
      <c r="IO17" s="531"/>
      <c r="IP17" s="531"/>
      <c r="IQ17" s="531"/>
      <c r="IR17" s="531"/>
      <c r="IS17" s="531"/>
      <c r="IT17" s="531"/>
      <c r="IU17" s="531"/>
      <c r="IV17" s="531"/>
      <c r="IW17" s="531"/>
      <c r="IX17" s="531"/>
      <c r="IY17" s="531"/>
      <c r="IZ17" s="531"/>
      <c r="JA17" s="531"/>
      <c r="JB17" s="531"/>
      <c r="JC17" s="531"/>
      <c r="JD17" s="531"/>
      <c r="JE17" s="531">
        <v>4</v>
      </c>
      <c r="JF17" s="531"/>
      <c r="JG17" s="531"/>
      <c r="JH17" s="531"/>
      <c r="JI17" s="531"/>
      <c r="JJ17" s="531"/>
      <c r="JK17" s="531"/>
      <c r="JL17" s="531"/>
      <c r="JM17" s="531"/>
      <c r="JN17" s="531"/>
      <c r="JO17" s="531"/>
      <c r="JP17" s="531"/>
      <c r="JQ17" s="531"/>
      <c r="JR17" s="531"/>
      <c r="JS17" s="531"/>
      <c r="JT17" s="531"/>
      <c r="JU17" s="531"/>
      <c r="JV17" s="531"/>
      <c r="JW17" s="531"/>
      <c r="JX17" s="531"/>
      <c r="JY17" s="531"/>
      <c r="JZ17" s="531"/>
      <c r="KA17" s="531"/>
      <c r="KB17" s="531"/>
      <c r="KC17" s="531"/>
      <c r="KD17" s="531"/>
      <c r="KE17" s="531"/>
      <c r="KF17" s="531"/>
      <c r="KG17" s="531"/>
      <c r="KH17" s="531"/>
      <c r="KI17" s="531"/>
      <c r="KJ17" s="531"/>
      <c r="KK17" s="531"/>
      <c r="KL17" s="531"/>
      <c r="KM17" s="531"/>
      <c r="KN17" s="531"/>
      <c r="KO17" s="531"/>
      <c r="KP17" s="531"/>
      <c r="KQ17" s="531"/>
      <c r="KR17" s="531"/>
      <c r="KS17" s="531"/>
      <c r="KT17" s="531"/>
      <c r="KU17" s="531"/>
      <c r="KV17" s="531"/>
      <c r="KW17" s="531"/>
      <c r="KX17" s="531"/>
      <c r="KY17" s="531">
        <v>6</v>
      </c>
      <c r="KZ17" s="531"/>
      <c r="LA17" s="531"/>
      <c r="LB17" s="531"/>
      <c r="LC17" s="531"/>
      <c r="LD17" s="531"/>
      <c r="LE17" s="531"/>
      <c r="LF17" s="531"/>
      <c r="LG17" s="531"/>
      <c r="LH17" s="531"/>
      <c r="LI17" s="531"/>
      <c r="LJ17" s="531"/>
      <c r="LK17" s="531"/>
      <c r="LL17" s="531"/>
      <c r="LM17" s="531"/>
      <c r="LN17" s="531"/>
      <c r="LO17" s="531"/>
      <c r="LP17" s="531"/>
      <c r="LQ17" s="531"/>
      <c r="LR17" s="531"/>
      <c r="LS17" s="531"/>
      <c r="LT17" s="531"/>
      <c r="LU17" s="531"/>
      <c r="LV17" s="531"/>
      <c r="LW17" s="531"/>
      <c r="LX17" s="531"/>
      <c r="LY17" s="531"/>
      <c r="LZ17" s="531"/>
      <c r="MA17" s="531"/>
      <c r="MB17" s="531"/>
      <c r="MC17" s="531"/>
      <c r="MD17" s="531"/>
      <c r="ME17" s="531"/>
      <c r="MF17" s="531"/>
      <c r="MG17" s="531"/>
      <c r="MH17" s="531"/>
      <c r="MI17" s="531"/>
      <c r="MJ17" s="531"/>
      <c r="MK17" s="531"/>
      <c r="ML17" s="531"/>
      <c r="MM17" s="531"/>
      <c r="MN17" s="531"/>
      <c r="MO17" s="531"/>
      <c r="MP17" s="531"/>
      <c r="MQ17" s="531"/>
      <c r="MR17" s="531"/>
      <c r="MS17" s="531"/>
      <c r="MT17" s="531"/>
      <c r="MU17" s="531"/>
      <c r="MV17" s="531"/>
      <c r="MW17" s="531">
        <v>10</v>
      </c>
      <c r="MX17" s="531"/>
      <c r="MY17" s="531"/>
      <c r="MZ17" s="531"/>
      <c r="NA17" s="531"/>
      <c r="NB17" s="531"/>
      <c r="NC17" s="531"/>
      <c r="ND17" s="531"/>
      <c r="NE17" s="531"/>
      <c r="NF17" s="531"/>
      <c r="NG17" s="531"/>
      <c r="NH17" s="531"/>
      <c r="NI17" s="531"/>
      <c r="NJ17" s="531"/>
      <c r="NK17" s="531"/>
      <c r="NL17" s="531"/>
      <c r="NM17" s="531"/>
      <c r="NN17" s="531"/>
      <c r="NO17" s="531"/>
      <c r="NP17" s="531"/>
      <c r="NQ17" s="531"/>
      <c r="NR17" s="531"/>
      <c r="NS17" s="531"/>
      <c r="NT17" s="531"/>
      <c r="NU17" s="531"/>
      <c r="NV17" s="531"/>
      <c r="NW17" s="531"/>
      <c r="NX17" s="531"/>
      <c r="NY17" s="531"/>
      <c r="NZ17" s="531"/>
      <c r="OA17" s="531"/>
      <c r="OB17" s="531"/>
      <c r="OC17" s="531"/>
      <c r="OD17" s="531"/>
      <c r="OE17" s="531"/>
      <c r="OF17" s="531"/>
      <c r="OG17" s="531"/>
      <c r="OH17" s="531"/>
      <c r="OI17" s="531"/>
      <c r="OJ17" s="531"/>
      <c r="OK17" s="531"/>
      <c r="OL17" s="531"/>
      <c r="OM17" s="531"/>
      <c r="ON17" s="531"/>
      <c r="OO17" s="531"/>
      <c r="OP17" s="531"/>
      <c r="OQ17" s="531">
        <v>3</v>
      </c>
      <c r="OR17" s="531"/>
      <c r="OS17" s="531"/>
      <c r="OT17" s="531"/>
      <c r="OU17" s="531">
        <v>4</v>
      </c>
      <c r="OV17" s="531"/>
      <c r="OW17" s="531"/>
      <c r="OX17" s="531"/>
      <c r="OY17" s="531"/>
      <c r="OZ17" s="531"/>
      <c r="PA17" s="531"/>
      <c r="PB17" s="531"/>
      <c r="PC17" s="531"/>
      <c r="PD17" s="531"/>
      <c r="PE17" s="531"/>
      <c r="PF17" s="531"/>
      <c r="PG17" s="531"/>
      <c r="PH17" s="531"/>
      <c r="PI17" s="531"/>
      <c r="PJ17" s="531"/>
      <c r="PK17" s="531"/>
      <c r="PL17" s="531"/>
      <c r="PM17" s="531"/>
      <c r="PN17" s="531"/>
      <c r="PO17" s="531"/>
      <c r="PP17" s="531"/>
      <c r="PQ17" s="531"/>
      <c r="PR17" s="531"/>
      <c r="PS17" s="531"/>
      <c r="PT17" s="531"/>
      <c r="PU17" s="531"/>
      <c r="PV17" s="531"/>
      <c r="PW17" s="531"/>
      <c r="PX17" s="531"/>
      <c r="PY17" s="531"/>
      <c r="PZ17" s="531"/>
      <c r="QA17" s="531"/>
      <c r="QB17" s="531"/>
      <c r="QC17" s="531"/>
      <c r="QD17" s="531"/>
      <c r="QE17" s="531"/>
      <c r="QF17" s="531"/>
      <c r="QG17" s="531">
        <v>9</v>
      </c>
      <c r="QH17" s="531"/>
      <c r="QI17" s="531"/>
      <c r="QJ17" s="531"/>
      <c r="QK17" s="531"/>
      <c r="QL17" s="531"/>
      <c r="QM17" s="531"/>
      <c r="QN17" s="531"/>
      <c r="QO17" s="531"/>
      <c r="QP17" s="531"/>
      <c r="QQ17" s="531"/>
      <c r="QR17" s="531"/>
      <c r="QS17" s="531"/>
      <c r="QT17" s="531"/>
      <c r="QU17" s="531"/>
      <c r="QV17" s="531"/>
      <c r="QW17" s="531"/>
      <c r="QX17" s="531"/>
      <c r="QY17" s="531"/>
      <c r="QZ17" s="531"/>
      <c r="RA17" s="531"/>
      <c r="RB17" s="531"/>
      <c r="RC17" s="531"/>
      <c r="RD17" s="531"/>
      <c r="RE17" s="531"/>
      <c r="RF17" s="531"/>
      <c r="RG17" s="531"/>
      <c r="RH17" s="531"/>
      <c r="RI17" s="531"/>
      <c r="RJ17" s="531"/>
      <c r="RK17" s="531"/>
      <c r="RL17" s="531"/>
      <c r="RM17" s="531"/>
      <c r="RN17" s="531"/>
      <c r="RO17" s="531"/>
      <c r="RP17" s="531"/>
      <c r="RQ17" s="531"/>
      <c r="RR17" s="531"/>
      <c r="RS17" s="531"/>
      <c r="RT17" s="531"/>
      <c r="RU17" s="531"/>
      <c r="RV17" s="531"/>
      <c r="RW17" s="531"/>
      <c r="RX17" s="531"/>
      <c r="RY17" s="531">
        <v>8</v>
      </c>
      <c r="RZ17" s="531"/>
      <c r="SA17" s="531"/>
      <c r="SB17" s="531"/>
      <c r="SC17" s="531"/>
      <c r="SD17" s="531"/>
      <c r="SE17" s="531"/>
      <c r="SF17" s="531"/>
      <c r="SG17" s="531"/>
      <c r="SH17" s="531"/>
      <c r="SI17" s="531"/>
      <c r="SJ17" s="531"/>
      <c r="SK17" s="531"/>
      <c r="SL17" s="531"/>
      <c r="SM17" s="531"/>
      <c r="SN17" s="531"/>
      <c r="SO17" s="531"/>
      <c r="SP17" s="531"/>
      <c r="SQ17" s="531"/>
      <c r="SR17" s="531"/>
      <c r="SS17" s="531"/>
      <c r="ST17" s="531"/>
      <c r="SU17" s="531"/>
      <c r="SV17" s="531"/>
      <c r="SW17" s="531"/>
      <c r="SX17" s="531"/>
      <c r="SY17" s="531"/>
      <c r="SZ17" s="531"/>
      <c r="TA17" s="531"/>
      <c r="TB17" s="531"/>
      <c r="TC17" s="531"/>
      <c r="TD17" s="531"/>
      <c r="TE17" s="531"/>
      <c r="TF17" s="531"/>
      <c r="TG17" s="531"/>
      <c r="TH17" s="531"/>
      <c r="TI17" s="531"/>
      <c r="TJ17" s="531"/>
      <c r="TK17" s="531"/>
      <c r="TL17" s="531"/>
      <c r="TM17" s="531"/>
      <c r="TN17" s="531"/>
      <c r="TO17" s="531"/>
      <c r="TP17" s="531"/>
      <c r="TQ17" s="531"/>
      <c r="TR17" s="531"/>
      <c r="TS17" s="531"/>
      <c r="TT17" s="531"/>
      <c r="TU17" s="531"/>
      <c r="TV17" s="531"/>
      <c r="TW17" s="531"/>
      <c r="TX17" s="531"/>
      <c r="TY17" s="531"/>
      <c r="TZ17" s="531"/>
      <c r="UA17" s="531"/>
      <c r="UB17" s="531"/>
      <c r="UC17" s="531">
        <v>14</v>
      </c>
      <c r="UD17" s="531"/>
      <c r="UE17" s="531">
        <v>14</v>
      </c>
      <c r="UF17" s="531"/>
      <c r="UG17" s="531">
        <v>13</v>
      </c>
      <c r="UH17" s="531"/>
      <c r="UI17" s="531">
        <v>12</v>
      </c>
      <c r="UJ17" s="531">
        <v>1</v>
      </c>
      <c r="UK17" s="531">
        <v>0</v>
      </c>
      <c r="UL17" s="531">
        <v>0</v>
      </c>
      <c r="UM17" s="531">
        <v>6</v>
      </c>
      <c r="UN17" s="531">
        <v>1</v>
      </c>
      <c r="UO17" s="531">
        <v>6</v>
      </c>
      <c r="UP17" s="531">
        <v>1</v>
      </c>
      <c r="UQ17" s="531"/>
      <c r="UR17" s="531"/>
      <c r="US17" s="531"/>
      <c r="UT17" s="531">
        <v>0</v>
      </c>
      <c r="UU17" s="531">
        <v>2</v>
      </c>
      <c r="UV17" s="531">
        <v>0</v>
      </c>
      <c r="UW17" s="531">
        <v>2</v>
      </c>
      <c r="UX17" s="531">
        <v>5</v>
      </c>
      <c r="UY17" s="531">
        <v>4</v>
      </c>
      <c r="UZ17" s="531"/>
      <c r="VA17" s="531"/>
      <c r="VB17" s="531"/>
      <c r="VC17" s="536"/>
      <c r="VD17" s="536"/>
      <c r="VE17" s="536"/>
      <c r="VF17" s="536"/>
      <c r="VG17" s="536"/>
      <c r="VH17" s="536"/>
      <c r="VI17" s="531"/>
      <c r="VJ17" s="531"/>
      <c r="VK17" s="531"/>
      <c r="VL17" s="531"/>
      <c r="VM17" s="531"/>
      <c r="VN17" s="531"/>
      <c r="VO17" s="531"/>
      <c r="VP17" s="531"/>
      <c r="VQ17" s="531"/>
      <c r="VR17" s="531"/>
      <c r="VS17" s="531"/>
      <c r="VT17" s="531"/>
      <c r="VU17" s="531"/>
      <c r="VV17" s="531"/>
      <c r="VW17" s="531"/>
      <c r="VX17" s="536"/>
      <c r="VY17" s="531"/>
      <c r="VZ17" s="531"/>
      <c r="WA17" s="531"/>
      <c r="WB17" s="531"/>
      <c r="WC17" s="531"/>
      <c r="WD17" s="531"/>
      <c r="WE17" s="531"/>
      <c r="WF17" s="536"/>
      <c r="WG17" s="536"/>
      <c r="WH17" s="536"/>
      <c r="WI17" s="536"/>
      <c r="WJ17" s="536"/>
      <c r="WK17" s="536"/>
      <c r="WL17" s="536"/>
      <c r="WM17" s="536"/>
      <c r="WN17" s="536"/>
      <c r="WO17" s="531"/>
      <c r="WP17" s="531"/>
      <c r="WQ17" s="531"/>
      <c r="WR17" s="531"/>
      <c r="WS17" s="531"/>
      <c r="WT17" s="531"/>
      <c r="WU17" s="531"/>
      <c r="WV17" s="531"/>
      <c r="WW17" s="531"/>
      <c r="WX17" s="531"/>
      <c r="WY17" s="531"/>
      <c r="WZ17" s="531"/>
      <c r="XA17" s="531"/>
      <c r="XB17" s="531"/>
      <c r="XC17" s="531"/>
      <c r="XD17" s="531"/>
      <c r="XE17" s="531"/>
      <c r="XF17" s="531"/>
      <c r="XG17" s="531"/>
      <c r="XH17" s="531"/>
      <c r="XI17" s="531"/>
      <c r="XJ17" s="531"/>
      <c r="XK17" s="531"/>
      <c r="XL17" s="531"/>
      <c r="XM17" s="531"/>
      <c r="XN17" s="531"/>
      <c r="XO17" s="531"/>
      <c r="XP17" s="531"/>
      <c r="XQ17" s="531"/>
      <c r="XR17" s="531"/>
      <c r="XS17" s="531"/>
      <c r="XT17" s="531"/>
      <c r="XU17" s="531"/>
      <c r="XV17" s="531"/>
      <c r="XW17" s="531"/>
      <c r="XX17" s="531"/>
      <c r="XY17" s="531"/>
      <c r="XZ17" s="531"/>
      <c r="YA17" s="531"/>
      <c r="YB17" s="531"/>
      <c r="YC17" s="531"/>
      <c r="YD17" s="531"/>
      <c r="YE17" s="531"/>
      <c r="YF17" s="531"/>
      <c r="YG17" s="531"/>
      <c r="YH17" s="531"/>
      <c r="YI17" s="531">
        <v>20</v>
      </c>
      <c r="YJ17" s="531"/>
      <c r="YK17" s="531"/>
      <c r="YL17" s="531"/>
      <c r="YM17" s="531"/>
      <c r="YN17" s="531"/>
      <c r="YO17" s="531">
        <v>64</v>
      </c>
      <c r="YP17" s="531"/>
      <c r="YQ17" s="531"/>
      <c r="YR17" s="531"/>
      <c r="YS17" s="531"/>
      <c r="YT17" s="531"/>
      <c r="YU17" s="531"/>
      <c r="YV17" s="531"/>
      <c r="YW17" s="531"/>
      <c r="YX17" s="531"/>
      <c r="YY17" s="531"/>
      <c r="YZ17" s="531">
        <v>4</v>
      </c>
      <c r="ZA17" s="531"/>
      <c r="ZB17" s="531"/>
      <c r="ZC17" s="531"/>
      <c r="ZD17" s="531"/>
      <c r="ZE17" s="531"/>
      <c r="ZF17" s="531"/>
      <c r="ZG17" s="531"/>
      <c r="ZH17" s="531"/>
      <c r="ZI17" s="531"/>
      <c r="ZJ17" s="531"/>
      <c r="ZK17" s="531"/>
      <c r="ZL17" s="531"/>
      <c r="ZM17" s="531"/>
      <c r="ZN17" s="531"/>
      <c r="ZO17" s="531"/>
      <c r="ZP17" s="531"/>
      <c r="ZQ17" s="531"/>
      <c r="ZR17" s="531"/>
      <c r="ZS17" s="531"/>
      <c r="ZT17" s="531"/>
      <c r="ZU17" s="531"/>
      <c r="ZV17" s="531"/>
      <c r="ZW17" s="531"/>
      <c r="ZX17" s="531"/>
      <c r="ZY17" s="531"/>
      <c r="ZZ17" s="531"/>
      <c r="AAA17" s="531"/>
      <c r="AAB17" s="531"/>
      <c r="AAC17" s="531"/>
      <c r="AAD17" s="531"/>
      <c r="AAE17" s="531"/>
      <c r="AAF17" s="531"/>
      <c r="AAG17" s="531"/>
      <c r="AAH17" s="531"/>
      <c r="AAI17" s="531"/>
      <c r="AAJ17" s="531">
        <v>8</v>
      </c>
      <c r="AAK17" s="531"/>
      <c r="AAL17" s="531"/>
      <c r="AAM17" s="531">
        <v>74</v>
      </c>
      <c r="AAN17" s="531"/>
      <c r="AAO17" s="531">
        <v>16</v>
      </c>
      <c r="AAP17" s="531"/>
      <c r="AAQ17" s="531"/>
      <c r="AAR17" s="531"/>
      <c r="AAS17" s="531">
        <v>20</v>
      </c>
      <c r="AAT17" s="531"/>
      <c r="AAU17" s="531"/>
      <c r="AAV17" s="531"/>
      <c r="AAW17" s="531"/>
      <c r="AAX17" s="531"/>
      <c r="AAY17" s="531"/>
      <c r="AAZ17" s="531"/>
      <c r="ABA17" s="531"/>
      <c r="ABB17" s="531"/>
      <c r="ABC17" s="531"/>
      <c r="ABD17" s="531">
        <v>1</v>
      </c>
      <c r="ABE17" s="536"/>
      <c r="ABF17" s="536"/>
      <c r="ABG17" s="536"/>
      <c r="ABH17" s="536"/>
      <c r="ABI17" s="536"/>
      <c r="ABJ17" s="536"/>
      <c r="ABK17" s="536"/>
      <c r="ABL17" s="536"/>
      <c r="ABM17" s="536"/>
      <c r="ABN17" s="536"/>
      <c r="ABO17" s="536"/>
      <c r="ABP17" s="536"/>
      <c r="ABQ17" s="536"/>
      <c r="ABR17" s="536"/>
      <c r="ABS17" s="536"/>
      <c r="ABT17" s="536"/>
      <c r="ABU17" s="536"/>
      <c r="ABV17" s="536"/>
      <c r="ABW17" s="536"/>
      <c r="ABX17" s="536"/>
      <c r="ABY17" s="536"/>
      <c r="ABZ17" s="531"/>
      <c r="ACA17" s="531"/>
      <c r="ACB17" s="531"/>
      <c r="ACC17" s="531"/>
      <c r="ACD17" s="531"/>
      <c r="ACE17" s="531"/>
      <c r="ACF17" s="531"/>
      <c r="ACG17" s="531"/>
      <c r="ACH17" s="531"/>
      <c r="ACI17" s="531"/>
      <c r="ACJ17" s="531"/>
      <c r="ACK17" s="531"/>
      <c r="ACL17" s="531"/>
      <c r="ACM17" s="531"/>
      <c r="ACN17" s="531"/>
      <c r="ACO17" s="531"/>
      <c r="ACP17" s="531"/>
      <c r="ACQ17" s="531">
        <v>3</v>
      </c>
      <c r="ACR17" s="531">
        <v>1</v>
      </c>
      <c r="ACS17" s="531">
        <v>2</v>
      </c>
      <c r="ACT17" s="531">
        <v>2</v>
      </c>
      <c r="ACU17" s="531"/>
      <c r="ACV17" s="531" t="s">
        <v>1636</v>
      </c>
      <c r="ACW17" s="536"/>
      <c r="ACX17" s="536"/>
      <c r="ACY17" s="536"/>
      <c r="ACZ17" s="536"/>
      <c r="ADA17" s="536"/>
      <c r="ADB17" s="536"/>
      <c r="ADC17" s="536"/>
      <c r="ADD17" s="536"/>
      <c r="ADE17" s="536"/>
      <c r="ADF17" s="536"/>
      <c r="ADG17" s="536"/>
      <c r="ADH17" s="536"/>
      <c r="ADI17" s="536"/>
      <c r="ADJ17" s="536"/>
      <c r="ADK17" s="536"/>
      <c r="ADL17" s="531"/>
      <c r="ADM17" s="531"/>
      <c r="ADN17" s="531"/>
      <c r="ADO17" s="531"/>
      <c r="ADP17" s="531"/>
      <c r="ADQ17" s="531"/>
      <c r="ADR17" s="531"/>
      <c r="ADS17" s="531" t="s">
        <v>1636</v>
      </c>
      <c r="ADT17" s="531"/>
      <c r="ADU17" s="531"/>
      <c r="ADV17" s="531"/>
      <c r="ADW17" s="531"/>
      <c r="ADX17" s="531"/>
      <c r="ADY17" s="536"/>
      <c r="ADZ17" s="536"/>
      <c r="AEA17" s="536"/>
      <c r="AEB17" s="531" t="s">
        <v>1798</v>
      </c>
      <c r="AEC17" s="531" t="s">
        <v>1799</v>
      </c>
      <c r="AED17" s="531" t="s">
        <v>1800</v>
      </c>
      <c r="AEE17" s="531" t="s">
        <v>1801</v>
      </c>
      <c r="AEF17" s="531" t="s">
        <v>1802</v>
      </c>
      <c r="AEG17" s="531" t="s">
        <v>1803</v>
      </c>
      <c r="AEH17" s="531" t="s">
        <v>1638</v>
      </c>
      <c r="AEI17" s="531" t="s">
        <v>1637</v>
      </c>
      <c r="AEJ17" s="531" t="s">
        <v>1637</v>
      </c>
    </row>
    <row r="18" spans="1:823">
      <c r="A18" s="531">
        <v>27</v>
      </c>
      <c r="B18" s="531">
        <v>14</v>
      </c>
      <c r="C18" s="537">
        <v>4</v>
      </c>
      <c r="D18" s="535">
        <v>43112.525119560189</v>
      </c>
      <c r="E18" s="531" t="s">
        <v>697</v>
      </c>
      <c r="F18" s="531" t="s">
        <v>711</v>
      </c>
      <c r="G18" s="531" t="s">
        <v>712</v>
      </c>
      <c r="H18" s="531" t="s">
        <v>713</v>
      </c>
      <c r="I18" s="531" t="s">
        <v>714</v>
      </c>
      <c r="J18" s="531">
        <v>70</v>
      </c>
      <c r="K18" s="531" t="s">
        <v>1347</v>
      </c>
      <c r="L18" s="531" t="s">
        <v>715</v>
      </c>
      <c r="M18" s="531" t="s">
        <v>716</v>
      </c>
      <c r="N18" s="531"/>
      <c r="O18" s="531" t="s">
        <v>1757</v>
      </c>
      <c r="P18" s="531" t="s">
        <v>717</v>
      </c>
      <c r="Q18" s="531"/>
      <c r="R18" s="531"/>
      <c r="S18" s="531"/>
      <c r="T18" s="531"/>
      <c r="U18" s="531"/>
      <c r="V18" s="531" t="s">
        <v>712</v>
      </c>
      <c r="W18" s="531" t="s">
        <v>713</v>
      </c>
      <c r="X18" s="531" t="s">
        <v>714</v>
      </c>
      <c r="Y18" s="531" t="s">
        <v>711</v>
      </c>
      <c r="Z18" s="531" t="s">
        <v>1347</v>
      </c>
      <c r="AA18" s="531" t="s">
        <v>715</v>
      </c>
      <c r="AB18" s="531" t="s">
        <v>1644</v>
      </c>
      <c r="AC18" s="531" t="s">
        <v>718</v>
      </c>
      <c r="AD18" s="531"/>
      <c r="AE18" s="531"/>
      <c r="AF18" s="531">
        <v>6</v>
      </c>
      <c r="AG18" s="531">
        <v>16</v>
      </c>
      <c r="AH18" s="531">
        <v>10</v>
      </c>
      <c r="AI18" s="531">
        <v>17</v>
      </c>
      <c r="AJ18" s="531">
        <v>10</v>
      </c>
      <c r="AK18" s="531">
        <v>1</v>
      </c>
      <c r="AL18" s="531"/>
      <c r="AM18" s="531"/>
      <c r="AN18" s="531">
        <v>1</v>
      </c>
      <c r="AO18" s="531"/>
      <c r="AP18" s="531"/>
      <c r="AQ18" s="531"/>
      <c r="AR18" s="531"/>
      <c r="AS18" s="531"/>
      <c r="AT18" s="531"/>
      <c r="AU18" s="531"/>
      <c r="AV18" s="531">
        <v>1</v>
      </c>
      <c r="AW18" s="531"/>
      <c r="AX18" s="531"/>
      <c r="AY18" s="531"/>
      <c r="AZ18" s="531"/>
      <c r="BA18" s="531"/>
      <c r="BB18" s="531"/>
      <c r="BC18" s="531"/>
      <c r="BD18" s="531">
        <v>9</v>
      </c>
      <c r="BE18" s="531"/>
      <c r="BF18" s="531"/>
      <c r="BG18" s="531"/>
      <c r="BH18" s="531"/>
      <c r="BI18" s="531"/>
      <c r="BJ18" s="531">
        <v>1</v>
      </c>
      <c r="BK18" s="531"/>
      <c r="BL18" s="531"/>
      <c r="BM18" s="531"/>
      <c r="BN18" s="531"/>
      <c r="BO18" s="531"/>
      <c r="BP18" s="531">
        <v>4</v>
      </c>
      <c r="BQ18" s="531"/>
      <c r="BR18" s="531"/>
      <c r="BS18" s="531"/>
      <c r="BT18" s="531"/>
      <c r="BU18" s="531"/>
      <c r="BV18" s="531"/>
      <c r="BW18" s="531"/>
      <c r="BX18" s="531"/>
      <c r="BY18" s="531"/>
      <c r="BZ18" s="531"/>
      <c r="CA18" s="531"/>
      <c r="CB18" s="531"/>
      <c r="CC18" s="531"/>
      <c r="CD18" s="531"/>
      <c r="CE18" s="531"/>
      <c r="CF18" s="531">
        <v>2</v>
      </c>
      <c r="CG18" s="531"/>
      <c r="CH18" s="531"/>
      <c r="CI18" s="531">
        <v>4</v>
      </c>
      <c r="CJ18" s="531"/>
      <c r="CK18" s="531"/>
      <c r="CL18" s="531"/>
      <c r="CM18" s="531"/>
      <c r="CN18" s="531"/>
      <c r="CO18" s="531"/>
      <c r="CP18" s="531"/>
      <c r="CQ18" s="531">
        <v>6</v>
      </c>
      <c r="CR18" s="531"/>
      <c r="CS18" s="531"/>
      <c r="CT18" s="531"/>
      <c r="CU18" s="531"/>
      <c r="CV18" s="531"/>
      <c r="CW18" s="531"/>
      <c r="CX18" s="531"/>
      <c r="CY18" s="531"/>
      <c r="CZ18" s="531"/>
      <c r="DA18" s="531"/>
      <c r="DB18" s="531"/>
      <c r="DC18" s="531"/>
      <c r="DD18" s="531"/>
      <c r="DE18" s="531"/>
      <c r="DF18" s="531">
        <v>2</v>
      </c>
      <c r="DG18" s="531"/>
      <c r="DH18" s="531"/>
      <c r="DI18" s="531">
        <v>4</v>
      </c>
      <c r="DJ18" s="531"/>
      <c r="DK18" s="531"/>
      <c r="DL18" s="531"/>
      <c r="DM18" s="531"/>
      <c r="DN18" s="531"/>
      <c r="DO18" s="531"/>
      <c r="DP18" s="531">
        <v>3</v>
      </c>
      <c r="DQ18" s="531"/>
      <c r="DR18" s="531"/>
      <c r="DS18" s="531"/>
      <c r="DT18" s="531"/>
      <c r="DU18" s="531"/>
      <c r="DV18" s="531"/>
      <c r="DW18" s="531"/>
      <c r="DX18" s="531"/>
      <c r="DY18" s="531"/>
      <c r="DZ18" s="531"/>
      <c r="EA18" s="531"/>
      <c r="EB18" s="531"/>
      <c r="EC18" s="531"/>
      <c r="ED18" s="531"/>
      <c r="EE18" s="531"/>
      <c r="EF18" s="531">
        <v>5</v>
      </c>
      <c r="EG18" s="531"/>
      <c r="EH18" s="531"/>
      <c r="EI18" s="531">
        <v>6</v>
      </c>
      <c r="EJ18" s="531"/>
      <c r="EK18" s="531"/>
      <c r="EL18" s="531"/>
      <c r="EM18" s="531"/>
      <c r="EN18" s="531"/>
      <c r="EO18" s="531"/>
      <c r="EP18" s="531"/>
      <c r="EQ18" s="531">
        <v>6</v>
      </c>
      <c r="ER18" s="531"/>
      <c r="ES18" s="531"/>
      <c r="ET18" s="531"/>
      <c r="EU18" s="531"/>
      <c r="EV18" s="531"/>
      <c r="EW18" s="531"/>
      <c r="EX18" s="531"/>
      <c r="EY18" s="531"/>
      <c r="EZ18" s="531"/>
      <c r="FA18" s="531"/>
      <c r="FB18" s="531"/>
      <c r="FC18" s="531"/>
      <c r="FD18" s="531"/>
      <c r="FE18" s="531"/>
      <c r="FF18" s="531"/>
      <c r="FG18" s="531"/>
      <c r="FH18" s="531"/>
      <c r="FI18" s="531"/>
      <c r="FJ18" s="531"/>
      <c r="FK18" s="531"/>
      <c r="FL18" s="531"/>
      <c r="FM18" s="531"/>
      <c r="FN18" s="531"/>
      <c r="FO18" s="531"/>
      <c r="FP18" s="531"/>
      <c r="FQ18" s="531">
        <v>4</v>
      </c>
      <c r="FR18" s="531"/>
      <c r="FS18" s="531"/>
      <c r="FT18" s="531"/>
      <c r="FU18" s="531"/>
      <c r="FV18" s="531"/>
      <c r="FW18" s="531"/>
      <c r="FX18" s="531"/>
      <c r="FY18" s="531">
        <v>4</v>
      </c>
      <c r="FZ18" s="531"/>
      <c r="GA18" s="531"/>
      <c r="GB18" s="531"/>
      <c r="GC18" s="531"/>
      <c r="GD18" s="531"/>
      <c r="GE18" s="531"/>
      <c r="GF18" s="531"/>
      <c r="GG18" s="531"/>
      <c r="GH18" s="531"/>
      <c r="GI18" s="531"/>
      <c r="GJ18" s="531"/>
      <c r="GK18" s="531"/>
      <c r="GL18" s="531"/>
      <c r="GM18" s="531"/>
      <c r="GN18" s="531"/>
      <c r="GO18" s="531"/>
      <c r="GP18" s="531"/>
      <c r="GQ18" s="531"/>
      <c r="GR18" s="531"/>
      <c r="GS18" s="531"/>
      <c r="GT18" s="531"/>
      <c r="GU18" s="531"/>
      <c r="GV18" s="531"/>
      <c r="GW18" s="531"/>
      <c r="GX18" s="531"/>
      <c r="GY18" s="531"/>
      <c r="GZ18" s="531"/>
      <c r="HA18" s="531"/>
      <c r="HB18" s="531"/>
      <c r="HC18" s="531"/>
      <c r="HD18" s="531"/>
      <c r="HE18" s="531"/>
      <c r="HF18" s="531"/>
      <c r="HG18" s="531"/>
      <c r="HH18" s="531"/>
      <c r="HI18" s="531"/>
      <c r="HJ18" s="531"/>
      <c r="HK18" s="531"/>
      <c r="HL18" s="531"/>
      <c r="HM18" s="531"/>
      <c r="HN18" s="531"/>
      <c r="HO18" s="531"/>
      <c r="HP18" s="531"/>
      <c r="HQ18" s="531"/>
      <c r="HR18" s="531"/>
      <c r="HS18" s="531"/>
      <c r="HT18" s="531"/>
      <c r="HU18" s="531"/>
      <c r="HV18" s="531"/>
      <c r="HW18" s="531"/>
      <c r="HX18" s="531"/>
      <c r="HY18" s="531"/>
      <c r="HZ18" s="531"/>
      <c r="IA18" s="531"/>
      <c r="IB18" s="531"/>
      <c r="IC18" s="531"/>
      <c r="ID18" s="531"/>
      <c r="IE18" s="531">
        <v>7</v>
      </c>
      <c r="IF18" s="531"/>
      <c r="IG18" s="531"/>
      <c r="IH18" s="531"/>
      <c r="II18" s="531"/>
      <c r="IJ18" s="531"/>
      <c r="IK18" s="531"/>
      <c r="IL18" s="531"/>
      <c r="IM18" s="531"/>
      <c r="IN18" s="531"/>
      <c r="IO18" s="531"/>
      <c r="IP18" s="531"/>
      <c r="IQ18" s="531"/>
      <c r="IR18" s="531"/>
      <c r="IS18" s="531"/>
      <c r="IT18" s="531"/>
      <c r="IU18" s="531"/>
      <c r="IV18" s="531"/>
      <c r="IW18" s="531">
        <v>11</v>
      </c>
      <c r="IX18" s="531"/>
      <c r="IY18" s="531"/>
      <c r="IZ18" s="531"/>
      <c r="JA18" s="531"/>
      <c r="JB18" s="531"/>
      <c r="JC18" s="531"/>
      <c r="JD18" s="531"/>
      <c r="JE18" s="531"/>
      <c r="JF18" s="531"/>
      <c r="JG18" s="531"/>
      <c r="JH18" s="531"/>
      <c r="JI18" s="531"/>
      <c r="JJ18" s="531"/>
      <c r="JK18" s="531"/>
      <c r="JL18" s="531"/>
      <c r="JM18" s="531"/>
      <c r="JN18" s="531"/>
      <c r="JO18" s="531"/>
      <c r="JP18" s="531"/>
      <c r="JQ18" s="531"/>
      <c r="JR18" s="531"/>
      <c r="JS18" s="531"/>
      <c r="JT18" s="531"/>
      <c r="JU18" s="531"/>
      <c r="JV18" s="531"/>
      <c r="JW18" s="531"/>
      <c r="JX18" s="531"/>
      <c r="JY18" s="531"/>
      <c r="JZ18" s="531"/>
      <c r="KA18" s="531"/>
      <c r="KB18" s="531"/>
      <c r="KC18" s="531"/>
      <c r="KD18" s="531"/>
      <c r="KE18" s="531"/>
      <c r="KF18" s="531"/>
      <c r="KG18" s="531"/>
      <c r="KH18" s="531"/>
      <c r="KI18" s="531"/>
      <c r="KJ18" s="531"/>
      <c r="KK18" s="531"/>
      <c r="KL18" s="531"/>
      <c r="KM18" s="531"/>
      <c r="KN18" s="531"/>
      <c r="KO18" s="531"/>
      <c r="KP18" s="531"/>
      <c r="KQ18" s="531"/>
      <c r="KR18" s="531"/>
      <c r="KS18" s="531"/>
      <c r="KT18" s="531"/>
      <c r="KU18" s="531"/>
      <c r="KV18" s="531"/>
      <c r="KW18" s="531"/>
      <c r="KX18" s="531"/>
      <c r="KY18" s="531"/>
      <c r="KZ18" s="531"/>
      <c r="LA18" s="531"/>
      <c r="LB18" s="531"/>
      <c r="LC18" s="531"/>
      <c r="LD18" s="531"/>
      <c r="LE18" s="531"/>
      <c r="LF18" s="531"/>
      <c r="LG18" s="531"/>
      <c r="LH18" s="531"/>
      <c r="LI18" s="531"/>
      <c r="LJ18" s="531"/>
      <c r="LK18" s="531"/>
      <c r="LL18" s="531"/>
      <c r="LM18" s="531"/>
      <c r="LN18" s="531"/>
      <c r="LO18" s="531"/>
      <c r="LP18" s="531">
        <v>2</v>
      </c>
      <c r="LQ18" s="531"/>
      <c r="LR18" s="531"/>
      <c r="LS18" s="531"/>
      <c r="LT18" s="531"/>
      <c r="LU18" s="531"/>
      <c r="LV18" s="531"/>
      <c r="LW18" s="531"/>
      <c r="LX18" s="531"/>
      <c r="LY18" s="531"/>
      <c r="LZ18" s="531"/>
      <c r="MA18" s="531"/>
      <c r="MB18" s="531"/>
      <c r="MC18" s="531"/>
      <c r="MD18" s="531"/>
      <c r="ME18" s="531"/>
      <c r="MF18" s="531"/>
      <c r="MG18" s="531"/>
      <c r="MH18" s="531"/>
      <c r="MI18" s="531"/>
      <c r="MJ18" s="531"/>
      <c r="MK18" s="531"/>
      <c r="ML18" s="531"/>
      <c r="MM18" s="531"/>
      <c r="MN18" s="531"/>
      <c r="MO18" s="531"/>
      <c r="MP18" s="531"/>
      <c r="MQ18" s="531"/>
      <c r="MR18" s="531"/>
      <c r="MS18" s="531"/>
      <c r="MT18" s="531"/>
      <c r="MU18" s="531"/>
      <c r="MV18" s="531"/>
      <c r="MW18" s="531"/>
      <c r="MX18" s="531"/>
      <c r="MY18" s="531"/>
      <c r="MZ18" s="531"/>
      <c r="NA18" s="531"/>
      <c r="NB18" s="531"/>
      <c r="NC18" s="531"/>
      <c r="ND18" s="531"/>
      <c r="NE18" s="531"/>
      <c r="NF18" s="531"/>
      <c r="NG18" s="531"/>
      <c r="NH18" s="531"/>
      <c r="NI18" s="531"/>
      <c r="NJ18" s="531"/>
      <c r="NK18" s="531"/>
      <c r="NL18" s="531"/>
      <c r="NM18" s="531"/>
      <c r="NN18" s="531"/>
      <c r="NO18" s="531"/>
      <c r="NP18" s="531"/>
      <c r="NQ18" s="531"/>
      <c r="NR18" s="531"/>
      <c r="NS18" s="531"/>
      <c r="NT18" s="531"/>
      <c r="NU18" s="531"/>
      <c r="NV18" s="531"/>
      <c r="NW18" s="531"/>
      <c r="NX18" s="531"/>
      <c r="NY18" s="531"/>
      <c r="NZ18" s="531"/>
      <c r="OA18" s="531"/>
      <c r="OB18" s="531"/>
      <c r="OC18" s="531"/>
      <c r="OD18" s="531"/>
      <c r="OE18" s="531"/>
      <c r="OF18" s="531"/>
      <c r="OG18" s="531"/>
      <c r="OH18" s="531"/>
      <c r="OI18" s="531"/>
      <c r="OJ18" s="531"/>
      <c r="OK18" s="531"/>
      <c r="OL18" s="531"/>
      <c r="OM18" s="531"/>
      <c r="ON18" s="531"/>
      <c r="OO18" s="531"/>
      <c r="OP18" s="531"/>
      <c r="OQ18" s="531"/>
      <c r="OR18" s="531"/>
      <c r="OS18" s="531"/>
      <c r="OT18" s="531"/>
      <c r="OU18" s="531"/>
      <c r="OV18" s="531"/>
      <c r="OW18" s="531"/>
      <c r="OX18" s="531"/>
      <c r="OY18" s="531"/>
      <c r="OZ18" s="531"/>
      <c r="PA18" s="531"/>
      <c r="PB18" s="531"/>
      <c r="PC18" s="531"/>
      <c r="PD18" s="531">
        <v>1</v>
      </c>
      <c r="PE18" s="531"/>
      <c r="PF18" s="531"/>
      <c r="PG18" s="531"/>
      <c r="PH18" s="531"/>
      <c r="PI18" s="531"/>
      <c r="PJ18" s="531"/>
      <c r="PK18" s="531"/>
      <c r="PL18" s="531"/>
      <c r="PM18" s="531"/>
      <c r="PN18" s="531"/>
      <c r="PO18" s="531"/>
      <c r="PP18" s="531"/>
      <c r="PQ18" s="531"/>
      <c r="PR18" s="531"/>
      <c r="PS18" s="531"/>
      <c r="PT18" s="531"/>
      <c r="PU18" s="531"/>
      <c r="PV18" s="531"/>
      <c r="PW18" s="531"/>
      <c r="PX18" s="531"/>
      <c r="PY18" s="531"/>
      <c r="PZ18" s="531"/>
      <c r="QA18" s="531"/>
      <c r="QB18" s="531"/>
      <c r="QC18" s="531"/>
      <c r="QD18" s="531"/>
      <c r="QE18" s="531"/>
      <c r="QF18" s="531">
        <v>9</v>
      </c>
      <c r="QG18" s="531"/>
      <c r="QH18" s="531"/>
      <c r="QI18" s="531"/>
      <c r="QJ18" s="531"/>
      <c r="QK18" s="531"/>
      <c r="QL18" s="531"/>
      <c r="QM18" s="531"/>
      <c r="QN18" s="531"/>
      <c r="QO18" s="531"/>
      <c r="QP18" s="531"/>
      <c r="QQ18" s="531"/>
      <c r="QR18" s="531"/>
      <c r="QS18" s="531"/>
      <c r="QT18" s="531"/>
      <c r="QU18" s="531"/>
      <c r="QV18" s="531"/>
      <c r="QW18" s="531"/>
      <c r="QX18" s="531"/>
      <c r="QY18" s="531"/>
      <c r="QZ18" s="531"/>
      <c r="RA18" s="531"/>
      <c r="RB18" s="531"/>
      <c r="RC18" s="531"/>
      <c r="RD18" s="531"/>
      <c r="RE18" s="531"/>
      <c r="RF18" s="531"/>
      <c r="RG18" s="531"/>
      <c r="RH18" s="531"/>
      <c r="RI18" s="531"/>
      <c r="RJ18" s="531"/>
      <c r="RK18" s="531"/>
      <c r="RL18" s="531"/>
      <c r="RM18" s="531"/>
      <c r="RN18" s="531"/>
      <c r="RO18" s="531"/>
      <c r="RP18" s="531"/>
      <c r="RQ18" s="531"/>
      <c r="RR18" s="531"/>
      <c r="RS18" s="531"/>
      <c r="RT18" s="531"/>
      <c r="RU18" s="531"/>
      <c r="RV18" s="531"/>
      <c r="RW18" s="531"/>
      <c r="RX18" s="531"/>
      <c r="RY18" s="531"/>
      <c r="RZ18" s="531"/>
      <c r="SA18" s="531"/>
      <c r="SB18" s="531"/>
      <c r="SC18" s="531"/>
      <c r="SD18" s="531"/>
      <c r="SE18" s="531"/>
      <c r="SF18" s="531"/>
      <c r="SG18" s="531"/>
      <c r="SH18" s="531"/>
      <c r="SI18" s="531"/>
      <c r="SJ18" s="531"/>
      <c r="SK18" s="531"/>
      <c r="SL18" s="531"/>
      <c r="SM18" s="531"/>
      <c r="SN18" s="531"/>
      <c r="SO18" s="531">
        <v>2</v>
      </c>
      <c r="SP18" s="531"/>
      <c r="SQ18" s="531"/>
      <c r="SR18" s="531"/>
      <c r="SS18" s="531"/>
      <c r="ST18" s="531">
        <v>1</v>
      </c>
      <c r="SU18" s="531"/>
      <c r="SV18" s="531"/>
      <c r="SW18" s="531"/>
      <c r="SX18" s="531"/>
      <c r="SY18" s="531"/>
      <c r="SZ18" s="531"/>
      <c r="TA18" s="531"/>
      <c r="TB18" s="531"/>
      <c r="TC18" s="531"/>
      <c r="TD18" s="531"/>
      <c r="TE18" s="531"/>
      <c r="TF18" s="531"/>
      <c r="TG18" s="531"/>
      <c r="TH18" s="531"/>
      <c r="TI18" s="531"/>
      <c r="TJ18" s="531"/>
      <c r="TK18" s="531"/>
      <c r="TL18" s="531"/>
      <c r="TM18" s="531">
        <v>2</v>
      </c>
      <c r="TN18" s="531"/>
      <c r="TO18" s="531">
        <v>1</v>
      </c>
      <c r="TP18" s="531"/>
      <c r="TQ18" s="531"/>
      <c r="TR18" s="531"/>
      <c r="TS18" s="531"/>
      <c r="TT18" s="531"/>
      <c r="TU18" s="531">
        <v>1</v>
      </c>
      <c r="TV18" s="531"/>
      <c r="TW18" s="531">
        <v>1</v>
      </c>
      <c r="TX18" s="531"/>
      <c r="TY18" s="531"/>
      <c r="TZ18" s="531"/>
      <c r="UA18" s="531"/>
      <c r="UB18" s="531"/>
      <c r="UC18" s="531">
        <v>26</v>
      </c>
      <c r="UD18" s="531"/>
      <c r="UE18" s="531">
        <v>5</v>
      </c>
      <c r="UF18" s="531"/>
      <c r="UG18" s="531">
        <v>33</v>
      </c>
      <c r="UH18" s="531"/>
      <c r="UI18" s="531">
        <v>4</v>
      </c>
      <c r="UJ18" s="531">
        <v>2</v>
      </c>
      <c r="UK18" s="531">
        <v>0</v>
      </c>
      <c r="UL18" s="531">
        <v>0</v>
      </c>
      <c r="UM18" s="531">
        <v>6</v>
      </c>
      <c r="UN18" s="531">
        <v>4</v>
      </c>
      <c r="UO18" s="531">
        <v>4</v>
      </c>
      <c r="UP18" s="531">
        <v>7</v>
      </c>
      <c r="UQ18" s="531">
        <v>4</v>
      </c>
      <c r="UR18" s="531">
        <v>1</v>
      </c>
      <c r="US18" s="531"/>
      <c r="UT18" s="531">
        <v>0</v>
      </c>
      <c r="UU18" s="531">
        <v>0</v>
      </c>
      <c r="UV18" s="531">
        <v>7</v>
      </c>
      <c r="UW18" s="531">
        <v>9</v>
      </c>
      <c r="UX18" s="531">
        <v>8</v>
      </c>
      <c r="UY18" s="531">
        <v>6</v>
      </c>
      <c r="UZ18" s="531">
        <v>2</v>
      </c>
      <c r="VA18" s="531">
        <v>1</v>
      </c>
      <c r="VB18" s="531"/>
      <c r="VC18" s="536"/>
      <c r="VD18" s="536"/>
      <c r="VE18" s="536"/>
      <c r="VF18" s="536"/>
      <c r="VG18" s="536"/>
      <c r="VH18" s="536"/>
      <c r="VI18" s="531"/>
      <c r="VJ18" s="531"/>
      <c r="VK18" s="531"/>
      <c r="VL18" s="531"/>
      <c r="VM18" s="531">
        <v>8</v>
      </c>
      <c r="VN18" s="531">
        <v>16</v>
      </c>
      <c r="VO18" s="531"/>
      <c r="VP18" s="531"/>
      <c r="VQ18" s="531"/>
      <c r="VR18" s="531"/>
      <c r="VS18" s="531"/>
      <c r="VT18" s="531">
        <v>2</v>
      </c>
      <c r="VU18" s="531"/>
      <c r="VV18" s="531"/>
      <c r="VW18" s="531"/>
      <c r="VX18" s="536"/>
      <c r="VY18" s="531">
        <v>186</v>
      </c>
      <c r="VZ18" s="531">
        <v>62</v>
      </c>
      <c r="WA18" s="531"/>
      <c r="WB18" s="531"/>
      <c r="WC18" s="531"/>
      <c r="WD18" s="531"/>
      <c r="WE18" s="531">
        <v>93</v>
      </c>
      <c r="WF18" s="536"/>
      <c r="WG18" s="536"/>
      <c r="WH18" s="536"/>
      <c r="WI18" s="536"/>
      <c r="WJ18" s="536"/>
      <c r="WK18" s="536"/>
      <c r="WL18" s="536"/>
      <c r="WM18" s="536"/>
      <c r="WN18" s="536"/>
      <c r="WO18" s="531">
        <v>1</v>
      </c>
      <c r="WP18" s="531">
        <v>1</v>
      </c>
      <c r="WQ18" s="531"/>
      <c r="WR18" s="531"/>
      <c r="WS18" s="531"/>
      <c r="WT18" s="531"/>
      <c r="WU18" s="531"/>
      <c r="WV18" s="531"/>
      <c r="WW18" s="531"/>
      <c r="WX18" s="531"/>
      <c r="WY18" s="531"/>
      <c r="WZ18" s="531"/>
      <c r="XA18" s="531"/>
      <c r="XB18" s="531"/>
      <c r="XC18" s="531"/>
      <c r="XD18" s="531">
        <v>27</v>
      </c>
      <c r="XE18" s="531"/>
      <c r="XF18" s="531"/>
      <c r="XG18" s="531">
        <v>29</v>
      </c>
      <c r="XH18" s="531">
        <v>9</v>
      </c>
      <c r="XI18" s="531"/>
      <c r="XJ18" s="531"/>
      <c r="XK18" s="531"/>
      <c r="XL18" s="531"/>
      <c r="XM18" s="531"/>
      <c r="XN18" s="531">
        <v>43</v>
      </c>
      <c r="XO18" s="531">
        <v>48</v>
      </c>
      <c r="XP18" s="531"/>
      <c r="XQ18" s="531"/>
      <c r="XR18" s="531"/>
      <c r="XS18" s="531"/>
      <c r="XT18" s="531"/>
      <c r="XU18" s="531"/>
      <c r="XV18" s="531">
        <v>6</v>
      </c>
      <c r="XW18" s="531"/>
      <c r="XX18" s="531"/>
      <c r="XY18" s="531"/>
      <c r="XZ18" s="531"/>
      <c r="YA18" s="531"/>
      <c r="YB18" s="531"/>
      <c r="YC18" s="531"/>
      <c r="YD18" s="531"/>
      <c r="YE18" s="531"/>
      <c r="YF18" s="531"/>
      <c r="YG18" s="531"/>
      <c r="YH18" s="531"/>
      <c r="YI18" s="531">
        <v>40</v>
      </c>
      <c r="YJ18" s="531"/>
      <c r="YK18" s="531"/>
      <c r="YL18" s="531"/>
      <c r="YM18" s="531"/>
      <c r="YN18" s="531"/>
      <c r="YO18" s="531"/>
      <c r="YP18" s="531"/>
      <c r="YQ18" s="531"/>
      <c r="YR18" s="531"/>
      <c r="YS18" s="531"/>
      <c r="YT18" s="531"/>
      <c r="YU18" s="531"/>
      <c r="YV18" s="531"/>
      <c r="YW18" s="531">
        <v>38</v>
      </c>
      <c r="YX18" s="531"/>
      <c r="YY18" s="531"/>
      <c r="YZ18" s="531">
        <v>10</v>
      </c>
      <c r="ZA18" s="531"/>
      <c r="ZB18" s="531"/>
      <c r="ZC18" s="531"/>
      <c r="ZD18" s="531">
        <v>31</v>
      </c>
      <c r="ZE18" s="531"/>
      <c r="ZF18" s="531"/>
      <c r="ZG18" s="531"/>
      <c r="ZH18" s="531">
        <v>9</v>
      </c>
      <c r="ZI18" s="531">
        <v>36</v>
      </c>
      <c r="ZJ18" s="531">
        <v>28</v>
      </c>
      <c r="ZK18" s="531"/>
      <c r="ZL18" s="531"/>
      <c r="ZM18" s="531"/>
      <c r="ZN18" s="531"/>
      <c r="ZO18" s="531"/>
      <c r="ZP18" s="531"/>
      <c r="ZQ18" s="531"/>
      <c r="ZR18" s="531"/>
      <c r="ZS18" s="531"/>
      <c r="ZT18" s="531"/>
      <c r="ZU18" s="531"/>
      <c r="ZV18" s="531"/>
      <c r="ZW18" s="531"/>
      <c r="ZX18" s="531"/>
      <c r="ZY18" s="531"/>
      <c r="ZZ18" s="531"/>
      <c r="AAA18" s="531"/>
      <c r="AAB18" s="531"/>
      <c r="AAC18" s="531"/>
      <c r="AAD18" s="531"/>
      <c r="AAE18" s="531"/>
      <c r="AAF18" s="531"/>
      <c r="AAG18" s="531"/>
      <c r="AAH18" s="531"/>
      <c r="AAI18" s="531"/>
      <c r="AAJ18" s="531"/>
      <c r="AAK18" s="531"/>
      <c r="AAL18" s="531">
        <v>48</v>
      </c>
      <c r="AAM18" s="531"/>
      <c r="AAN18" s="531"/>
      <c r="AAO18" s="531">
        <v>23</v>
      </c>
      <c r="AAP18" s="531">
        <v>12</v>
      </c>
      <c r="AAQ18" s="531"/>
      <c r="AAR18" s="531"/>
      <c r="AAS18" s="531">
        <v>10</v>
      </c>
      <c r="AAT18" s="531"/>
      <c r="AAU18" s="531"/>
      <c r="AAV18" s="531"/>
      <c r="AAW18" s="531">
        <v>28</v>
      </c>
      <c r="AAX18" s="531"/>
      <c r="AAY18" s="531"/>
      <c r="AAZ18" s="531">
        <v>10</v>
      </c>
      <c r="ABA18" s="531">
        <v>27</v>
      </c>
      <c r="ABB18" s="531">
        <v>18</v>
      </c>
      <c r="ABC18" s="531">
        <v>3</v>
      </c>
      <c r="ABD18" s="531">
        <v>6</v>
      </c>
      <c r="ABE18" s="536"/>
      <c r="ABF18" s="536"/>
      <c r="ABG18" s="536"/>
      <c r="ABH18" s="536"/>
      <c r="ABI18" s="536"/>
      <c r="ABJ18" s="536"/>
      <c r="ABK18" s="536"/>
      <c r="ABL18" s="536"/>
      <c r="ABM18" s="536"/>
      <c r="ABN18" s="536"/>
      <c r="ABO18" s="536"/>
      <c r="ABP18" s="536"/>
      <c r="ABQ18" s="536"/>
      <c r="ABR18" s="536"/>
      <c r="ABS18" s="536"/>
      <c r="ABT18" s="536"/>
      <c r="ABU18" s="536"/>
      <c r="ABV18" s="536"/>
      <c r="ABW18" s="536"/>
      <c r="ABX18" s="536"/>
      <c r="ABY18" s="536"/>
      <c r="ABZ18" s="531"/>
      <c r="ACA18" s="531"/>
      <c r="ACB18" s="531"/>
      <c r="ACC18" s="531"/>
      <c r="ACD18" s="531"/>
      <c r="ACE18" s="531"/>
      <c r="ACF18" s="531"/>
      <c r="ACG18" s="531"/>
      <c r="ACH18" s="531"/>
      <c r="ACI18" s="531"/>
      <c r="ACJ18" s="531"/>
      <c r="ACK18" s="531"/>
      <c r="ACL18" s="531"/>
      <c r="ACM18" s="531"/>
      <c r="ACN18" s="531"/>
      <c r="ACO18" s="531"/>
      <c r="ACP18" s="531"/>
      <c r="ACQ18" s="531">
        <v>2</v>
      </c>
      <c r="ACR18" s="531">
        <v>3</v>
      </c>
      <c r="ACS18" s="531">
        <v>2</v>
      </c>
      <c r="ACT18" s="531">
        <v>2</v>
      </c>
      <c r="ACU18" s="531"/>
      <c r="ACV18" s="531" t="s">
        <v>1825</v>
      </c>
      <c r="ACW18" s="536"/>
      <c r="ACX18" s="536"/>
      <c r="ACY18" s="536"/>
      <c r="ACZ18" s="536"/>
      <c r="ADA18" s="536"/>
      <c r="ADB18" s="536"/>
      <c r="ADC18" s="536"/>
      <c r="ADD18" s="536"/>
      <c r="ADE18" s="536"/>
      <c r="ADF18" s="536"/>
      <c r="ADG18" s="536"/>
      <c r="ADH18" s="536"/>
      <c r="ADI18" s="536"/>
      <c r="ADJ18" s="536"/>
      <c r="ADK18" s="536"/>
      <c r="ADL18" s="531"/>
      <c r="ADM18" s="531"/>
      <c r="ADN18" s="531"/>
      <c r="ADO18" s="531"/>
      <c r="ADP18" s="531"/>
      <c r="ADQ18" s="531"/>
      <c r="ADR18" s="531"/>
      <c r="ADS18" s="531" t="s">
        <v>1826</v>
      </c>
      <c r="ADT18" s="531"/>
      <c r="ADU18" s="531"/>
      <c r="ADV18" s="531"/>
      <c r="ADW18" s="531"/>
      <c r="ADX18" s="531"/>
      <c r="ADY18" s="536"/>
      <c r="ADZ18" s="536"/>
      <c r="AEA18" s="536"/>
      <c r="AEB18" s="531" t="s">
        <v>1798</v>
      </c>
      <c r="AEC18" s="531" t="s">
        <v>1799</v>
      </c>
      <c r="AED18" s="531" t="s">
        <v>1800</v>
      </c>
      <c r="AEE18" s="531" t="s">
        <v>1801</v>
      </c>
      <c r="AEF18" s="531" t="s">
        <v>1802</v>
      </c>
      <c r="AEG18" s="531" t="s">
        <v>1803</v>
      </c>
      <c r="AEH18" s="531" t="s">
        <v>1638</v>
      </c>
      <c r="AEI18" s="531" t="s">
        <v>1638</v>
      </c>
      <c r="AEJ18" s="531" t="s">
        <v>1637</v>
      </c>
    </row>
    <row r="19" spans="1:823">
      <c r="A19" s="531">
        <v>38</v>
      </c>
      <c r="B19" s="531">
        <v>15</v>
      </c>
      <c r="C19" s="537">
        <v>4</v>
      </c>
      <c r="D19" s="535">
        <v>43115.578142592596</v>
      </c>
      <c r="E19" s="531" t="s">
        <v>697</v>
      </c>
      <c r="F19" s="531" t="s">
        <v>711</v>
      </c>
      <c r="G19" s="531" t="s">
        <v>738</v>
      </c>
      <c r="H19" s="531" t="s">
        <v>1348</v>
      </c>
      <c r="I19" s="531" t="s">
        <v>700</v>
      </c>
      <c r="J19" s="531">
        <v>31</v>
      </c>
      <c r="K19" s="531" t="s">
        <v>832</v>
      </c>
      <c r="L19" s="531" t="s">
        <v>1645</v>
      </c>
      <c r="M19" s="531" t="s">
        <v>833</v>
      </c>
      <c r="N19" s="531"/>
      <c r="O19" s="531" t="s">
        <v>1743</v>
      </c>
      <c r="P19" s="531" t="s">
        <v>717</v>
      </c>
      <c r="Q19" s="531"/>
      <c r="R19" s="531"/>
      <c r="S19" s="531"/>
      <c r="T19" s="531"/>
      <c r="U19" s="531"/>
      <c r="V19" s="531" t="s">
        <v>738</v>
      </c>
      <c r="W19" s="531" t="s">
        <v>1348</v>
      </c>
      <c r="X19" s="531" t="s">
        <v>700</v>
      </c>
      <c r="Y19" s="531" t="s">
        <v>711</v>
      </c>
      <c r="Z19" s="531" t="s">
        <v>832</v>
      </c>
      <c r="AA19" s="531" t="s">
        <v>1645</v>
      </c>
      <c r="AB19" s="531" t="s">
        <v>1646</v>
      </c>
      <c r="AC19" s="531" t="s">
        <v>1732</v>
      </c>
      <c r="AD19" s="531"/>
      <c r="AE19" s="531"/>
      <c r="AF19" s="531">
        <v>6</v>
      </c>
      <c r="AG19" s="531">
        <v>6</v>
      </c>
      <c r="AH19" s="531">
        <v>5</v>
      </c>
      <c r="AI19" s="531">
        <v>5</v>
      </c>
      <c r="AJ19" s="531">
        <v>5</v>
      </c>
      <c r="AK19" s="531">
        <v>0</v>
      </c>
      <c r="AL19" s="531">
        <v>0</v>
      </c>
      <c r="AM19" s="531">
        <v>0</v>
      </c>
      <c r="AN19" s="531">
        <v>0</v>
      </c>
      <c r="AO19" s="531">
        <v>0</v>
      </c>
      <c r="AP19" s="531">
        <v>0</v>
      </c>
      <c r="AQ19" s="531">
        <v>0</v>
      </c>
      <c r="AR19" s="531">
        <v>0</v>
      </c>
      <c r="AS19" s="531">
        <v>1</v>
      </c>
      <c r="AT19" s="531"/>
      <c r="AU19" s="531"/>
      <c r="AV19" s="531">
        <v>1</v>
      </c>
      <c r="AW19" s="531"/>
      <c r="AX19" s="531"/>
      <c r="AY19" s="531"/>
      <c r="AZ19" s="531"/>
      <c r="BA19" s="531"/>
      <c r="BB19" s="531"/>
      <c r="BC19" s="531"/>
      <c r="BD19" s="531"/>
      <c r="BE19" s="531"/>
      <c r="BF19" s="531">
        <v>3</v>
      </c>
      <c r="BG19" s="531"/>
      <c r="BH19" s="531"/>
      <c r="BI19" s="531"/>
      <c r="BJ19" s="531"/>
      <c r="BK19" s="531"/>
      <c r="BL19" s="531"/>
      <c r="BM19" s="531"/>
      <c r="BN19" s="531"/>
      <c r="BO19" s="531"/>
      <c r="BP19" s="531"/>
      <c r="BQ19" s="531"/>
      <c r="BR19" s="531"/>
      <c r="BS19" s="531"/>
      <c r="BT19" s="531"/>
      <c r="BU19" s="531"/>
      <c r="BV19" s="531"/>
      <c r="BW19" s="531"/>
      <c r="BX19" s="531"/>
      <c r="BY19" s="531"/>
      <c r="BZ19" s="531"/>
      <c r="CA19" s="531"/>
      <c r="CB19" s="531"/>
      <c r="CC19" s="531"/>
      <c r="CD19" s="531"/>
      <c r="CE19" s="531"/>
      <c r="CF19" s="531">
        <v>2</v>
      </c>
      <c r="CG19" s="531"/>
      <c r="CH19" s="531"/>
      <c r="CI19" s="531">
        <v>1</v>
      </c>
      <c r="CJ19" s="531"/>
      <c r="CK19" s="531"/>
      <c r="CL19" s="531"/>
      <c r="CM19" s="531"/>
      <c r="CN19" s="531"/>
      <c r="CO19" s="531"/>
      <c r="CP19" s="531">
        <v>1</v>
      </c>
      <c r="CQ19" s="531"/>
      <c r="CR19" s="531"/>
      <c r="CS19" s="531"/>
      <c r="CT19" s="531"/>
      <c r="CU19" s="531"/>
      <c r="CV19" s="531">
        <v>3</v>
      </c>
      <c r="CW19" s="531"/>
      <c r="CX19" s="531"/>
      <c r="CY19" s="531"/>
      <c r="CZ19" s="531"/>
      <c r="DA19" s="531"/>
      <c r="DB19" s="531"/>
      <c r="DC19" s="531"/>
      <c r="DD19" s="531"/>
      <c r="DE19" s="531"/>
      <c r="DF19" s="531"/>
      <c r="DG19" s="531"/>
      <c r="DH19" s="531"/>
      <c r="DI19" s="531">
        <v>1</v>
      </c>
      <c r="DJ19" s="531"/>
      <c r="DK19" s="531"/>
      <c r="DL19" s="531"/>
      <c r="DM19" s="531"/>
      <c r="DN19" s="531"/>
      <c r="DO19" s="531"/>
      <c r="DP19" s="531"/>
      <c r="DQ19" s="531"/>
      <c r="DR19" s="531"/>
      <c r="DS19" s="531">
        <v>1</v>
      </c>
      <c r="DT19" s="531"/>
      <c r="DU19" s="531"/>
      <c r="DV19" s="531">
        <v>4</v>
      </c>
      <c r="DW19" s="531"/>
      <c r="DX19" s="531"/>
      <c r="DY19" s="531"/>
      <c r="DZ19" s="531"/>
      <c r="EA19" s="531"/>
      <c r="EB19" s="531"/>
      <c r="EC19" s="531"/>
      <c r="ED19" s="531"/>
      <c r="EE19" s="531"/>
      <c r="EF19" s="531"/>
      <c r="EG19" s="531"/>
      <c r="EH19" s="531"/>
      <c r="EI19" s="531">
        <v>2</v>
      </c>
      <c r="EJ19" s="531"/>
      <c r="EK19" s="531"/>
      <c r="EL19" s="531"/>
      <c r="EM19" s="531"/>
      <c r="EN19" s="531"/>
      <c r="EO19" s="531"/>
      <c r="EP19" s="531"/>
      <c r="EQ19" s="531"/>
      <c r="ER19" s="531"/>
      <c r="ES19" s="531"/>
      <c r="ET19" s="531"/>
      <c r="EU19" s="531"/>
      <c r="EV19" s="531"/>
      <c r="EW19" s="531"/>
      <c r="EX19" s="531"/>
      <c r="EY19" s="531"/>
      <c r="EZ19" s="531"/>
      <c r="FA19" s="531"/>
      <c r="FB19" s="531"/>
      <c r="FC19" s="531"/>
      <c r="FD19" s="531"/>
      <c r="FE19" s="531"/>
      <c r="FF19" s="531"/>
      <c r="FG19" s="531"/>
      <c r="FH19" s="531"/>
      <c r="FI19" s="531"/>
      <c r="FJ19" s="531"/>
      <c r="FK19" s="531"/>
      <c r="FL19" s="531"/>
      <c r="FM19" s="531"/>
      <c r="FN19" s="531"/>
      <c r="FO19" s="531"/>
      <c r="FP19" s="531"/>
      <c r="FQ19" s="531"/>
      <c r="FR19" s="531"/>
      <c r="FS19" s="531"/>
      <c r="FT19" s="531"/>
      <c r="FU19" s="531"/>
      <c r="FV19" s="531"/>
      <c r="FW19" s="531"/>
      <c r="FX19" s="531"/>
      <c r="FY19" s="531"/>
      <c r="FZ19" s="531"/>
      <c r="GA19" s="531"/>
      <c r="GB19" s="531"/>
      <c r="GC19" s="531"/>
      <c r="GD19" s="531"/>
      <c r="GE19" s="531"/>
      <c r="GF19" s="531"/>
      <c r="GG19" s="531"/>
      <c r="GH19" s="531"/>
      <c r="GI19" s="531"/>
      <c r="GJ19" s="531"/>
      <c r="GK19" s="531"/>
      <c r="GL19" s="531"/>
      <c r="GM19" s="531"/>
      <c r="GN19" s="531"/>
      <c r="GO19" s="531"/>
      <c r="GP19" s="531"/>
      <c r="GQ19" s="531"/>
      <c r="GR19" s="531"/>
      <c r="GS19" s="531"/>
      <c r="GT19" s="531"/>
      <c r="GU19" s="531"/>
      <c r="GV19" s="531"/>
      <c r="GW19" s="531"/>
      <c r="GX19" s="531"/>
      <c r="GY19" s="531"/>
      <c r="GZ19" s="531"/>
      <c r="HA19" s="531"/>
      <c r="HB19" s="531"/>
      <c r="HC19" s="531"/>
      <c r="HD19" s="531"/>
      <c r="HE19" s="531"/>
      <c r="HF19" s="531"/>
      <c r="HG19" s="531"/>
      <c r="HH19" s="531"/>
      <c r="HI19" s="531"/>
      <c r="HJ19" s="531"/>
      <c r="HK19" s="531">
        <v>3</v>
      </c>
      <c r="HL19" s="531"/>
      <c r="HM19" s="531"/>
      <c r="HN19" s="531"/>
      <c r="HO19" s="531"/>
      <c r="HP19" s="531"/>
      <c r="HQ19" s="531"/>
      <c r="HR19" s="531"/>
      <c r="HS19" s="531"/>
      <c r="HT19" s="531"/>
      <c r="HU19" s="531"/>
      <c r="HV19" s="531"/>
      <c r="HW19" s="531"/>
      <c r="HX19" s="531"/>
      <c r="HY19" s="531"/>
      <c r="HZ19" s="531"/>
      <c r="IA19" s="531"/>
      <c r="IB19" s="531"/>
      <c r="IC19" s="531"/>
      <c r="ID19" s="531"/>
      <c r="IE19" s="531"/>
      <c r="IF19" s="531"/>
      <c r="IG19" s="531"/>
      <c r="IH19" s="531"/>
      <c r="II19" s="531"/>
      <c r="IJ19" s="531"/>
      <c r="IK19" s="531"/>
      <c r="IL19" s="531"/>
      <c r="IM19" s="531"/>
      <c r="IN19" s="531"/>
      <c r="IO19" s="531"/>
      <c r="IP19" s="531"/>
      <c r="IQ19" s="531"/>
      <c r="IR19" s="531"/>
      <c r="IS19" s="531"/>
      <c r="IT19" s="531"/>
      <c r="IU19" s="531"/>
      <c r="IV19" s="531"/>
      <c r="IW19" s="531"/>
      <c r="IX19" s="531"/>
      <c r="IY19" s="531"/>
      <c r="IZ19" s="531"/>
      <c r="JA19" s="531"/>
      <c r="JB19" s="531"/>
      <c r="JC19" s="531"/>
      <c r="JD19" s="531"/>
      <c r="JE19" s="531"/>
      <c r="JF19" s="531"/>
      <c r="JG19" s="531"/>
      <c r="JH19" s="531"/>
      <c r="JI19" s="531"/>
      <c r="JJ19" s="531"/>
      <c r="JK19" s="531"/>
      <c r="JL19" s="531"/>
      <c r="JM19" s="531"/>
      <c r="JN19" s="531"/>
      <c r="JO19" s="531"/>
      <c r="JP19" s="531"/>
      <c r="JQ19" s="531"/>
      <c r="JR19" s="531"/>
      <c r="JS19" s="531"/>
      <c r="JT19" s="531"/>
      <c r="JU19" s="531"/>
      <c r="JV19" s="531"/>
      <c r="JW19" s="531"/>
      <c r="JX19" s="531"/>
      <c r="JY19" s="531"/>
      <c r="JZ19" s="531"/>
      <c r="KA19" s="531"/>
      <c r="KB19" s="531"/>
      <c r="KC19" s="531"/>
      <c r="KD19" s="531"/>
      <c r="KE19" s="531"/>
      <c r="KF19" s="531"/>
      <c r="KG19" s="531"/>
      <c r="KH19" s="531"/>
      <c r="KI19" s="531"/>
      <c r="KJ19" s="531"/>
      <c r="KK19" s="531"/>
      <c r="KL19" s="531"/>
      <c r="KM19" s="531"/>
      <c r="KN19" s="531"/>
      <c r="KO19" s="531"/>
      <c r="KP19" s="531"/>
      <c r="KQ19" s="531"/>
      <c r="KR19" s="531"/>
      <c r="KS19" s="531"/>
      <c r="KT19" s="531"/>
      <c r="KU19" s="531"/>
      <c r="KV19" s="531"/>
      <c r="KW19" s="531"/>
      <c r="KX19" s="531"/>
      <c r="KY19" s="531">
        <v>3</v>
      </c>
      <c r="KZ19" s="531"/>
      <c r="LA19" s="531"/>
      <c r="LB19" s="531"/>
      <c r="LC19" s="531"/>
      <c r="LD19" s="531"/>
      <c r="LE19" s="531"/>
      <c r="LF19" s="531"/>
      <c r="LG19" s="531"/>
      <c r="LH19" s="531"/>
      <c r="LI19" s="531"/>
      <c r="LJ19" s="531"/>
      <c r="LK19" s="531"/>
      <c r="LL19" s="531"/>
      <c r="LM19" s="531"/>
      <c r="LN19" s="531"/>
      <c r="LO19" s="531"/>
      <c r="LP19" s="531"/>
      <c r="LQ19" s="531"/>
      <c r="LR19" s="531"/>
      <c r="LS19" s="531"/>
      <c r="LT19" s="531"/>
      <c r="LU19" s="531"/>
      <c r="LV19" s="531"/>
      <c r="LW19" s="531"/>
      <c r="LX19" s="531"/>
      <c r="LY19" s="531"/>
      <c r="LZ19" s="531"/>
      <c r="MA19" s="531"/>
      <c r="MB19" s="531"/>
      <c r="MC19" s="531"/>
      <c r="MD19" s="531"/>
      <c r="ME19" s="531"/>
      <c r="MF19" s="531"/>
      <c r="MG19" s="531"/>
      <c r="MH19" s="531"/>
      <c r="MI19" s="531"/>
      <c r="MJ19" s="531"/>
      <c r="MK19" s="531"/>
      <c r="ML19" s="531"/>
      <c r="MM19" s="531"/>
      <c r="MN19" s="531"/>
      <c r="MO19" s="531"/>
      <c r="MP19" s="531">
        <v>7</v>
      </c>
      <c r="MQ19" s="531"/>
      <c r="MR19" s="531"/>
      <c r="MS19" s="531"/>
      <c r="MT19" s="531"/>
      <c r="MU19" s="531"/>
      <c r="MV19" s="531"/>
      <c r="MW19" s="531"/>
      <c r="MX19" s="531"/>
      <c r="MY19" s="531">
        <v>1</v>
      </c>
      <c r="MZ19" s="531"/>
      <c r="NA19" s="531"/>
      <c r="NB19" s="531"/>
      <c r="NC19" s="531"/>
      <c r="ND19" s="531"/>
      <c r="NE19" s="531"/>
      <c r="NF19" s="531"/>
      <c r="NG19" s="531">
        <v>3</v>
      </c>
      <c r="NH19" s="531"/>
      <c r="NI19" s="531">
        <v>1</v>
      </c>
      <c r="NJ19" s="531"/>
      <c r="NK19" s="531"/>
      <c r="NL19" s="531"/>
      <c r="NM19" s="531"/>
      <c r="NN19" s="531"/>
      <c r="NO19" s="531"/>
      <c r="NP19" s="531"/>
      <c r="NQ19" s="531"/>
      <c r="NR19" s="531"/>
      <c r="NS19" s="531"/>
      <c r="NT19" s="531"/>
      <c r="NU19" s="531"/>
      <c r="NV19" s="531"/>
      <c r="NW19" s="531"/>
      <c r="NX19" s="531"/>
      <c r="NY19" s="531"/>
      <c r="NZ19" s="531"/>
      <c r="OA19" s="531"/>
      <c r="OB19" s="531"/>
      <c r="OC19" s="531"/>
      <c r="OD19" s="531"/>
      <c r="OE19" s="531"/>
      <c r="OF19" s="531"/>
      <c r="OG19" s="531"/>
      <c r="OH19" s="531"/>
      <c r="OI19" s="531"/>
      <c r="OJ19" s="531">
        <v>2</v>
      </c>
      <c r="OK19" s="531"/>
      <c r="OL19" s="531"/>
      <c r="OM19" s="531"/>
      <c r="ON19" s="531"/>
      <c r="OO19" s="531"/>
      <c r="OP19" s="531"/>
      <c r="OQ19" s="531"/>
      <c r="OR19" s="531"/>
      <c r="OS19" s="531"/>
      <c r="OT19" s="531"/>
      <c r="OU19" s="531"/>
      <c r="OV19" s="531"/>
      <c r="OW19" s="531"/>
      <c r="OX19" s="531"/>
      <c r="OY19" s="531">
        <v>2</v>
      </c>
      <c r="OZ19" s="531"/>
      <c r="PA19" s="531"/>
      <c r="PB19" s="531"/>
      <c r="PC19" s="531"/>
      <c r="PD19" s="531">
        <v>1</v>
      </c>
      <c r="PE19" s="531"/>
      <c r="PF19" s="531"/>
      <c r="PG19" s="531"/>
      <c r="PH19" s="531"/>
      <c r="PI19" s="531"/>
      <c r="PJ19" s="531"/>
      <c r="PK19" s="531"/>
      <c r="PL19" s="531"/>
      <c r="PM19" s="531"/>
      <c r="PN19" s="531"/>
      <c r="PO19" s="531"/>
      <c r="PP19" s="531"/>
      <c r="PQ19" s="531"/>
      <c r="PR19" s="531"/>
      <c r="PS19" s="531"/>
      <c r="PT19" s="531"/>
      <c r="PU19" s="531"/>
      <c r="PV19" s="531"/>
      <c r="PW19" s="531"/>
      <c r="PX19" s="531"/>
      <c r="PY19" s="531"/>
      <c r="PZ19" s="531"/>
      <c r="QA19" s="531"/>
      <c r="QB19" s="531"/>
      <c r="QC19" s="531">
        <v>4</v>
      </c>
      <c r="QD19" s="531"/>
      <c r="QE19" s="531"/>
      <c r="QF19" s="531"/>
      <c r="QG19" s="531">
        <v>3</v>
      </c>
      <c r="QH19" s="531"/>
      <c r="QI19" s="531"/>
      <c r="QJ19" s="531"/>
      <c r="QK19" s="531"/>
      <c r="QL19" s="531"/>
      <c r="QM19" s="531"/>
      <c r="QN19" s="531"/>
      <c r="QO19" s="531"/>
      <c r="QP19" s="531"/>
      <c r="QQ19" s="531"/>
      <c r="QR19" s="531"/>
      <c r="QS19" s="531">
        <v>1</v>
      </c>
      <c r="QT19" s="531"/>
      <c r="QU19" s="531"/>
      <c r="QV19" s="531">
        <v>3</v>
      </c>
      <c r="QW19" s="531"/>
      <c r="QX19" s="531"/>
      <c r="QY19" s="531"/>
      <c r="QZ19" s="531"/>
      <c r="RA19" s="531"/>
      <c r="RB19" s="531"/>
      <c r="RC19" s="531"/>
      <c r="RD19" s="531"/>
      <c r="RE19" s="531"/>
      <c r="RF19" s="531"/>
      <c r="RG19" s="531"/>
      <c r="RH19" s="531"/>
      <c r="RI19" s="531"/>
      <c r="RJ19" s="531"/>
      <c r="RK19" s="531"/>
      <c r="RL19" s="531"/>
      <c r="RM19" s="531"/>
      <c r="RN19" s="531"/>
      <c r="RO19" s="531"/>
      <c r="RP19" s="531"/>
      <c r="RQ19" s="531"/>
      <c r="RR19" s="531"/>
      <c r="RS19" s="531"/>
      <c r="RT19" s="531">
        <v>1</v>
      </c>
      <c r="RU19" s="531"/>
      <c r="RV19" s="531"/>
      <c r="RW19" s="531"/>
      <c r="RX19" s="531"/>
      <c r="RY19" s="531">
        <v>2</v>
      </c>
      <c r="RZ19" s="531"/>
      <c r="SA19" s="531"/>
      <c r="SB19" s="531"/>
      <c r="SC19" s="531"/>
      <c r="SD19" s="531"/>
      <c r="SE19" s="531"/>
      <c r="SF19" s="531"/>
      <c r="SG19" s="531"/>
      <c r="SH19" s="531"/>
      <c r="SI19" s="531"/>
      <c r="SJ19" s="531"/>
      <c r="SK19" s="531">
        <v>1</v>
      </c>
      <c r="SL19" s="531">
        <v>1</v>
      </c>
      <c r="SM19" s="531"/>
      <c r="SN19" s="531">
        <v>2</v>
      </c>
      <c r="SO19" s="531"/>
      <c r="SP19" s="531"/>
      <c r="SQ19" s="531"/>
      <c r="SR19" s="531"/>
      <c r="SS19" s="531"/>
      <c r="ST19" s="531"/>
      <c r="SU19" s="531"/>
      <c r="SV19" s="531"/>
      <c r="SW19" s="531"/>
      <c r="SX19" s="531"/>
      <c r="SY19" s="531"/>
      <c r="SZ19" s="531"/>
      <c r="TA19" s="531"/>
      <c r="TB19" s="531"/>
      <c r="TC19" s="531"/>
      <c r="TD19" s="531"/>
      <c r="TE19" s="531"/>
      <c r="TF19" s="531"/>
      <c r="TG19" s="531"/>
      <c r="TH19" s="531"/>
      <c r="TI19" s="531"/>
      <c r="TJ19" s="531"/>
      <c r="TK19" s="531"/>
      <c r="TL19" s="531"/>
      <c r="TM19" s="531"/>
      <c r="TN19" s="531"/>
      <c r="TO19" s="531"/>
      <c r="TP19" s="531"/>
      <c r="TQ19" s="531"/>
      <c r="TR19" s="531"/>
      <c r="TS19" s="531"/>
      <c r="TT19" s="531"/>
      <c r="TU19" s="531"/>
      <c r="TV19" s="531"/>
      <c r="TW19" s="531"/>
      <c r="TX19" s="531"/>
      <c r="TY19" s="531"/>
      <c r="TZ19" s="531"/>
      <c r="UA19" s="531"/>
      <c r="UB19" s="531"/>
      <c r="UC19" s="531">
        <v>13</v>
      </c>
      <c r="UD19" s="531"/>
      <c r="UE19" s="531">
        <v>4</v>
      </c>
      <c r="UF19" s="531"/>
      <c r="UG19" s="531">
        <v>13</v>
      </c>
      <c r="UH19" s="531"/>
      <c r="UI19" s="531">
        <v>3</v>
      </c>
      <c r="UJ19" s="531"/>
      <c r="UK19" s="531"/>
      <c r="UL19" s="531">
        <v>1</v>
      </c>
      <c r="UM19" s="531">
        <v>2</v>
      </c>
      <c r="UN19" s="531">
        <v>2</v>
      </c>
      <c r="UO19" s="531">
        <v>5</v>
      </c>
      <c r="UP19" s="531">
        <v>2</v>
      </c>
      <c r="UQ19" s="531">
        <v>1</v>
      </c>
      <c r="UR19" s="531"/>
      <c r="US19" s="531"/>
      <c r="UT19" s="531"/>
      <c r="UU19" s="531"/>
      <c r="UV19" s="531">
        <v>3</v>
      </c>
      <c r="UW19" s="531">
        <v>1</v>
      </c>
      <c r="UX19" s="531">
        <v>6</v>
      </c>
      <c r="UY19" s="531">
        <v>2</v>
      </c>
      <c r="UZ19" s="531">
        <v>1</v>
      </c>
      <c r="VA19" s="531"/>
      <c r="VB19" s="531"/>
      <c r="VC19" s="536"/>
      <c r="VD19" s="536"/>
      <c r="VE19" s="536"/>
      <c r="VF19" s="536"/>
      <c r="VG19" s="536"/>
      <c r="VH19" s="536"/>
      <c r="VI19" s="531">
        <v>0</v>
      </c>
      <c r="VJ19" s="531">
        <v>0</v>
      </c>
      <c r="VK19" s="531">
        <v>0</v>
      </c>
      <c r="VL19" s="531">
        <v>0</v>
      </c>
      <c r="VM19" s="531">
        <v>9</v>
      </c>
      <c r="VN19" s="531">
        <v>17</v>
      </c>
      <c r="VO19" s="531">
        <v>3</v>
      </c>
      <c r="VP19" s="531">
        <v>3</v>
      </c>
      <c r="VQ19" s="531">
        <v>0</v>
      </c>
      <c r="VR19" s="531">
        <v>0</v>
      </c>
      <c r="VS19" s="531">
        <v>0</v>
      </c>
      <c r="VT19" s="531">
        <v>0</v>
      </c>
      <c r="VU19" s="531">
        <v>0</v>
      </c>
      <c r="VV19" s="531">
        <v>0</v>
      </c>
      <c r="VW19" s="531">
        <v>0</v>
      </c>
      <c r="VX19" s="536"/>
      <c r="VY19" s="531">
        <v>37</v>
      </c>
      <c r="VZ19" s="531">
        <v>101</v>
      </c>
      <c r="WA19" s="531">
        <v>0</v>
      </c>
      <c r="WB19" s="531">
        <v>0</v>
      </c>
      <c r="WC19" s="531">
        <v>0</v>
      </c>
      <c r="WD19" s="531">
        <v>0</v>
      </c>
      <c r="WE19" s="531">
        <v>43</v>
      </c>
      <c r="WF19" s="536"/>
      <c r="WG19" s="536"/>
      <c r="WH19" s="536"/>
      <c r="WI19" s="536"/>
      <c r="WJ19" s="536"/>
      <c r="WK19" s="536"/>
      <c r="WL19" s="536"/>
      <c r="WM19" s="536"/>
      <c r="WN19" s="536"/>
      <c r="WO19" s="531">
        <v>0</v>
      </c>
      <c r="WP19" s="531">
        <v>0</v>
      </c>
      <c r="WQ19" s="531">
        <v>10</v>
      </c>
      <c r="WR19" s="531"/>
      <c r="WS19" s="531"/>
      <c r="WT19" s="531">
        <v>11</v>
      </c>
      <c r="WU19" s="531"/>
      <c r="WV19" s="531"/>
      <c r="WW19" s="531"/>
      <c r="WX19" s="531"/>
      <c r="WY19" s="531"/>
      <c r="WZ19" s="531"/>
      <c r="XA19" s="531"/>
      <c r="XB19" s="531"/>
      <c r="XC19" s="531"/>
      <c r="XD19" s="531">
        <v>5</v>
      </c>
      <c r="XE19" s="531"/>
      <c r="XF19" s="531"/>
      <c r="XG19" s="531"/>
      <c r="XH19" s="531"/>
      <c r="XI19" s="531"/>
      <c r="XJ19" s="531">
        <v>2</v>
      </c>
      <c r="XK19" s="531"/>
      <c r="XL19" s="531"/>
      <c r="XM19" s="531"/>
      <c r="XN19" s="531">
        <v>1</v>
      </c>
      <c r="XO19" s="531"/>
      <c r="XP19" s="531"/>
      <c r="XQ19" s="531"/>
      <c r="XR19" s="531"/>
      <c r="XS19" s="531"/>
      <c r="XT19" s="531"/>
      <c r="XU19" s="531"/>
      <c r="XV19" s="531"/>
      <c r="XW19" s="531"/>
      <c r="XX19" s="531"/>
      <c r="XY19" s="531"/>
      <c r="XZ19" s="531"/>
      <c r="YA19" s="531"/>
      <c r="YB19" s="531"/>
      <c r="YC19" s="531"/>
      <c r="YD19" s="531"/>
      <c r="YE19" s="531"/>
      <c r="YF19" s="531"/>
      <c r="YG19" s="531"/>
      <c r="YH19" s="531"/>
      <c r="YI19" s="531"/>
      <c r="YJ19" s="531"/>
      <c r="YK19" s="531"/>
      <c r="YL19" s="531"/>
      <c r="YM19" s="531"/>
      <c r="YN19" s="531"/>
      <c r="YO19" s="531">
        <v>12</v>
      </c>
      <c r="YP19" s="531"/>
      <c r="YQ19" s="531"/>
      <c r="YR19" s="531"/>
      <c r="YS19" s="531"/>
      <c r="YT19" s="531"/>
      <c r="YU19" s="531"/>
      <c r="YV19" s="531"/>
      <c r="YW19" s="531"/>
      <c r="YX19" s="531"/>
      <c r="YY19" s="531"/>
      <c r="YZ19" s="531">
        <v>4</v>
      </c>
      <c r="ZA19" s="531"/>
      <c r="ZB19" s="531"/>
      <c r="ZC19" s="531"/>
      <c r="ZD19" s="531"/>
      <c r="ZE19" s="531"/>
      <c r="ZF19" s="531"/>
      <c r="ZG19" s="531"/>
      <c r="ZH19" s="531"/>
      <c r="ZI19" s="531">
        <v>25</v>
      </c>
      <c r="ZJ19" s="531"/>
      <c r="ZK19" s="531"/>
      <c r="ZL19" s="531"/>
      <c r="ZM19" s="531"/>
      <c r="ZN19" s="531"/>
      <c r="ZO19" s="531"/>
      <c r="ZP19" s="531"/>
      <c r="ZQ19" s="531"/>
      <c r="ZR19" s="531"/>
      <c r="ZS19" s="531"/>
      <c r="ZT19" s="531"/>
      <c r="ZU19" s="531"/>
      <c r="ZV19" s="531"/>
      <c r="ZW19" s="531"/>
      <c r="ZX19" s="531"/>
      <c r="ZY19" s="531"/>
      <c r="ZZ19" s="531"/>
      <c r="AAA19" s="531"/>
      <c r="AAB19" s="531"/>
      <c r="AAC19" s="531"/>
      <c r="AAD19" s="531"/>
      <c r="AAE19" s="531"/>
      <c r="AAF19" s="531"/>
      <c r="AAG19" s="531">
        <v>2</v>
      </c>
      <c r="AAH19" s="531">
        <v>12</v>
      </c>
      <c r="AAI19" s="531">
        <v>10</v>
      </c>
      <c r="AAJ19" s="531">
        <v>20</v>
      </c>
      <c r="AAK19" s="531"/>
      <c r="AAL19" s="531"/>
      <c r="AAM19" s="531">
        <v>12</v>
      </c>
      <c r="AAN19" s="531"/>
      <c r="AAO19" s="531">
        <v>5</v>
      </c>
      <c r="AAP19" s="531"/>
      <c r="AAQ19" s="531"/>
      <c r="AAR19" s="531"/>
      <c r="AAS19" s="531">
        <v>17</v>
      </c>
      <c r="AAT19" s="531"/>
      <c r="AAU19" s="531"/>
      <c r="AAV19" s="531">
        <v>15</v>
      </c>
      <c r="AAW19" s="531">
        <v>18</v>
      </c>
      <c r="AAX19" s="531"/>
      <c r="AAY19" s="531">
        <v>2</v>
      </c>
      <c r="AAZ19" s="531"/>
      <c r="ABA19" s="531"/>
      <c r="ABB19" s="531"/>
      <c r="ABC19" s="531"/>
      <c r="ABD19" s="531"/>
      <c r="ABE19" s="536"/>
      <c r="ABF19" s="536"/>
      <c r="ABG19" s="536"/>
      <c r="ABH19" s="536"/>
      <c r="ABI19" s="536"/>
      <c r="ABJ19" s="536"/>
      <c r="ABK19" s="536"/>
      <c r="ABL19" s="536"/>
      <c r="ABM19" s="536"/>
      <c r="ABN19" s="536"/>
      <c r="ABO19" s="536"/>
      <c r="ABP19" s="536"/>
      <c r="ABQ19" s="536"/>
      <c r="ABR19" s="536"/>
      <c r="ABS19" s="536"/>
      <c r="ABT19" s="536"/>
      <c r="ABU19" s="536"/>
      <c r="ABV19" s="536"/>
      <c r="ABW19" s="536"/>
      <c r="ABX19" s="536"/>
      <c r="ABY19" s="536"/>
      <c r="ABZ19" s="531"/>
      <c r="ACA19" s="531"/>
      <c r="ACB19" s="531"/>
      <c r="ACC19" s="531"/>
      <c r="ACD19" s="531"/>
      <c r="ACE19" s="531"/>
      <c r="ACF19" s="531"/>
      <c r="ACG19" s="531"/>
      <c r="ACH19" s="531"/>
      <c r="ACI19" s="531"/>
      <c r="ACJ19" s="531"/>
      <c r="ACK19" s="531"/>
      <c r="ACL19" s="531"/>
      <c r="ACM19" s="531"/>
      <c r="ACN19" s="531"/>
      <c r="ACO19" s="531"/>
      <c r="ACP19" s="531"/>
      <c r="ACQ19" s="531">
        <v>3</v>
      </c>
      <c r="ACR19" s="531">
        <v>3</v>
      </c>
      <c r="ACS19" s="531">
        <v>2</v>
      </c>
      <c r="ACT19" s="531">
        <v>1</v>
      </c>
      <c r="ACU19" s="531">
        <v>3</v>
      </c>
      <c r="ACV19" s="531" t="s">
        <v>1838</v>
      </c>
      <c r="ACW19" s="536"/>
      <c r="ACX19" s="536"/>
      <c r="ACY19" s="536"/>
      <c r="ACZ19" s="536"/>
      <c r="ADA19" s="536"/>
      <c r="ADB19" s="536"/>
      <c r="ADC19" s="536"/>
      <c r="ADD19" s="536"/>
      <c r="ADE19" s="536"/>
      <c r="ADF19" s="536"/>
      <c r="ADG19" s="536"/>
      <c r="ADH19" s="536"/>
      <c r="ADI19" s="536"/>
      <c r="ADJ19" s="536"/>
      <c r="ADK19" s="536"/>
      <c r="ADL19" s="531"/>
      <c r="ADM19" s="531"/>
      <c r="ADN19" s="531"/>
      <c r="ADO19" s="531"/>
      <c r="ADP19" s="531"/>
      <c r="ADQ19" s="531"/>
      <c r="ADR19" s="531"/>
      <c r="ADS19" s="531" t="s">
        <v>1839</v>
      </c>
      <c r="ADT19" s="531"/>
      <c r="ADU19" s="531"/>
      <c r="ADV19" s="531"/>
      <c r="ADW19" s="531"/>
      <c r="ADX19" s="531"/>
      <c r="ADY19" s="536"/>
      <c r="ADZ19" s="536"/>
      <c r="AEA19" s="536"/>
      <c r="AEB19" s="531" t="s">
        <v>1798</v>
      </c>
      <c r="AEC19" s="531" t="s">
        <v>1799</v>
      </c>
      <c r="AED19" s="531" t="s">
        <v>1800</v>
      </c>
      <c r="AEE19" s="531" t="s">
        <v>1801</v>
      </c>
      <c r="AEF19" s="531" t="s">
        <v>1802</v>
      </c>
      <c r="AEG19" s="531" t="s">
        <v>1803</v>
      </c>
      <c r="AEH19" s="531" t="s">
        <v>1638</v>
      </c>
      <c r="AEI19" s="531" t="s">
        <v>1637</v>
      </c>
      <c r="AEJ19" s="531" t="s">
        <v>1637</v>
      </c>
    </row>
    <row r="20" spans="1:823">
      <c r="A20" s="531">
        <v>32</v>
      </c>
      <c r="B20" s="531">
        <v>16</v>
      </c>
      <c r="C20" s="537">
        <v>4</v>
      </c>
      <c r="D20" s="535">
        <v>43118.381873113423</v>
      </c>
      <c r="E20" s="531" t="s">
        <v>697</v>
      </c>
      <c r="F20" s="531" t="s">
        <v>711</v>
      </c>
      <c r="G20" s="531" t="s">
        <v>738</v>
      </c>
      <c r="H20" s="531" t="s">
        <v>1647</v>
      </c>
      <c r="I20" s="531" t="s">
        <v>714</v>
      </c>
      <c r="J20" s="531">
        <v>86</v>
      </c>
      <c r="K20" s="531" t="s">
        <v>838</v>
      </c>
      <c r="L20" s="531" t="s">
        <v>839</v>
      </c>
      <c r="M20" s="531" t="s">
        <v>739</v>
      </c>
      <c r="N20" s="531"/>
      <c r="O20" s="531" t="s">
        <v>1749</v>
      </c>
      <c r="P20" s="531" t="s">
        <v>717</v>
      </c>
      <c r="Q20" s="531"/>
      <c r="R20" s="531"/>
      <c r="S20" s="531"/>
      <c r="T20" s="531"/>
      <c r="U20" s="531"/>
      <c r="V20" s="531" t="s">
        <v>738</v>
      </c>
      <c r="W20" s="531" t="s">
        <v>1647</v>
      </c>
      <c r="X20" s="531" t="s">
        <v>714</v>
      </c>
      <c r="Y20" s="531" t="s">
        <v>711</v>
      </c>
      <c r="Z20" s="531" t="s">
        <v>838</v>
      </c>
      <c r="AA20" s="531" t="s">
        <v>839</v>
      </c>
      <c r="AB20" s="531" t="s">
        <v>1648</v>
      </c>
      <c r="AC20" s="531" t="s">
        <v>1521</v>
      </c>
      <c r="AD20" s="531"/>
      <c r="AE20" s="531"/>
      <c r="AF20" s="531">
        <v>6</v>
      </c>
      <c r="AG20" s="531">
        <v>15</v>
      </c>
      <c r="AH20" s="531">
        <v>9</v>
      </c>
      <c r="AI20" s="531">
        <v>14</v>
      </c>
      <c r="AJ20" s="531">
        <v>10</v>
      </c>
      <c r="AK20" s="531">
        <v>1</v>
      </c>
      <c r="AL20" s="531"/>
      <c r="AM20" s="531"/>
      <c r="AN20" s="531"/>
      <c r="AO20" s="531"/>
      <c r="AP20" s="531"/>
      <c r="AQ20" s="531"/>
      <c r="AR20" s="531">
        <v>0</v>
      </c>
      <c r="AS20" s="531"/>
      <c r="AT20" s="531"/>
      <c r="AU20" s="531"/>
      <c r="AV20" s="531">
        <v>3</v>
      </c>
      <c r="AW20" s="531"/>
      <c r="AX20" s="531"/>
      <c r="AY20" s="531"/>
      <c r="AZ20" s="531"/>
      <c r="BA20" s="531"/>
      <c r="BB20" s="531"/>
      <c r="BC20" s="531"/>
      <c r="BD20" s="531"/>
      <c r="BE20" s="531"/>
      <c r="BF20" s="531"/>
      <c r="BG20" s="531"/>
      <c r="BH20" s="531"/>
      <c r="BI20" s="531"/>
      <c r="BJ20" s="531"/>
      <c r="BK20" s="531"/>
      <c r="BL20" s="531"/>
      <c r="BM20" s="531"/>
      <c r="BN20" s="531"/>
      <c r="BO20" s="531"/>
      <c r="BP20" s="531"/>
      <c r="BQ20" s="531"/>
      <c r="BR20" s="531"/>
      <c r="BS20" s="531"/>
      <c r="BT20" s="531"/>
      <c r="BU20" s="531"/>
      <c r="BV20" s="531"/>
      <c r="BW20" s="531"/>
      <c r="BX20" s="531"/>
      <c r="BY20" s="531"/>
      <c r="BZ20" s="531"/>
      <c r="CA20" s="531"/>
      <c r="CB20" s="531"/>
      <c r="CC20" s="531"/>
      <c r="CD20" s="531"/>
      <c r="CE20" s="531"/>
      <c r="CF20" s="531">
        <v>2</v>
      </c>
      <c r="CG20" s="531"/>
      <c r="CH20" s="531"/>
      <c r="CI20" s="531">
        <v>1</v>
      </c>
      <c r="CJ20" s="531"/>
      <c r="CK20" s="531"/>
      <c r="CL20" s="531"/>
      <c r="CM20" s="531"/>
      <c r="CN20" s="531"/>
      <c r="CO20" s="531"/>
      <c r="CP20" s="531"/>
      <c r="CQ20" s="531">
        <v>4</v>
      </c>
      <c r="CR20" s="531"/>
      <c r="CS20" s="531"/>
      <c r="CT20" s="531"/>
      <c r="CU20" s="531"/>
      <c r="CV20" s="531"/>
      <c r="CW20" s="531"/>
      <c r="CX20" s="531"/>
      <c r="CY20" s="531"/>
      <c r="CZ20" s="531"/>
      <c r="DA20" s="531"/>
      <c r="DB20" s="531"/>
      <c r="DC20" s="531"/>
      <c r="DD20" s="531"/>
      <c r="DE20" s="531"/>
      <c r="DF20" s="531">
        <v>1</v>
      </c>
      <c r="DG20" s="531"/>
      <c r="DH20" s="531"/>
      <c r="DI20" s="531">
        <v>3</v>
      </c>
      <c r="DJ20" s="531"/>
      <c r="DK20" s="531"/>
      <c r="DL20" s="531"/>
      <c r="DM20" s="531"/>
      <c r="DN20" s="531"/>
      <c r="DO20" s="531"/>
      <c r="DP20" s="531"/>
      <c r="DQ20" s="531"/>
      <c r="DR20" s="531"/>
      <c r="DS20" s="531"/>
      <c r="DT20" s="531"/>
      <c r="DU20" s="531"/>
      <c r="DV20" s="531"/>
      <c r="DW20" s="531"/>
      <c r="DX20" s="531"/>
      <c r="DY20" s="531"/>
      <c r="DZ20" s="531"/>
      <c r="EA20" s="531"/>
      <c r="EB20" s="531"/>
      <c r="EC20" s="531"/>
      <c r="ED20" s="531"/>
      <c r="EE20" s="531"/>
      <c r="EF20" s="531">
        <v>1</v>
      </c>
      <c r="EG20" s="531"/>
      <c r="EH20" s="531"/>
      <c r="EI20" s="531">
        <v>2</v>
      </c>
      <c r="EJ20" s="531"/>
      <c r="EK20" s="531"/>
      <c r="EL20" s="531"/>
      <c r="EM20" s="531"/>
      <c r="EN20" s="531"/>
      <c r="EO20" s="531"/>
      <c r="EP20" s="531"/>
      <c r="EQ20" s="531"/>
      <c r="ER20" s="531"/>
      <c r="ES20" s="531"/>
      <c r="ET20" s="531"/>
      <c r="EU20" s="531"/>
      <c r="EV20" s="531"/>
      <c r="EW20" s="531"/>
      <c r="EX20" s="531"/>
      <c r="EY20" s="531"/>
      <c r="EZ20" s="531"/>
      <c r="FA20" s="531"/>
      <c r="FB20" s="531"/>
      <c r="FC20" s="531"/>
      <c r="FD20" s="531"/>
      <c r="FE20" s="531"/>
      <c r="FF20" s="531"/>
      <c r="FG20" s="531"/>
      <c r="FH20" s="531"/>
      <c r="FI20" s="531"/>
      <c r="FJ20" s="531"/>
      <c r="FK20" s="531"/>
      <c r="FL20" s="531"/>
      <c r="FM20" s="531"/>
      <c r="FN20" s="531"/>
      <c r="FO20" s="531"/>
      <c r="FP20" s="531"/>
      <c r="FQ20" s="531"/>
      <c r="FR20" s="531"/>
      <c r="FS20" s="531"/>
      <c r="FT20" s="531"/>
      <c r="FU20" s="531"/>
      <c r="FV20" s="531"/>
      <c r="FW20" s="531"/>
      <c r="FX20" s="531"/>
      <c r="FY20" s="531"/>
      <c r="FZ20" s="531"/>
      <c r="GA20" s="531"/>
      <c r="GB20" s="531"/>
      <c r="GC20" s="531"/>
      <c r="GD20" s="531"/>
      <c r="GE20" s="531"/>
      <c r="GF20" s="531"/>
      <c r="GG20" s="531"/>
      <c r="GH20" s="531"/>
      <c r="GI20" s="531"/>
      <c r="GJ20" s="531"/>
      <c r="GK20" s="531"/>
      <c r="GL20" s="531"/>
      <c r="GM20" s="531"/>
      <c r="GN20" s="531"/>
      <c r="GO20" s="531"/>
      <c r="GP20" s="531"/>
      <c r="GQ20" s="531"/>
      <c r="GR20" s="531"/>
      <c r="GS20" s="531"/>
      <c r="GT20" s="531"/>
      <c r="GU20" s="531"/>
      <c r="GV20" s="531"/>
      <c r="GW20" s="531"/>
      <c r="GX20" s="531"/>
      <c r="GY20" s="531"/>
      <c r="GZ20" s="531"/>
      <c r="HA20" s="531"/>
      <c r="HB20" s="531"/>
      <c r="HC20" s="531"/>
      <c r="HD20" s="531"/>
      <c r="HE20" s="531"/>
      <c r="HF20" s="531"/>
      <c r="HG20" s="531"/>
      <c r="HH20" s="531"/>
      <c r="HI20" s="531"/>
      <c r="HJ20" s="531"/>
      <c r="HK20" s="531"/>
      <c r="HL20" s="531"/>
      <c r="HM20" s="531"/>
      <c r="HN20" s="531"/>
      <c r="HO20" s="531"/>
      <c r="HP20" s="531"/>
      <c r="HQ20" s="531"/>
      <c r="HR20" s="531"/>
      <c r="HS20" s="531"/>
      <c r="HT20" s="531"/>
      <c r="HU20" s="531"/>
      <c r="HV20" s="531"/>
      <c r="HW20" s="531"/>
      <c r="HX20" s="531"/>
      <c r="HY20" s="531"/>
      <c r="HZ20" s="531"/>
      <c r="IA20" s="531"/>
      <c r="IB20" s="531"/>
      <c r="IC20" s="531"/>
      <c r="ID20" s="531"/>
      <c r="IE20" s="531"/>
      <c r="IF20" s="531"/>
      <c r="IG20" s="531"/>
      <c r="IH20" s="531"/>
      <c r="II20" s="531"/>
      <c r="IJ20" s="531"/>
      <c r="IK20" s="531"/>
      <c r="IL20" s="531"/>
      <c r="IM20" s="531"/>
      <c r="IN20" s="531"/>
      <c r="IO20" s="531"/>
      <c r="IP20" s="531"/>
      <c r="IQ20" s="531"/>
      <c r="IR20" s="531"/>
      <c r="IS20" s="531"/>
      <c r="IT20" s="531"/>
      <c r="IU20" s="531"/>
      <c r="IV20" s="531"/>
      <c r="IW20" s="531"/>
      <c r="IX20" s="531"/>
      <c r="IY20" s="531"/>
      <c r="IZ20" s="531"/>
      <c r="JA20" s="531"/>
      <c r="JB20" s="531"/>
      <c r="JC20" s="531"/>
      <c r="JD20" s="531"/>
      <c r="JE20" s="531">
        <v>3</v>
      </c>
      <c r="JF20" s="531"/>
      <c r="JG20" s="531"/>
      <c r="JH20" s="531"/>
      <c r="JI20" s="531"/>
      <c r="JJ20" s="531"/>
      <c r="JK20" s="531"/>
      <c r="JL20" s="531"/>
      <c r="JM20" s="531"/>
      <c r="JN20" s="531"/>
      <c r="JO20" s="531"/>
      <c r="JP20" s="531"/>
      <c r="JQ20" s="531"/>
      <c r="JR20" s="531"/>
      <c r="JS20" s="531"/>
      <c r="JT20" s="531"/>
      <c r="JU20" s="531"/>
      <c r="JV20" s="531"/>
      <c r="JW20" s="531"/>
      <c r="JX20" s="531"/>
      <c r="JY20" s="531"/>
      <c r="JZ20" s="531"/>
      <c r="KA20" s="531"/>
      <c r="KB20" s="531"/>
      <c r="KC20" s="531"/>
      <c r="KD20" s="531"/>
      <c r="KE20" s="531"/>
      <c r="KF20" s="531"/>
      <c r="KG20" s="531"/>
      <c r="KH20" s="531"/>
      <c r="KI20" s="531"/>
      <c r="KJ20" s="531"/>
      <c r="KK20" s="531"/>
      <c r="KL20" s="531"/>
      <c r="KM20" s="531"/>
      <c r="KN20" s="531"/>
      <c r="KO20" s="531"/>
      <c r="KP20" s="531"/>
      <c r="KQ20" s="531"/>
      <c r="KR20" s="531"/>
      <c r="KS20" s="531"/>
      <c r="KT20" s="531"/>
      <c r="KU20" s="531"/>
      <c r="KV20" s="531"/>
      <c r="KW20" s="531"/>
      <c r="KX20" s="531"/>
      <c r="KY20" s="531">
        <v>4</v>
      </c>
      <c r="KZ20" s="531"/>
      <c r="LA20" s="531"/>
      <c r="LB20" s="531"/>
      <c r="LC20" s="531"/>
      <c r="LD20" s="531"/>
      <c r="LE20" s="531"/>
      <c r="LF20" s="531"/>
      <c r="LG20" s="531"/>
      <c r="LH20" s="531"/>
      <c r="LI20" s="531"/>
      <c r="LJ20" s="531"/>
      <c r="LK20" s="531"/>
      <c r="LL20" s="531"/>
      <c r="LM20" s="531"/>
      <c r="LN20" s="531"/>
      <c r="LO20" s="531"/>
      <c r="LP20" s="531"/>
      <c r="LQ20" s="531"/>
      <c r="LR20" s="531"/>
      <c r="LS20" s="531">
        <v>3</v>
      </c>
      <c r="LT20" s="531"/>
      <c r="LU20" s="531"/>
      <c r="LV20" s="531"/>
      <c r="LW20" s="531"/>
      <c r="LX20" s="531"/>
      <c r="LY20" s="531"/>
      <c r="LZ20" s="531"/>
      <c r="MA20" s="531"/>
      <c r="MB20" s="531"/>
      <c r="MC20" s="531"/>
      <c r="MD20" s="531"/>
      <c r="ME20" s="531"/>
      <c r="MF20" s="531"/>
      <c r="MG20" s="531"/>
      <c r="MH20" s="531"/>
      <c r="MI20" s="531"/>
      <c r="MJ20" s="531"/>
      <c r="MK20" s="531"/>
      <c r="ML20" s="531"/>
      <c r="MM20" s="531"/>
      <c r="MN20" s="531"/>
      <c r="MO20" s="531"/>
      <c r="MP20" s="531">
        <v>14</v>
      </c>
      <c r="MQ20" s="531"/>
      <c r="MR20" s="531"/>
      <c r="MS20" s="531">
        <v>4</v>
      </c>
      <c r="MT20" s="531"/>
      <c r="MU20" s="531"/>
      <c r="MV20" s="531"/>
      <c r="MW20" s="531">
        <v>2</v>
      </c>
      <c r="MX20" s="531"/>
      <c r="MY20" s="531"/>
      <c r="MZ20" s="531"/>
      <c r="NA20" s="531"/>
      <c r="NB20" s="531"/>
      <c r="NC20" s="531"/>
      <c r="ND20" s="531"/>
      <c r="NE20" s="531"/>
      <c r="NF20" s="531"/>
      <c r="NG20" s="531"/>
      <c r="NH20" s="531"/>
      <c r="NI20" s="531"/>
      <c r="NJ20" s="531"/>
      <c r="NK20" s="531"/>
      <c r="NL20" s="531"/>
      <c r="NM20" s="531"/>
      <c r="NN20" s="531"/>
      <c r="NO20" s="531"/>
      <c r="NP20" s="531"/>
      <c r="NQ20" s="531"/>
      <c r="NR20" s="531"/>
      <c r="NS20" s="531"/>
      <c r="NT20" s="531"/>
      <c r="NU20" s="531"/>
      <c r="NV20" s="531"/>
      <c r="NW20" s="531"/>
      <c r="NX20" s="531"/>
      <c r="NY20" s="531"/>
      <c r="NZ20" s="531"/>
      <c r="OA20" s="531"/>
      <c r="OB20" s="531"/>
      <c r="OC20" s="531"/>
      <c r="OD20" s="531"/>
      <c r="OE20" s="531"/>
      <c r="OF20" s="531"/>
      <c r="OG20" s="531"/>
      <c r="OH20" s="531"/>
      <c r="OI20" s="531"/>
      <c r="OJ20" s="531"/>
      <c r="OK20" s="531"/>
      <c r="OL20" s="531">
        <v>3</v>
      </c>
      <c r="OM20" s="531"/>
      <c r="ON20" s="531"/>
      <c r="OO20" s="531"/>
      <c r="OP20" s="531"/>
      <c r="OQ20" s="531"/>
      <c r="OR20" s="531"/>
      <c r="OS20" s="531"/>
      <c r="OT20" s="531"/>
      <c r="OU20" s="531"/>
      <c r="OV20" s="531"/>
      <c r="OW20" s="531"/>
      <c r="OX20" s="531">
        <v>3</v>
      </c>
      <c r="OY20" s="531">
        <v>4</v>
      </c>
      <c r="OZ20" s="531"/>
      <c r="PA20" s="531"/>
      <c r="PB20" s="531"/>
      <c r="PC20" s="531"/>
      <c r="PD20" s="531"/>
      <c r="PE20" s="531"/>
      <c r="PF20" s="531"/>
      <c r="PG20" s="531"/>
      <c r="PH20" s="531"/>
      <c r="PI20" s="531"/>
      <c r="PJ20" s="531"/>
      <c r="PK20" s="531"/>
      <c r="PL20" s="531"/>
      <c r="PM20" s="531"/>
      <c r="PN20" s="531"/>
      <c r="PO20" s="531"/>
      <c r="PP20" s="531"/>
      <c r="PQ20" s="531"/>
      <c r="PR20" s="531"/>
      <c r="PS20" s="531"/>
      <c r="PT20" s="531"/>
      <c r="PU20" s="531"/>
      <c r="PV20" s="531"/>
      <c r="PW20" s="531"/>
      <c r="PX20" s="531"/>
      <c r="PY20" s="531"/>
      <c r="PZ20" s="531"/>
      <c r="QA20" s="531"/>
      <c r="QB20" s="531">
        <v>6</v>
      </c>
      <c r="QC20" s="531"/>
      <c r="QD20" s="531"/>
      <c r="QE20" s="531"/>
      <c r="QF20" s="531"/>
      <c r="QG20" s="531">
        <v>3</v>
      </c>
      <c r="QH20" s="531"/>
      <c r="QI20" s="531"/>
      <c r="QJ20" s="531"/>
      <c r="QK20" s="531"/>
      <c r="QL20" s="531"/>
      <c r="QM20" s="531"/>
      <c r="QN20" s="531"/>
      <c r="QO20" s="531"/>
      <c r="QP20" s="531"/>
      <c r="QQ20" s="531"/>
      <c r="QR20" s="531"/>
      <c r="QS20" s="531"/>
      <c r="QT20" s="531"/>
      <c r="QU20" s="531"/>
      <c r="QV20" s="531"/>
      <c r="QW20" s="531"/>
      <c r="QX20" s="531"/>
      <c r="QY20" s="531"/>
      <c r="QZ20" s="531"/>
      <c r="RA20" s="531"/>
      <c r="RB20" s="531"/>
      <c r="RC20" s="531"/>
      <c r="RD20" s="531"/>
      <c r="RE20" s="531"/>
      <c r="RF20" s="531"/>
      <c r="RG20" s="531"/>
      <c r="RH20" s="531"/>
      <c r="RI20" s="531"/>
      <c r="RJ20" s="531"/>
      <c r="RK20" s="531"/>
      <c r="RL20" s="531"/>
      <c r="RM20" s="531"/>
      <c r="RN20" s="531"/>
      <c r="RO20" s="531"/>
      <c r="RP20" s="531"/>
      <c r="RQ20" s="531"/>
      <c r="RR20" s="531"/>
      <c r="RS20" s="531"/>
      <c r="RT20" s="531">
        <v>6</v>
      </c>
      <c r="RU20" s="531"/>
      <c r="RV20" s="531">
        <v>4</v>
      </c>
      <c r="RW20" s="531"/>
      <c r="RX20" s="531"/>
      <c r="RY20" s="531"/>
      <c r="RZ20" s="531"/>
      <c r="SA20" s="531"/>
      <c r="SB20" s="531"/>
      <c r="SC20" s="531"/>
      <c r="SD20" s="531"/>
      <c r="SE20" s="531"/>
      <c r="SF20" s="531"/>
      <c r="SG20" s="531"/>
      <c r="SH20" s="531"/>
      <c r="SI20" s="531"/>
      <c r="SJ20" s="531"/>
      <c r="SK20" s="531"/>
      <c r="SL20" s="531"/>
      <c r="SM20" s="531"/>
      <c r="SN20" s="531">
        <v>5</v>
      </c>
      <c r="SO20" s="531"/>
      <c r="SP20" s="531"/>
      <c r="SQ20" s="531"/>
      <c r="SR20" s="531"/>
      <c r="SS20" s="531">
        <v>1</v>
      </c>
      <c r="ST20" s="531"/>
      <c r="SU20" s="531"/>
      <c r="SV20" s="531"/>
      <c r="SW20" s="531"/>
      <c r="SX20" s="531">
        <v>1</v>
      </c>
      <c r="SY20" s="531"/>
      <c r="SZ20" s="531"/>
      <c r="TA20" s="531"/>
      <c r="TB20" s="531"/>
      <c r="TC20" s="531"/>
      <c r="TD20" s="531"/>
      <c r="TE20" s="531"/>
      <c r="TF20" s="531"/>
      <c r="TG20" s="531"/>
      <c r="TH20" s="531"/>
      <c r="TI20" s="531"/>
      <c r="TJ20" s="531"/>
      <c r="TK20" s="531"/>
      <c r="TL20" s="531"/>
      <c r="TM20" s="531"/>
      <c r="TN20" s="531"/>
      <c r="TO20" s="531"/>
      <c r="TP20" s="531"/>
      <c r="TQ20" s="531"/>
      <c r="TR20" s="531"/>
      <c r="TS20" s="531"/>
      <c r="TT20" s="531"/>
      <c r="TU20" s="531"/>
      <c r="TV20" s="531">
        <v>1</v>
      </c>
      <c r="TW20" s="531"/>
      <c r="TX20" s="531"/>
      <c r="TY20" s="531"/>
      <c r="TZ20" s="531"/>
      <c r="UA20" s="531"/>
      <c r="UB20" s="531"/>
      <c r="UC20" s="531">
        <v>27</v>
      </c>
      <c r="UD20" s="531"/>
      <c r="UE20" s="531">
        <v>4</v>
      </c>
      <c r="UF20" s="531"/>
      <c r="UG20" s="531">
        <v>16</v>
      </c>
      <c r="UH20" s="531"/>
      <c r="UI20" s="531"/>
      <c r="UJ20" s="531"/>
      <c r="UK20" s="531"/>
      <c r="UL20" s="531">
        <v>1</v>
      </c>
      <c r="UM20" s="531">
        <v>5</v>
      </c>
      <c r="UN20" s="531">
        <v>6</v>
      </c>
      <c r="UO20" s="531">
        <v>6</v>
      </c>
      <c r="UP20" s="531">
        <v>5</v>
      </c>
      <c r="UQ20" s="531">
        <v>1</v>
      </c>
      <c r="UR20" s="531">
        <v>3</v>
      </c>
      <c r="US20" s="531"/>
      <c r="UT20" s="531"/>
      <c r="UU20" s="531"/>
      <c r="UV20" s="531">
        <v>4</v>
      </c>
      <c r="UW20" s="531">
        <v>5</v>
      </c>
      <c r="UX20" s="531">
        <v>3</v>
      </c>
      <c r="UY20" s="531">
        <v>2</v>
      </c>
      <c r="UZ20" s="531">
        <v>2</v>
      </c>
      <c r="VA20" s="531"/>
      <c r="VB20" s="531"/>
      <c r="VC20" s="536"/>
      <c r="VD20" s="536"/>
      <c r="VE20" s="536"/>
      <c r="VF20" s="536"/>
      <c r="VG20" s="536"/>
      <c r="VH20" s="536"/>
      <c r="VI20" s="531"/>
      <c r="VJ20" s="531"/>
      <c r="VK20" s="531"/>
      <c r="VL20" s="531"/>
      <c r="VM20" s="531">
        <v>4</v>
      </c>
      <c r="VN20" s="531">
        <v>4</v>
      </c>
      <c r="VO20" s="531">
        <v>3</v>
      </c>
      <c r="VP20" s="531">
        <v>3</v>
      </c>
      <c r="VQ20" s="531"/>
      <c r="VR20" s="531"/>
      <c r="VS20" s="531"/>
      <c r="VT20" s="531"/>
      <c r="VU20" s="531"/>
      <c r="VV20" s="531"/>
      <c r="VW20" s="531"/>
      <c r="VX20" s="536"/>
      <c r="VY20" s="531">
        <v>150</v>
      </c>
      <c r="VZ20" s="531">
        <v>157</v>
      </c>
      <c r="WA20" s="531"/>
      <c r="WB20" s="531">
        <v>1</v>
      </c>
      <c r="WC20" s="531">
        <v>1</v>
      </c>
      <c r="WD20" s="531"/>
      <c r="WE20" s="531">
        <v>152</v>
      </c>
      <c r="WF20" s="536"/>
      <c r="WG20" s="536"/>
      <c r="WH20" s="536"/>
      <c r="WI20" s="536"/>
      <c r="WJ20" s="536"/>
      <c r="WK20" s="536"/>
      <c r="WL20" s="536"/>
      <c r="WM20" s="536"/>
      <c r="WN20" s="536"/>
      <c r="WO20" s="531"/>
      <c r="WP20" s="531"/>
      <c r="WQ20" s="531"/>
      <c r="WR20" s="531"/>
      <c r="WS20" s="531"/>
      <c r="WT20" s="531"/>
      <c r="WU20" s="531"/>
      <c r="WV20" s="531"/>
      <c r="WW20" s="531"/>
      <c r="WX20" s="531"/>
      <c r="WY20" s="531"/>
      <c r="WZ20" s="531"/>
      <c r="XA20" s="531"/>
      <c r="XB20" s="531"/>
      <c r="XC20" s="531"/>
      <c r="XD20" s="531">
        <v>11</v>
      </c>
      <c r="XE20" s="531"/>
      <c r="XF20" s="531"/>
      <c r="XG20" s="531">
        <v>18</v>
      </c>
      <c r="XH20" s="531">
        <v>1</v>
      </c>
      <c r="XI20" s="531"/>
      <c r="XJ20" s="531"/>
      <c r="XK20" s="531"/>
      <c r="XL20" s="531"/>
      <c r="XM20" s="531"/>
      <c r="XN20" s="531"/>
      <c r="XO20" s="531">
        <v>54</v>
      </c>
      <c r="XP20" s="531"/>
      <c r="XQ20" s="531"/>
      <c r="XR20" s="531"/>
      <c r="XS20" s="531"/>
      <c r="XT20" s="531"/>
      <c r="XU20" s="531"/>
      <c r="XV20" s="531"/>
      <c r="XW20" s="531"/>
      <c r="XX20" s="531"/>
      <c r="XY20" s="531"/>
      <c r="XZ20" s="531"/>
      <c r="YA20" s="531"/>
      <c r="YB20" s="531">
        <v>40</v>
      </c>
      <c r="YC20" s="531"/>
      <c r="YD20" s="531"/>
      <c r="YE20" s="531"/>
      <c r="YF20" s="531"/>
      <c r="YG20" s="531">
        <v>40</v>
      </c>
      <c r="YH20" s="531"/>
      <c r="YI20" s="531">
        <v>45</v>
      </c>
      <c r="YJ20" s="531"/>
      <c r="YK20" s="531"/>
      <c r="YL20" s="531"/>
      <c r="YM20" s="531"/>
      <c r="YN20" s="531"/>
      <c r="YO20" s="531">
        <v>46</v>
      </c>
      <c r="YP20" s="531"/>
      <c r="YQ20" s="531"/>
      <c r="YR20" s="531"/>
      <c r="YS20" s="531"/>
      <c r="YT20" s="531"/>
      <c r="YU20" s="531"/>
      <c r="YV20" s="531"/>
      <c r="YW20" s="531"/>
      <c r="YX20" s="531"/>
      <c r="YY20" s="531"/>
      <c r="YZ20" s="531"/>
      <c r="ZA20" s="531"/>
      <c r="ZB20" s="531"/>
      <c r="ZC20" s="531"/>
      <c r="ZD20" s="531"/>
      <c r="ZE20" s="531"/>
      <c r="ZF20" s="531"/>
      <c r="ZG20" s="531"/>
      <c r="ZH20" s="531"/>
      <c r="ZI20" s="531">
        <v>58</v>
      </c>
      <c r="ZJ20" s="531"/>
      <c r="ZK20" s="531"/>
      <c r="ZL20" s="531"/>
      <c r="ZM20" s="531"/>
      <c r="ZN20" s="531"/>
      <c r="ZO20" s="531"/>
      <c r="ZP20" s="531"/>
      <c r="ZQ20" s="531"/>
      <c r="ZR20" s="531"/>
      <c r="ZS20" s="531"/>
      <c r="ZT20" s="531"/>
      <c r="ZU20" s="531"/>
      <c r="ZV20" s="531"/>
      <c r="ZW20" s="531"/>
      <c r="ZX20" s="531"/>
      <c r="ZY20" s="531"/>
      <c r="ZZ20" s="531"/>
      <c r="AAA20" s="531"/>
      <c r="AAB20" s="531"/>
      <c r="AAC20" s="531"/>
      <c r="AAD20" s="531"/>
      <c r="AAE20" s="531"/>
      <c r="AAF20" s="531">
        <v>14</v>
      </c>
      <c r="AAG20" s="531"/>
      <c r="AAH20" s="531">
        <v>46</v>
      </c>
      <c r="AAI20" s="531"/>
      <c r="AAJ20" s="531">
        <v>65</v>
      </c>
      <c r="AAK20" s="531"/>
      <c r="AAL20" s="531"/>
      <c r="AAM20" s="531">
        <v>18</v>
      </c>
      <c r="AAN20" s="531"/>
      <c r="AAO20" s="531">
        <v>4</v>
      </c>
      <c r="AAP20" s="531"/>
      <c r="AAQ20" s="531"/>
      <c r="AAR20" s="531"/>
      <c r="AAS20" s="531">
        <v>3</v>
      </c>
      <c r="AAT20" s="531"/>
      <c r="AAU20" s="531"/>
      <c r="AAV20" s="531"/>
      <c r="AAW20" s="531">
        <v>29</v>
      </c>
      <c r="AAX20" s="531"/>
      <c r="AAY20" s="531"/>
      <c r="AAZ20" s="531">
        <v>5</v>
      </c>
      <c r="ABA20" s="531"/>
      <c r="ABB20" s="531"/>
      <c r="ABC20" s="531">
        <v>3</v>
      </c>
      <c r="ABD20" s="531">
        <v>7</v>
      </c>
      <c r="ABE20" s="536"/>
      <c r="ABF20" s="536"/>
      <c r="ABG20" s="536"/>
      <c r="ABH20" s="536"/>
      <c r="ABI20" s="536"/>
      <c r="ABJ20" s="536"/>
      <c r="ABK20" s="536"/>
      <c r="ABL20" s="536"/>
      <c r="ABM20" s="536"/>
      <c r="ABN20" s="536"/>
      <c r="ABO20" s="536"/>
      <c r="ABP20" s="536"/>
      <c r="ABQ20" s="536"/>
      <c r="ABR20" s="536"/>
      <c r="ABS20" s="536"/>
      <c r="ABT20" s="536"/>
      <c r="ABU20" s="536"/>
      <c r="ABV20" s="536"/>
      <c r="ABW20" s="536"/>
      <c r="ABX20" s="536"/>
      <c r="ABY20" s="536"/>
      <c r="ABZ20" s="531"/>
      <c r="ACA20" s="531"/>
      <c r="ACB20" s="531"/>
      <c r="ACC20" s="531"/>
      <c r="ACD20" s="531"/>
      <c r="ACE20" s="531"/>
      <c r="ACF20" s="531"/>
      <c r="ACG20" s="531"/>
      <c r="ACH20" s="531"/>
      <c r="ACI20" s="531"/>
      <c r="ACJ20" s="531"/>
      <c r="ACK20" s="531"/>
      <c r="ACL20" s="531"/>
      <c r="ACM20" s="531"/>
      <c r="ACN20" s="531"/>
      <c r="ACO20" s="531"/>
      <c r="ACP20" s="531"/>
      <c r="ACQ20" s="531">
        <v>2</v>
      </c>
      <c r="ACR20" s="531">
        <v>3</v>
      </c>
      <c r="ACS20" s="531">
        <v>2</v>
      </c>
      <c r="ACT20" s="531">
        <v>2</v>
      </c>
      <c r="ACU20" s="531"/>
      <c r="ACV20" s="531" t="s">
        <v>1830</v>
      </c>
      <c r="ACW20" s="536"/>
      <c r="ACX20" s="536"/>
      <c r="ACY20" s="536"/>
      <c r="ACZ20" s="536"/>
      <c r="ADA20" s="536"/>
      <c r="ADB20" s="536"/>
      <c r="ADC20" s="536"/>
      <c r="ADD20" s="536"/>
      <c r="ADE20" s="536"/>
      <c r="ADF20" s="536"/>
      <c r="ADG20" s="536"/>
      <c r="ADH20" s="536"/>
      <c r="ADI20" s="536"/>
      <c r="ADJ20" s="536"/>
      <c r="ADK20" s="536"/>
      <c r="ADL20" s="531"/>
      <c r="ADM20" s="531"/>
      <c r="ADN20" s="531"/>
      <c r="ADO20" s="531"/>
      <c r="ADP20" s="531"/>
      <c r="ADQ20" s="531"/>
      <c r="ADR20" s="531"/>
      <c r="ADS20" s="531" t="s">
        <v>1831</v>
      </c>
      <c r="ADT20" s="531"/>
      <c r="ADU20" s="531"/>
      <c r="ADV20" s="531"/>
      <c r="ADW20" s="531"/>
      <c r="ADX20" s="531"/>
      <c r="ADY20" s="536"/>
      <c r="ADZ20" s="536"/>
      <c r="AEA20" s="536"/>
      <c r="AEB20" s="531" t="s">
        <v>1798</v>
      </c>
      <c r="AEC20" s="531" t="s">
        <v>1799</v>
      </c>
      <c r="AED20" s="531" t="s">
        <v>1800</v>
      </c>
      <c r="AEE20" s="531" t="s">
        <v>1801</v>
      </c>
      <c r="AEF20" s="531" t="s">
        <v>1802</v>
      </c>
      <c r="AEG20" s="531" t="s">
        <v>1803</v>
      </c>
      <c r="AEH20" s="531" t="s">
        <v>1638</v>
      </c>
      <c r="AEI20" s="531" t="s">
        <v>1638</v>
      </c>
      <c r="AEJ20" s="531" t="s">
        <v>1637</v>
      </c>
    </row>
    <row r="21" spans="1:823">
      <c r="A21" s="531">
        <v>35</v>
      </c>
      <c r="B21" s="531">
        <v>27</v>
      </c>
      <c r="C21" s="537">
        <v>4</v>
      </c>
      <c r="D21" s="535">
        <v>43118.366978043981</v>
      </c>
      <c r="E21" s="531" t="s">
        <v>697</v>
      </c>
      <c r="F21" s="531" t="s">
        <v>782</v>
      </c>
      <c r="G21" s="531" t="s">
        <v>783</v>
      </c>
      <c r="H21" s="531" t="s">
        <v>784</v>
      </c>
      <c r="I21" s="531" t="s">
        <v>700</v>
      </c>
      <c r="J21" s="531">
        <v>24</v>
      </c>
      <c r="K21" s="531" t="s">
        <v>1774</v>
      </c>
      <c r="L21" s="531" t="s">
        <v>1775</v>
      </c>
      <c r="M21" s="531" t="s">
        <v>785</v>
      </c>
      <c r="N21" s="531"/>
      <c r="O21" s="531" t="s">
        <v>1749</v>
      </c>
      <c r="P21" s="531" t="s">
        <v>786</v>
      </c>
      <c r="Q21" s="531"/>
      <c r="R21" s="531"/>
      <c r="S21" s="531"/>
      <c r="T21" s="531"/>
      <c r="U21" s="531"/>
      <c r="V21" s="531" t="s">
        <v>783</v>
      </c>
      <c r="W21" s="531" t="s">
        <v>784</v>
      </c>
      <c r="X21" s="531" t="s">
        <v>700</v>
      </c>
      <c r="Y21" s="531" t="s">
        <v>782</v>
      </c>
      <c r="Z21" s="531" t="s">
        <v>1774</v>
      </c>
      <c r="AA21" s="531" t="s">
        <v>1775</v>
      </c>
      <c r="AB21" s="531" t="s">
        <v>1649</v>
      </c>
      <c r="AC21" s="531" t="s">
        <v>1776</v>
      </c>
      <c r="AD21" s="531"/>
      <c r="AE21" s="531" t="s">
        <v>1777</v>
      </c>
      <c r="AF21" s="531">
        <v>6</v>
      </c>
      <c r="AG21" s="531">
        <v>4</v>
      </c>
      <c r="AH21" s="531">
        <v>6</v>
      </c>
      <c r="AI21" s="531">
        <v>6</v>
      </c>
      <c r="AJ21" s="531">
        <v>7</v>
      </c>
      <c r="AK21" s="531">
        <v>1</v>
      </c>
      <c r="AL21" s="531"/>
      <c r="AM21" s="531">
        <v>1</v>
      </c>
      <c r="AN21" s="531"/>
      <c r="AO21" s="531">
        <v>1</v>
      </c>
      <c r="AP21" s="531"/>
      <c r="AQ21" s="531"/>
      <c r="AR21" s="531"/>
      <c r="AS21" s="531"/>
      <c r="AT21" s="531"/>
      <c r="AU21" s="531"/>
      <c r="AV21" s="531"/>
      <c r="AW21" s="531"/>
      <c r="AX21" s="531"/>
      <c r="AY21" s="531"/>
      <c r="AZ21" s="531"/>
      <c r="BA21" s="531"/>
      <c r="BB21" s="531"/>
      <c r="BC21" s="531"/>
      <c r="BD21" s="531"/>
      <c r="BE21" s="531"/>
      <c r="BF21" s="531">
        <v>1</v>
      </c>
      <c r="BG21" s="531"/>
      <c r="BH21" s="531">
        <v>3</v>
      </c>
      <c r="BI21" s="531">
        <v>1</v>
      </c>
      <c r="BJ21" s="531"/>
      <c r="BK21" s="531"/>
      <c r="BL21" s="531">
        <v>1</v>
      </c>
      <c r="BM21" s="531"/>
      <c r="BN21" s="531"/>
      <c r="BO21" s="531"/>
      <c r="BP21" s="531"/>
      <c r="BQ21" s="531"/>
      <c r="BR21" s="531">
        <v>1</v>
      </c>
      <c r="BS21" s="531"/>
      <c r="BT21" s="531"/>
      <c r="BU21" s="531"/>
      <c r="BV21" s="531"/>
      <c r="BW21" s="531"/>
      <c r="BX21" s="531"/>
      <c r="BY21" s="531"/>
      <c r="BZ21" s="531"/>
      <c r="CA21" s="531"/>
      <c r="CB21" s="531"/>
      <c r="CC21" s="531"/>
      <c r="CD21" s="531"/>
      <c r="CE21" s="531"/>
      <c r="CF21" s="531">
        <v>1</v>
      </c>
      <c r="CG21" s="531"/>
      <c r="CH21" s="531"/>
      <c r="CI21" s="531">
        <v>1</v>
      </c>
      <c r="CJ21" s="531">
        <v>2</v>
      </c>
      <c r="CK21" s="531"/>
      <c r="CL21" s="531"/>
      <c r="CM21" s="531"/>
      <c r="CN21" s="531"/>
      <c r="CO21" s="531">
        <v>1</v>
      </c>
      <c r="CP21" s="531"/>
      <c r="CQ21" s="531">
        <v>1</v>
      </c>
      <c r="CR21" s="531">
        <v>1</v>
      </c>
      <c r="CS21" s="531"/>
      <c r="CT21" s="531"/>
      <c r="CU21" s="531"/>
      <c r="CV21" s="531"/>
      <c r="CW21" s="531"/>
      <c r="CX21" s="531"/>
      <c r="CY21" s="531"/>
      <c r="CZ21" s="531"/>
      <c r="DA21" s="531"/>
      <c r="DB21" s="531"/>
      <c r="DC21" s="531"/>
      <c r="DD21" s="531"/>
      <c r="DE21" s="531"/>
      <c r="DF21" s="531">
        <v>1</v>
      </c>
      <c r="DG21" s="531"/>
      <c r="DH21" s="531">
        <v>1</v>
      </c>
      <c r="DI21" s="531">
        <v>1</v>
      </c>
      <c r="DJ21" s="531"/>
      <c r="DK21" s="531"/>
      <c r="DL21" s="531"/>
      <c r="DM21" s="531"/>
      <c r="DN21" s="531">
        <v>1</v>
      </c>
      <c r="DO21" s="531"/>
      <c r="DP21" s="531">
        <v>3</v>
      </c>
      <c r="DQ21" s="531"/>
      <c r="DR21" s="531"/>
      <c r="DS21" s="531"/>
      <c r="DT21" s="531"/>
      <c r="DU21" s="531"/>
      <c r="DV21" s="531"/>
      <c r="DW21" s="531"/>
      <c r="DX21" s="531"/>
      <c r="DY21" s="531"/>
      <c r="DZ21" s="531"/>
      <c r="EA21" s="531"/>
      <c r="EB21" s="531"/>
      <c r="EC21" s="531"/>
      <c r="ED21" s="531"/>
      <c r="EE21" s="531"/>
      <c r="EF21" s="531">
        <v>1</v>
      </c>
      <c r="EG21" s="531"/>
      <c r="EH21" s="531">
        <v>1</v>
      </c>
      <c r="EI21" s="531">
        <v>1</v>
      </c>
      <c r="EJ21" s="531"/>
      <c r="EK21" s="531"/>
      <c r="EL21" s="531"/>
      <c r="EM21" s="531"/>
      <c r="EN21" s="531">
        <v>1</v>
      </c>
      <c r="EO21" s="531"/>
      <c r="EP21" s="531">
        <v>3</v>
      </c>
      <c r="EQ21" s="531"/>
      <c r="ER21" s="531"/>
      <c r="ES21" s="531"/>
      <c r="ET21" s="531"/>
      <c r="EU21" s="531"/>
      <c r="EV21" s="531"/>
      <c r="EW21" s="531"/>
      <c r="EX21" s="531"/>
      <c r="EY21" s="531"/>
      <c r="EZ21" s="531"/>
      <c r="FA21" s="531"/>
      <c r="FB21" s="531"/>
      <c r="FC21" s="531"/>
      <c r="FD21" s="531"/>
      <c r="FE21" s="531"/>
      <c r="FF21" s="531"/>
      <c r="FG21" s="531"/>
      <c r="FH21" s="531"/>
      <c r="FI21" s="531"/>
      <c r="FJ21" s="531"/>
      <c r="FK21" s="531"/>
      <c r="FL21" s="531"/>
      <c r="FM21" s="531"/>
      <c r="FN21" s="531"/>
      <c r="FO21" s="531"/>
      <c r="FP21" s="531"/>
      <c r="FQ21" s="531"/>
      <c r="FR21" s="531"/>
      <c r="FS21" s="531"/>
      <c r="FT21" s="531"/>
      <c r="FU21" s="531"/>
      <c r="FV21" s="531"/>
      <c r="FW21" s="531"/>
      <c r="FX21" s="531"/>
      <c r="FY21" s="531"/>
      <c r="FZ21" s="531"/>
      <c r="GA21" s="531"/>
      <c r="GB21" s="531"/>
      <c r="GC21" s="531"/>
      <c r="GD21" s="531"/>
      <c r="GE21" s="531"/>
      <c r="GF21" s="531"/>
      <c r="GG21" s="531"/>
      <c r="GH21" s="531"/>
      <c r="GI21" s="531"/>
      <c r="GJ21" s="531"/>
      <c r="GK21" s="531"/>
      <c r="GL21" s="531"/>
      <c r="GM21" s="531"/>
      <c r="GN21" s="531"/>
      <c r="GO21" s="531"/>
      <c r="GP21" s="531"/>
      <c r="GQ21" s="531"/>
      <c r="GR21" s="531"/>
      <c r="GS21" s="531"/>
      <c r="GT21" s="531"/>
      <c r="GU21" s="531"/>
      <c r="GV21" s="531"/>
      <c r="GW21" s="531"/>
      <c r="GX21" s="531"/>
      <c r="GY21" s="531"/>
      <c r="GZ21" s="531"/>
      <c r="HA21" s="531"/>
      <c r="HB21" s="531"/>
      <c r="HC21" s="531"/>
      <c r="HD21" s="531"/>
      <c r="HE21" s="531"/>
      <c r="HF21" s="531"/>
      <c r="HG21" s="531"/>
      <c r="HH21" s="531"/>
      <c r="HI21" s="531"/>
      <c r="HJ21" s="531"/>
      <c r="HK21" s="531"/>
      <c r="HL21" s="531"/>
      <c r="HM21" s="531"/>
      <c r="HN21" s="531"/>
      <c r="HO21" s="531"/>
      <c r="HP21" s="531"/>
      <c r="HQ21" s="531"/>
      <c r="HR21" s="531"/>
      <c r="HS21" s="531"/>
      <c r="HT21" s="531"/>
      <c r="HU21" s="531"/>
      <c r="HV21" s="531"/>
      <c r="HW21" s="531"/>
      <c r="HX21" s="531"/>
      <c r="HY21" s="531"/>
      <c r="HZ21" s="531"/>
      <c r="IA21" s="531"/>
      <c r="IB21" s="531"/>
      <c r="IC21" s="531"/>
      <c r="ID21" s="531"/>
      <c r="IE21" s="531"/>
      <c r="IF21" s="531"/>
      <c r="IG21" s="531"/>
      <c r="IH21" s="531"/>
      <c r="II21" s="531"/>
      <c r="IJ21" s="531"/>
      <c r="IK21" s="531"/>
      <c r="IL21" s="531"/>
      <c r="IM21" s="531"/>
      <c r="IN21" s="531"/>
      <c r="IO21" s="531"/>
      <c r="IP21" s="531"/>
      <c r="IQ21" s="531"/>
      <c r="IR21" s="531"/>
      <c r="IS21" s="531"/>
      <c r="IT21" s="531"/>
      <c r="IU21" s="531"/>
      <c r="IV21" s="531"/>
      <c r="IW21" s="531"/>
      <c r="IX21" s="531"/>
      <c r="IY21" s="531"/>
      <c r="IZ21" s="531"/>
      <c r="JA21" s="531"/>
      <c r="JB21" s="531"/>
      <c r="JC21" s="531"/>
      <c r="JD21" s="531"/>
      <c r="JE21" s="531"/>
      <c r="JF21" s="531"/>
      <c r="JG21" s="531"/>
      <c r="JH21" s="531"/>
      <c r="JI21" s="531"/>
      <c r="JJ21" s="531"/>
      <c r="JK21" s="531"/>
      <c r="JL21" s="531"/>
      <c r="JM21" s="531"/>
      <c r="JN21" s="531"/>
      <c r="JO21" s="531"/>
      <c r="JP21" s="531"/>
      <c r="JQ21" s="531"/>
      <c r="JR21" s="531"/>
      <c r="JS21" s="531"/>
      <c r="JT21" s="531"/>
      <c r="JU21" s="531"/>
      <c r="JV21" s="531"/>
      <c r="JW21" s="531"/>
      <c r="JX21" s="531"/>
      <c r="JY21" s="531"/>
      <c r="JZ21" s="531"/>
      <c r="KA21" s="531"/>
      <c r="KB21" s="531"/>
      <c r="KC21" s="531"/>
      <c r="KD21" s="531"/>
      <c r="KE21" s="531"/>
      <c r="KF21" s="531"/>
      <c r="KG21" s="531"/>
      <c r="KH21" s="531"/>
      <c r="KI21" s="531"/>
      <c r="KJ21" s="531"/>
      <c r="KK21" s="531"/>
      <c r="KL21" s="531"/>
      <c r="KM21" s="531"/>
      <c r="KN21" s="531"/>
      <c r="KO21" s="531"/>
      <c r="KP21" s="531"/>
      <c r="KQ21" s="531"/>
      <c r="KR21" s="531"/>
      <c r="KS21" s="531"/>
      <c r="KT21" s="531"/>
      <c r="KU21" s="531"/>
      <c r="KV21" s="531"/>
      <c r="KW21" s="531"/>
      <c r="KX21" s="531"/>
      <c r="KY21" s="531"/>
      <c r="KZ21" s="531"/>
      <c r="LA21" s="531"/>
      <c r="LB21" s="531"/>
      <c r="LC21" s="531"/>
      <c r="LD21" s="531"/>
      <c r="LE21" s="531"/>
      <c r="LF21" s="531"/>
      <c r="LG21" s="531"/>
      <c r="LH21" s="531"/>
      <c r="LI21" s="531"/>
      <c r="LJ21" s="531"/>
      <c r="LK21" s="531"/>
      <c r="LL21" s="531"/>
      <c r="LM21" s="531"/>
      <c r="LN21" s="531"/>
      <c r="LO21" s="531"/>
      <c r="LP21" s="531"/>
      <c r="LQ21" s="531"/>
      <c r="LR21" s="531"/>
      <c r="LS21" s="531"/>
      <c r="LT21" s="531"/>
      <c r="LU21" s="531"/>
      <c r="LV21" s="531"/>
      <c r="LW21" s="531"/>
      <c r="LX21" s="531"/>
      <c r="LY21" s="531"/>
      <c r="LZ21" s="531"/>
      <c r="MA21" s="531"/>
      <c r="MB21" s="531"/>
      <c r="MC21" s="531"/>
      <c r="MD21" s="531"/>
      <c r="ME21" s="531"/>
      <c r="MF21" s="531"/>
      <c r="MG21" s="531"/>
      <c r="MH21" s="531"/>
      <c r="MI21" s="531"/>
      <c r="MJ21" s="531"/>
      <c r="MK21" s="531"/>
      <c r="ML21" s="531"/>
      <c r="MM21" s="531"/>
      <c r="MN21" s="531"/>
      <c r="MO21" s="531"/>
      <c r="MP21" s="531"/>
      <c r="MQ21" s="531"/>
      <c r="MR21" s="531">
        <v>2</v>
      </c>
      <c r="MS21" s="531">
        <v>1</v>
      </c>
      <c r="MT21" s="531"/>
      <c r="MU21" s="531"/>
      <c r="MV21" s="531"/>
      <c r="MW21" s="531">
        <v>1</v>
      </c>
      <c r="MX21" s="531"/>
      <c r="MY21" s="531"/>
      <c r="MZ21" s="531"/>
      <c r="NA21" s="531"/>
      <c r="NB21" s="531"/>
      <c r="NC21" s="531"/>
      <c r="ND21" s="531"/>
      <c r="NE21" s="531"/>
      <c r="NF21" s="531"/>
      <c r="NG21" s="531">
        <v>1</v>
      </c>
      <c r="NH21" s="531"/>
      <c r="NI21" s="531"/>
      <c r="NJ21" s="531"/>
      <c r="NK21" s="531">
        <v>2</v>
      </c>
      <c r="NL21" s="531"/>
      <c r="NM21" s="531"/>
      <c r="NN21" s="531"/>
      <c r="NO21" s="531"/>
      <c r="NP21" s="531"/>
      <c r="NQ21" s="531"/>
      <c r="NR21" s="531"/>
      <c r="NS21" s="531"/>
      <c r="NT21" s="531"/>
      <c r="NU21" s="531"/>
      <c r="NV21" s="531"/>
      <c r="NW21" s="531"/>
      <c r="NX21" s="531"/>
      <c r="NY21" s="531"/>
      <c r="NZ21" s="531"/>
      <c r="OA21" s="531"/>
      <c r="OB21" s="531"/>
      <c r="OC21" s="531"/>
      <c r="OD21" s="531"/>
      <c r="OE21" s="531"/>
      <c r="OF21" s="531"/>
      <c r="OG21" s="531"/>
      <c r="OH21" s="531"/>
      <c r="OI21" s="531"/>
      <c r="OJ21" s="531">
        <v>1</v>
      </c>
      <c r="OK21" s="531"/>
      <c r="OL21" s="531"/>
      <c r="OM21" s="531"/>
      <c r="ON21" s="531"/>
      <c r="OO21" s="531">
        <v>3</v>
      </c>
      <c r="OP21" s="531"/>
      <c r="OQ21" s="531"/>
      <c r="OR21" s="531"/>
      <c r="OS21" s="531"/>
      <c r="OT21" s="531"/>
      <c r="OU21" s="531"/>
      <c r="OV21" s="531"/>
      <c r="OW21" s="531"/>
      <c r="OX21" s="531"/>
      <c r="OY21" s="531"/>
      <c r="OZ21" s="531"/>
      <c r="PA21" s="531"/>
      <c r="PB21" s="531"/>
      <c r="PC21" s="531"/>
      <c r="PD21" s="531"/>
      <c r="PE21" s="531"/>
      <c r="PF21" s="531"/>
      <c r="PG21" s="531"/>
      <c r="PH21" s="531"/>
      <c r="PI21" s="531"/>
      <c r="PJ21" s="531"/>
      <c r="PK21" s="531"/>
      <c r="PL21" s="531"/>
      <c r="PM21" s="531"/>
      <c r="PN21" s="531"/>
      <c r="PO21" s="531"/>
      <c r="PP21" s="531"/>
      <c r="PQ21" s="531"/>
      <c r="PR21" s="531"/>
      <c r="PS21" s="531"/>
      <c r="PT21" s="531"/>
      <c r="PU21" s="531"/>
      <c r="PV21" s="531"/>
      <c r="PW21" s="531"/>
      <c r="PX21" s="531"/>
      <c r="PY21" s="531"/>
      <c r="PZ21" s="531"/>
      <c r="QA21" s="531"/>
      <c r="QB21" s="531"/>
      <c r="QC21" s="531"/>
      <c r="QD21" s="531"/>
      <c r="QE21" s="531"/>
      <c r="QF21" s="531">
        <v>5</v>
      </c>
      <c r="QG21" s="531">
        <v>2</v>
      </c>
      <c r="QH21" s="531"/>
      <c r="QI21" s="531"/>
      <c r="QJ21" s="531"/>
      <c r="QK21" s="531"/>
      <c r="QL21" s="531"/>
      <c r="QM21" s="531">
        <v>1</v>
      </c>
      <c r="QN21" s="531"/>
      <c r="QO21" s="531"/>
      <c r="QP21" s="531"/>
      <c r="QQ21" s="531"/>
      <c r="QR21" s="531"/>
      <c r="QS21" s="531"/>
      <c r="QT21" s="531"/>
      <c r="QU21" s="531">
        <v>4</v>
      </c>
      <c r="QV21" s="531"/>
      <c r="QW21" s="531"/>
      <c r="QX21" s="531"/>
      <c r="QY21" s="531"/>
      <c r="QZ21" s="531"/>
      <c r="RA21" s="531"/>
      <c r="RB21" s="531"/>
      <c r="RC21" s="531"/>
      <c r="RD21" s="531"/>
      <c r="RE21" s="531"/>
      <c r="RF21" s="531"/>
      <c r="RG21" s="531"/>
      <c r="RH21" s="531"/>
      <c r="RI21" s="531"/>
      <c r="RJ21" s="531"/>
      <c r="RK21" s="531"/>
      <c r="RL21" s="531"/>
      <c r="RM21" s="531"/>
      <c r="RN21" s="531"/>
      <c r="RO21" s="531"/>
      <c r="RP21" s="531"/>
      <c r="RQ21" s="531"/>
      <c r="RR21" s="531"/>
      <c r="RS21" s="531"/>
      <c r="RT21" s="531"/>
      <c r="RU21" s="531"/>
      <c r="RV21" s="531"/>
      <c r="RW21" s="531"/>
      <c r="RX21" s="531">
        <v>1</v>
      </c>
      <c r="RY21" s="531"/>
      <c r="RZ21" s="531">
        <v>2</v>
      </c>
      <c r="SA21" s="531"/>
      <c r="SB21" s="531"/>
      <c r="SC21" s="531"/>
      <c r="SD21" s="531"/>
      <c r="SE21" s="531"/>
      <c r="SF21" s="531"/>
      <c r="SG21" s="531"/>
      <c r="SH21" s="531"/>
      <c r="SI21" s="531"/>
      <c r="SJ21" s="531"/>
      <c r="SK21" s="531"/>
      <c r="SL21" s="531"/>
      <c r="SM21" s="531">
        <v>5</v>
      </c>
      <c r="SN21" s="531"/>
      <c r="SO21" s="531"/>
      <c r="SP21" s="531"/>
      <c r="SQ21" s="531"/>
      <c r="SR21" s="531"/>
      <c r="SS21" s="531"/>
      <c r="ST21" s="531"/>
      <c r="SU21" s="531"/>
      <c r="SV21" s="531"/>
      <c r="SW21" s="531"/>
      <c r="SX21" s="531"/>
      <c r="SY21" s="531"/>
      <c r="SZ21" s="531"/>
      <c r="TA21" s="531"/>
      <c r="TB21" s="531"/>
      <c r="TC21" s="531"/>
      <c r="TD21" s="531"/>
      <c r="TE21" s="531"/>
      <c r="TF21" s="531"/>
      <c r="TG21" s="531"/>
      <c r="TH21" s="531"/>
      <c r="TI21" s="531"/>
      <c r="TJ21" s="531"/>
      <c r="TK21" s="531"/>
      <c r="TL21" s="531"/>
      <c r="TM21" s="531"/>
      <c r="TN21" s="531"/>
      <c r="TO21" s="531"/>
      <c r="TP21" s="531"/>
      <c r="TQ21" s="531"/>
      <c r="TR21" s="531"/>
      <c r="TS21" s="531"/>
      <c r="TT21" s="531"/>
      <c r="TU21" s="531"/>
      <c r="TV21" s="531"/>
      <c r="TW21" s="531"/>
      <c r="TX21" s="531"/>
      <c r="TY21" s="531"/>
      <c r="TZ21" s="531"/>
      <c r="UA21" s="531"/>
      <c r="UB21" s="531"/>
      <c r="UC21" s="531">
        <v>14</v>
      </c>
      <c r="UD21" s="531"/>
      <c r="UE21" s="531">
        <v>6</v>
      </c>
      <c r="UF21" s="531">
        <v>8</v>
      </c>
      <c r="UG21" s="531">
        <v>20</v>
      </c>
      <c r="UH21" s="531"/>
      <c r="UI21" s="531">
        <v>6</v>
      </c>
      <c r="UJ21" s="531">
        <v>0</v>
      </c>
      <c r="UK21" s="531"/>
      <c r="UL21" s="531"/>
      <c r="UM21" s="531"/>
      <c r="UN21" s="531">
        <v>2</v>
      </c>
      <c r="UO21" s="531">
        <v>6</v>
      </c>
      <c r="UP21" s="531">
        <v>2</v>
      </c>
      <c r="UQ21" s="531">
        <v>2</v>
      </c>
      <c r="UR21" s="531">
        <v>1</v>
      </c>
      <c r="US21" s="531">
        <v>1</v>
      </c>
      <c r="UT21" s="531"/>
      <c r="UU21" s="531"/>
      <c r="UV21" s="531"/>
      <c r="UW21" s="531">
        <v>3</v>
      </c>
      <c r="UX21" s="531">
        <v>10</v>
      </c>
      <c r="UY21" s="531">
        <v>2</v>
      </c>
      <c r="UZ21" s="531">
        <v>3</v>
      </c>
      <c r="VA21" s="531">
        <v>2</v>
      </c>
      <c r="VB21" s="531"/>
      <c r="VC21" s="536"/>
      <c r="VD21" s="536"/>
      <c r="VE21" s="536"/>
      <c r="VF21" s="536"/>
      <c r="VG21" s="536"/>
      <c r="VH21" s="536"/>
      <c r="VI21" s="531"/>
      <c r="VJ21" s="531"/>
      <c r="VK21" s="531"/>
      <c r="VL21" s="531"/>
      <c r="VM21" s="531">
        <v>3</v>
      </c>
      <c r="VN21" s="531">
        <v>8</v>
      </c>
      <c r="VO21" s="531"/>
      <c r="VP21" s="531"/>
      <c r="VQ21" s="531"/>
      <c r="VR21" s="531"/>
      <c r="VS21" s="531"/>
      <c r="VT21" s="531"/>
      <c r="VU21" s="531"/>
      <c r="VV21" s="531"/>
      <c r="VW21" s="531"/>
      <c r="VX21" s="536"/>
      <c r="VY21" s="531"/>
      <c r="VZ21" s="531"/>
      <c r="WA21" s="531"/>
      <c r="WB21" s="531"/>
      <c r="WC21" s="531">
        <v>1</v>
      </c>
      <c r="WD21" s="531"/>
      <c r="WE21" s="531">
        <v>24</v>
      </c>
      <c r="WF21" s="536"/>
      <c r="WG21" s="536"/>
      <c r="WH21" s="536"/>
      <c r="WI21" s="536"/>
      <c r="WJ21" s="536"/>
      <c r="WK21" s="536"/>
      <c r="WL21" s="536"/>
      <c r="WM21" s="536"/>
      <c r="WN21" s="536"/>
      <c r="WO21" s="531"/>
      <c r="WP21" s="531"/>
      <c r="WQ21" s="531"/>
      <c r="WR21" s="531"/>
      <c r="WS21" s="531"/>
      <c r="WT21" s="531"/>
      <c r="WU21" s="531"/>
      <c r="WV21" s="531"/>
      <c r="WW21" s="531"/>
      <c r="WX21" s="531"/>
      <c r="WY21" s="531"/>
      <c r="WZ21" s="531"/>
      <c r="XA21" s="531"/>
      <c r="XB21" s="531"/>
      <c r="XC21" s="531"/>
      <c r="XD21" s="531">
        <v>3</v>
      </c>
      <c r="XE21" s="531"/>
      <c r="XF21" s="531">
        <v>16</v>
      </c>
      <c r="XG21" s="531">
        <v>42</v>
      </c>
      <c r="XH21" s="531"/>
      <c r="XI21" s="531">
        <v>23</v>
      </c>
      <c r="XJ21" s="531"/>
      <c r="XK21" s="531"/>
      <c r="XL21" s="531">
        <v>7</v>
      </c>
      <c r="XM21" s="531"/>
      <c r="XN21" s="531">
        <v>20</v>
      </c>
      <c r="XO21" s="531">
        <v>6</v>
      </c>
      <c r="XP21" s="531">
        <v>2</v>
      </c>
      <c r="XQ21" s="531"/>
      <c r="XR21" s="531"/>
      <c r="XS21" s="531"/>
      <c r="XT21" s="531"/>
      <c r="XU21" s="531"/>
      <c r="XV21" s="531"/>
      <c r="XW21" s="531"/>
      <c r="XX21" s="531"/>
      <c r="XY21" s="531"/>
      <c r="XZ21" s="531"/>
      <c r="YA21" s="531"/>
      <c r="YB21" s="531"/>
      <c r="YC21" s="531"/>
      <c r="YD21" s="531"/>
      <c r="YE21" s="531"/>
      <c r="YF21" s="531"/>
      <c r="YG21" s="531"/>
      <c r="YH21" s="531"/>
      <c r="YI21" s="531"/>
      <c r="YJ21" s="531"/>
      <c r="YK21" s="531"/>
      <c r="YL21" s="531"/>
      <c r="YM21" s="531"/>
      <c r="YN21" s="531"/>
      <c r="YO21" s="531"/>
      <c r="YP21" s="531"/>
      <c r="YQ21" s="531"/>
      <c r="YR21" s="531"/>
      <c r="YS21" s="531"/>
      <c r="YT21" s="531"/>
      <c r="YU21" s="531"/>
      <c r="YV21" s="531"/>
      <c r="YW21" s="531"/>
      <c r="YX21" s="531"/>
      <c r="YY21" s="531"/>
      <c r="YZ21" s="531"/>
      <c r="ZA21" s="531"/>
      <c r="ZB21" s="531"/>
      <c r="ZC21" s="531"/>
      <c r="ZD21" s="531"/>
      <c r="ZE21" s="531"/>
      <c r="ZF21" s="531"/>
      <c r="ZG21" s="531"/>
      <c r="ZH21" s="531"/>
      <c r="ZI21" s="531"/>
      <c r="ZJ21" s="531"/>
      <c r="ZK21" s="531"/>
      <c r="ZL21" s="531">
        <v>40</v>
      </c>
      <c r="ZM21" s="531"/>
      <c r="ZN21" s="531"/>
      <c r="ZO21" s="531"/>
      <c r="ZP21" s="531"/>
      <c r="ZQ21" s="531"/>
      <c r="ZR21" s="531"/>
      <c r="ZS21" s="531">
        <v>2</v>
      </c>
      <c r="ZT21" s="531"/>
      <c r="ZU21" s="531"/>
      <c r="ZV21" s="531"/>
      <c r="ZW21" s="531"/>
      <c r="ZX21" s="531"/>
      <c r="ZY21" s="531"/>
      <c r="ZZ21" s="531"/>
      <c r="AAA21" s="531"/>
      <c r="AAB21" s="531"/>
      <c r="AAC21" s="531"/>
      <c r="AAD21" s="531"/>
      <c r="AAE21" s="531">
        <v>11</v>
      </c>
      <c r="AAF21" s="531">
        <v>2</v>
      </c>
      <c r="AAG21" s="531"/>
      <c r="AAH21" s="531"/>
      <c r="AAI21" s="531"/>
      <c r="AAJ21" s="531"/>
      <c r="AAK21" s="531"/>
      <c r="AAL21" s="531"/>
      <c r="AAM21" s="531"/>
      <c r="AAN21" s="531"/>
      <c r="AAO21" s="531"/>
      <c r="AAP21" s="531"/>
      <c r="AAQ21" s="531"/>
      <c r="AAR21" s="531"/>
      <c r="AAS21" s="531"/>
      <c r="AAT21" s="531"/>
      <c r="AAU21" s="531"/>
      <c r="AAV21" s="531"/>
      <c r="AAW21" s="531"/>
      <c r="AAX21" s="531"/>
      <c r="AAY21" s="531"/>
      <c r="AAZ21" s="531"/>
      <c r="ABA21" s="531"/>
      <c r="ABB21" s="531"/>
      <c r="ABC21" s="531"/>
      <c r="ABD21" s="531"/>
      <c r="ABE21" s="536"/>
      <c r="ABF21" s="536"/>
      <c r="ABG21" s="536"/>
      <c r="ABH21" s="536"/>
      <c r="ABI21" s="536"/>
      <c r="ABJ21" s="536"/>
      <c r="ABK21" s="536"/>
      <c r="ABL21" s="536"/>
      <c r="ABM21" s="536"/>
      <c r="ABN21" s="536"/>
      <c r="ABO21" s="536"/>
      <c r="ABP21" s="536"/>
      <c r="ABQ21" s="536"/>
      <c r="ABR21" s="536"/>
      <c r="ABS21" s="536"/>
      <c r="ABT21" s="536"/>
      <c r="ABU21" s="536"/>
      <c r="ABV21" s="536"/>
      <c r="ABW21" s="536"/>
      <c r="ABX21" s="536"/>
      <c r="ABY21" s="536"/>
      <c r="ABZ21" s="531"/>
      <c r="ACA21" s="531"/>
      <c r="ACB21" s="531"/>
      <c r="ACC21" s="531"/>
      <c r="ACD21" s="531"/>
      <c r="ACE21" s="531"/>
      <c r="ACF21" s="531"/>
      <c r="ACG21" s="531"/>
      <c r="ACH21" s="531"/>
      <c r="ACI21" s="531"/>
      <c r="ACJ21" s="531"/>
      <c r="ACK21" s="531"/>
      <c r="ACL21" s="531"/>
      <c r="ACM21" s="531"/>
      <c r="ACN21" s="531"/>
      <c r="ACO21" s="531"/>
      <c r="ACP21" s="531"/>
      <c r="ACQ21" s="531">
        <v>2</v>
      </c>
      <c r="ACR21" s="531">
        <v>2</v>
      </c>
      <c r="ACS21" s="531">
        <v>2</v>
      </c>
      <c r="ACT21" s="531">
        <v>2</v>
      </c>
      <c r="ACU21" s="531"/>
      <c r="ACV21" s="531" t="s">
        <v>1834</v>
      </c>
      <c r="ACW21" s="536"/>
      <c r="ACX21" s="536"/>
      <c r="ACY21" s="536"/>
      <c r="ACZ21" s="536"/>
      <c r="ADA21" s="536"/>
      <c r="ADB21" s="536"/>
      <c r="ADC21" s="536"/>
      <c r="ADD21" s="536"/>
      <c r="ADE21" s="536"/>
      <c r="ADF21" s="536"/>
      <c r="ADG21" s="536"/>
      <c r="ADH21" s="536"/>
      <c r="ADI21" s="536"/>
      <c r="ADJ21" s="536"/>
      <c r="ADK21" s="536"/>
      <c r="ADL21" s="531"/>
      <c r="ADM21" s="531"/>
      <c r="ADN21" s="531"/>
      <c r="ADO21" s="531"/>
      <c r="ADP21" s="531"/>
      <c r="ADQ21" s="531"/>
      <c r="ADR21" s="531"/>
      <c r="ADS21" s="531" t="s">
        <v>1636</v>
      </c>
      <c r="ADT21" s="531"/>
      <c r="ADU21" s="531"/>
      <c r="ADV21" s="531"/>
      <c r="ADW21" s="531"/>
      <c r="ADX21" s="531"/>
      <c r="ADY21" s="536"/>
      <c r="ADZ21" s="536"/>
      <c r="AEA21" s="536"/>
      <c r="AEB21" s="531" t="s">
        <v>1798</v>
      </c>
      <c r="AEC21" s="531" t="s">
        <v>1799</v>
      </c>
      <c r="AED21" s="531" t="s">
        <v>1800</v>
      </c>
      <c r="AEE21" s="531" t="s">
        <v>1801</v>
      </c>
      <c r="AEF21" s="531" t="s">
        <v>1802</v>
      </c>
      <c r="AEG21" s="531" t="s">
        <v>1803</v>
      </c>
      <c r="AEH21" s="531" t="s">
        <v>1638</v>
      </c>
      <c r="AEI21" s="531" t="s">
        <v>1638</v>
      </c>
      <c r="AEJ21" s="531" t="s">
        <v>1637</v>
      </c>
    </row>
    <row r="22" spans="1:823">
      <c r="A22" s="531">
        <v>59</v>
      </c>
      <c r="B22" s="531">
        <v>28</v>
      </c>
      <c r="C22" s="537">
        <v>4</v>
      </c>
      <c r="D22" s="535">
        <v>43105.402226886574</v>
      </c>
      <c r="E22" s="531" t="s">
        <v>697</v>
      </c>
      <c r="F22" s="531" t="s">
        <v>782</v>
      </c>
      <c r="G22" s="531" t="s">
        <v>842</v>
      </c>
      <c r="H22" s="531" t="s">
        <v>843</v>
      </c>
      <c r="I22" s="531" t="s">
        <v>714</v>
      </c>
      <c r="J22" s="531">
        <v>25</v>
      </c>
      <c r="K22" s="531" t="s">
        <v>1650</v>
      </c>
      <c r="L22" s="531" t="s">
        <v>1527</v>
      </c>
      <c r="M22" s="531" t="s">
        <v>844</v>
      </c>
      <c r="N22" s="531"/>
      <c r="O22" s="531" t="s">
        <v>1744</v>
      </c>
      <c r="P22" s="531" t="s">
        <v>786</v>
      </c>
      <c r="Q22" s="531"/>
      <c r="R22" s="531"/>
      <c r="S22" s="531"/>
      <c r="T22" s="531"/>
      <c r="U22" s="531"/>
      <c r="V22" s="531" t="s">
        <v>842</v>
      </c>
      <c r="W22" s="531" t="s">
        <v>843</v>
      </c>
      <c r="X22" s="531" t="s">
        <v>714</v>
      </c>
      <c r="Y22" s="531" t="s">
        <v>782</v>
      </c>
      <c r="Z22" s="531" t="s">
        <v>1650</v>
      </c>
      <c r="AA22" s="531" t="s">
        <v>1527</v>
      </c>
      <c r="AB22" s="531" t="s">
        <v>1795</v>
      </c>
      <c r="AC22" s="531" t="s">
        <v>1796</v>
      </c>
      <c r="AD22" s="531"/>
      <c r="AE22" s="531"/>
      <c r="AF22" s="531">
        <v>6</v>
      </c>
      <c r="AG22" s="531">
        <v>20</v>
      </c>
      <c r="AH22" s="531">
        <v>22</v>
      </c>
      <c r="AI22" s="531">
        <v>18</v>
      </c>
      <c r="AJ22" s="531">
        <v>17</v>
      </c>
      <c r="AK22" s="531"/>
      <c r="AL22" s="531"/>
      <c r="AM22" s="531"/>
      <c r="AN22" s="531"/>
      <c r="AO22" s="531"/>
      <c r="AP22" s="531"/>
      <c r="AQ22" s="531"/>
      <c r="AR22" s="531"/>
      <c r="AS22" s="531"/>
      <c r="AT22" s="531"/>
      <c r="AU22" s="531"/>
      <c r="AV22" s="531">
        <v>1</v>
      </c>
      <c r="AW22" s="531"/>
      <c r="AX22" s="531"/>
      <c r="AY22" s="531"/>
      <c r="AZ22" s="531"/>
      <c r="BA22" s="531"/>
      <c r="BB22" s="531"/>
      <c r="BC22" s="531"/>
      <c r="BD22" s="531"/>
      <c r="BE22" s="531"/>
      <c r="BF22" s="531">
        <v>1</v>
      </c>
      <c r="BG22" s="531"/>
      <c r="BH22" s="531"/>
      <c r="BI22" s="531">
        <v>1</v>
      </c>
      <c r="BJ22" s="531">
        <v>1</v>
      </c>
      <c r="BK22" s="531">
        <v>1</v>
      </c>
      <c r="BL22" s="531"/>
      <c r="BM22" s="531">
        <v>1</v>
      </c>
      <c r="BN22" s="531"/>
      <c r="BO22" s="531"/>
      <c r="BP22" s="531"/>
      <c r="BQ22" s="531">
        <v>2</v>
      </c>
      <c r="BR22" s="531">
        <v>2</v>
      </c>
      <c r="BS22" s="531"/>
      <c r="BT22" s="531"/>
      <c r="BU22" s="531"/>
      <c r="BV22" s="531">
        <v>1</v>
      </c>
      <c r="BW22" s="531"/>
      <c r="BX22" s="531"/>
      <c r="BY22" s="531"/>
      <c r="BZ22" s="531"/>
      <c r="CA22" s="531"/>
      <c r="CB22" s="531"/>
      <c r="CC22" s="531"/>
      <c r="CD22" s="531"/>
      <c r="CE22" s="531"/>
      <c r="CF22" s="531">
        <v>1</v>
      </c>
      <c r="CG22" s="531"/>
      <c r="CH22" s="531"/>
      <c r="CI22" s="531">
        <v>2</v>
      </c>
      <c r="CJ22" s="531">
        <v>2</v>
      </c>
      <c r="CK22" s="531">
        <v>3</v>
      </c>
      <c r="CL22" s="531"/>
      <c r="CM22" s="531"/>
      <c r="CN22" s="531"/>
      <c r="CO22" s="531"/>
      <c r="CP22" s="531">
        <v>1</v>
      </c>
      <c r="CQ22" s="531">
        <v>1</v>
      </c>
      <c r="CR22" s="531">
        <v>4</v>
      </c>
      <c r="CS22" s="531"/>
      <c r="CT22" s="531"/>
      <c r="CU22" s="531"/>
      <c r="CV22" s="531"/>
      <c r="CW22" s="531"/>
      <c r="CX22" s="531"/>
      <c r="CY22" s="531"/>
      <c r="CZ22" s="531"/>
      <c r="DA22" s="531"/>
      <c r="DB22" s="531"/>
      <c r="DC22" s="531"/>
      <c r="DD22" s="531"/>
      <c r="DE22" s="531"/>
      <c r="DF22" s="531">
        <v>3</v>
      </c>
      <c r="DG22" s="531"/>
      <c r="DH22" s="531"/>
      <c r="DI22" s="531">
        <v>2</v>
      </c>
      <c r="DJ22" s="531">
        <v>1</v>
      </c>
      <c r="DK22" s="531"/>
      <c r="DL22" s="531"/>
      <c r="DM22" s="531"/>
      <c r="DN22" s="531"/>
      <c r="DO22" s="531"/>
      <c r="DP22" s="531">
        <v>1</v>
      </c>
      <c r="DQ22" s="531">
        <v>2</v>
      </c>
      <c r="DR22" s="531">
        <v>2</v>
      </c>
      <c r="DS22" s="531"/>
      <c r="DT22" s="531"/>
      <c r="DU22" s="531"/>
      <c r="DV22" s="531"/>
      <c r="DW22" s="531"/>
      <c r="DX22" s="531"/>
      <c r="DY22" s="531"/>
      <c r="DZ22" s="531"/>
      <c r="EA22" s="531"/>
      <c r="EB22" s="531"/>
      <c r="EC22" s="531"/>
      <c r="ED22" s="531"/>
      <c r="EE22" s="531"/>
      <c r="EF22" s="531">
        <v>1</v>
      </c>
      <c r="EG22" s="531"/>
      <c r="EH22" s="531"/>
      <c r="EI22" s="531"/>
      <c r="EJ22" s="531"/>
      <c r="EK22" s="531">
        <v>1</v>
      </c>
      <c r="EL22" s="531"/>
      <c r="EM22" s="531"/>
      <c r="EN22" s="531"/>
      <c r="EO22" s="531"/>
      <c r="EP22" s="531"/>
      <c r="EQ22" s="531">
        <v>2</v>
      </c>
      <c r="ER22" s="531">
        <v>5</v>
      </c>
      <c r="ES22" s="531"/>
      <c r="ET22" s="531"/>
      <c r="EU22" s="531"/>
      <c r="EV22" s="531"/>
      <c r="EW22" s="531"/>
      <c r="EX22" s="531"/>
      <c r="EY22" s="531"/>
      <c r="EZ22" s="531"/>
      <c r="FA22" s="531"/>
      <c r="FB22" s="531"/>
      <c r="FC22" s="531"/>
      <c r="FD22" s="531"/>
      <c r="FE22" s="531"/>
      <c r="FF22" s="531"/>
      <c r="FG22" s="531"/>
      <c r="FH22" s="531"/>
      <c r="FI22" s="531"/>
      <c r="FJ22" s="531"/>
      <c r="FK22" s="531"/>
      <c r="FL22" s="531"/>
      <c r="FM22" s="531"/>
      <c r="FN22" s="531"/>
      <c r="FO22" s="531"/>
      <c r="FP22" s="531"/>
      <c r="FQ22" s="531">
        <v>1</v>
      </c>
      <c r="FR22" s="531"/>
      <c r="FS22" s="531"/>
      <c r="FT22" s="531">
        <v>1</v>
      </c>
      <c r="FU22" s="531"/>
      <c r="FV22" s="531"/>
      <c r="FW22" s="531"/>
      <c r="FX22" s="531"/>
      <c r="FY22" s="531"/>
      <c r="FZ22" s="531"/>
      <c r="GA22" s="531"/>
      <c r="GB22" s="531"/>
      <c r="GC22" s="531"/>
      <c r="GD22" s="531"/>
      <c r="GE22" s="531"/>
      <c r="GF22" s="531"/>
      <c r="GG22" s="531"/>
      <c r="GH22" s="531"/>
      <c r="GI22" s="531"/>
      <c r="GJ22" s="531"/>
      <c r="GK22" s="531"/>
      <c r="GL22" s="531"/>
      <c r="GM22" s="531"/>
      <c r="GN22" s="531"/>
      <c r="GO22" s="531"/>
      <c r="GP22" s="531"/>
      <c r="GQ22" s="531"/>
      <c r="GR22" s="531"/>
      <c r="GS22" s="531"/>
      <c r="GT22" s="531"/>
      <c r="GU22" s="531"/>
      <c r="GV22" s="531"/>
      <c r="GW22" s="531"/>
      <c r="GX22" s="531"/>
      <c r="GY22" s="531"/>
      <c r="GZ22" s="531"/>
      <c r="HA22" s="531"/>
      <c r="HB22" s="531"/>
      <c r="HC22" s="531"/>
      <c r="HD22" s="531"/>
      <c r="HE22" s="531"/>
      <c r="HF22" s="531"/>
      <c r="HG22" s="531"/>
      <c r="HH22" s="531"/>
      <c r="HI22" s="531"/>
      <c r="HJ22" s="531"/>
      <c r="HK22" s="531">
        <v>3</v>
      </c>
      <c r="HL22" s="531"/>
      <c r="HM22" s="531"/>
      <c r="HN22" s="531">
        <v>2</v>
      </c>
      <c r="HO22" s="531"/>
      <c r="HP22" s="531"/>
      <c r="HQ22" s="531"/>
      <c r="HR22" s="531"/>
      <c r="HS22" s="531"/>
      <c r="HT22" s="531"/>
      <c r="HU22" s="531"/>
      <c r="HV22" s="531"/>
      <c r="HW22" s="531"/>
      <c r="HX22" s="531"/>
      <c r="HY22" s="531"/>
      <c r="HZ22" s="531"/>
      <c r="IA22" s="531"/>
      <c r="IB22" s="531"/>
      <c r="IC22" s="531"/>
      <c r="ID22" s="531"/>
      <c r="IE22" s="531"/>
      <c r="IF22" s="531"/>
      <c r="IG22" s="531"/>
      <c r="IH22" s="531"/>
      <c r="II22" s="531"/>
      <c r="IJ22" s="531"/>
      <c r="IK22" s="531"/>
      <c r="IL22" s="531"/>
      <c r="IM22" s="531"/>
      <c r="IN22" s="531"/>
      <c r="IO22" s="531"/>
      <c r="IP22" s="531"/>
      <c r="IQ22" s="531"/>
      <c r="IR22" s="531"/>
      <c r="IS22" s="531"/>
      <c r="IT22" s="531"/>
      <c r="IU22" s="531"/>
      <c r="IV22" s="531"/>
      <c r="IW22" s="531"/>
      <c r="IX22" s="531"/>
      <c r="IY22" s="531"/>
      <c r="IZ22" s="531"/>
      <c r="JA22" s="531"/>
      <c r="JB22" s="531"/>
      <c r="JC22" s="531"/>
      <c r="JD22" s="531"/>
      <c r="JE22" s="531">
        <v>2</v>
      </c>
      <c r="JF22" s="531"/>
      <c r="JG22" s="531"/>
      <c r="JH22" s="531"/>
      <c r="JI22" s="531"/>
      <c r="JJ22" s="531"/>
      <c r="JK22" s="531"/>
      <c r="JL22" s="531"/>
      <c r="JM22" s="531"/>
      <c r="JN22" s="531"/>
      <c r="JO22" s="531"/>
      <c r="JP22" s="531"/>
      <c r="JQ22" s="531"/>
      <c r="JR22" s="531"/>
      <c r="JS22" s="531"/>
      <c r="JT22" s="531"/>
      <c r="JU22" s="531"/>
      <c r="JV22" s="531"/>
      <c r="JW22" s="531"/>
      <c r="JX22" s="531">
        <v>1</v>
      </c>
      <c r="JY22" s="531"/>
      <c r="JZ22" s="531"/>
      <c r="KA22" s="531"/>
      <c r="KB22" s="531"/>
      <c r="KC22" s="531"/>
      <c r="KD22" s="531"/>
      <c r="KE22" s="531"/>
      <c r="KF22" s="531"/>
      <c r="KG22" s="531"/>
      <c r="KH22" s="531"/>
      <c r="KI22" s="531"/>
      <c r="KJ22" s="531"/>
      <c r="KK22" s="531"/>
      <c r="KL22" s="531"/>
      <c r="KM22" s="531"/>
      <c r="KN22" s="531"/>
      <c r="KO22" s="531"/>
      <c r="KP22" s="531"/>
      <c r="KQ22" s="531"/>
      <c r="KR22" s="531"/>
      <c r="KS22" s="531"/>
      <c r="KT22" s="531"/>
      <c r="KU22" s="531"/>
      <c r="KV22" s="531"/>
      <c r="KW22" s="531"/>
      <c r="KX22" s="531"/>
      <c r="KY22" s="531">
        <v>3</v>
      </c>
      <c r="KZ22" s="531"/>
      <c r="LA22" s="531"/>
      <c r="LB22" s="531">
        <v>1</v>
      </c>
      <c r="LC22" s="531"/>
      <c r="LD22" s="531"/>
      <c r="LE22" s="531"/>
      <c r="LF22" s="531"/>
      <c r="LG22" s="531"/>
      <c r="LH22" s="531"/>
      <c r="LI22" s="531"/>
      <c r="LJ22" s="531"/>
      <c r="LK22" s="531"/>
      <c r="LL22" s="531"/>
      <c r="LM22" s="531"/>
      <c r="LN22" s="531"/>
      <c r="LO22" s="531"/>
      <c r="LP22" s="531"/>
      <c r="LQ22" s="531"/>
      <c r="LR22" s="531"/>
      <c r="LS22" s="531"/>
      <c r="LT22" s="531"/>
      <c r="LU22" s="531"/>
      <c r="LV22" s="531"/>
      <c r="LW22" s="531"/>
      <c r="LX22" s="531"/>
      <c r="LY22" s="531"/>
      <c r="LZ22" s="531"/>
      <c r="MA22" s="531"/>
      <c r="MB22" s="531"/>
      <c r="MC22" s="531"/>
      <c r="MD22" s="531"/>
      <c r="ME22" s="531"/>
      <c r="MF22" s="531"/>
      <c r="MG22" s="531"/>
      <c r="MH22" s="531"/>
      <c r="MI22" s="531"/>
      <c r="MJ22" s="531"/>
      <c r="MK22" s="531"/>
      <c r="ML22" s="531"/>
      <c r="MM22" s="531"/>
      <c r="MN22" s="531"/>
      <c r="MO22" s="531"/>
      <c r="MP22" s="531"/>
      <c r="MQ22" s="531"/>
      <c r="MR22" s="531"/>
      <c r="MS22" s="531"/>
      <c r="MT22" s="531"/>
      <c r="MU22" s="531"/>
      <c r="MV22" s="531"/>
      <c r="MW22" s="531"/>
      <c r="MX22" s="531"/>
      <c r="MY22" s="531"/>
      <c r="MZ22" s="531">
        <v>2</v>
      </c>
      <c r="NA22" s="531"/>
      <c r="NB22" s="531"/>
      <c r="NC22" s="531"/>
      <c r="ND22" s="531"/>
      <c r="NE22" s="531"/>
      <c r="NF22" s="531">
        <v>1</v>
      </c>
      <c r="NG22" s="531"/>
      <c r="NH22" s="531"/>
      <c r="NI22" s="531"/>
      <c r="NJ22" s="531"/>
      <c r="NK22" s="531">
        <v>2</v>
      </c>
      <c r="NL22" s="531"/>
      <c r="NM22" s="531"/>
      <c r="NN22" s="531"/>
      <c r="NO22" s="531"/>
      <c r="NP22" s="531"/>
      <c r="NQ22" s="531"/>
      <c r="NR22" s="531"/>
      <c r="NS22" s="531"/>
      <c r="NT22" s="531"/>
      <c r="NU22" s="531"/>
      <c r="NV22" s="531"/>
      <c r="NW22" s="531"/>
      <c r="NX22" s="531"/>
      <c r="NY22" s="531"/>
      <c r="NZ22" s="531"/>
      <c r="OA22" s="531"/>
      <c r="OB22" s="531"/>
      <c r="OC22" s="531"/>
      <c r="OD22" s="531"/>
      <c r="OE22" s="531"/>
      <c r="OF22" s="531"/>
      <c r="OG22" s="531"/>
      <c r="OH22" s="531"/>
      <c r="OI22" s="531"/>
      <c r="OJ22" s="531"/>
      <c r="OK22" s="531"/>
      <c r="OL22" s="531"/>
      <c r="OM22" s="531"/>
      <c r="ON22" s="531"/>
      <c r="OO22" s="531"/>
      <c r="OP22" s="531"/>
      <c r="OQ22" s="531"/>
      <c r="OR22" s="531"/>
      <c r="OS22" s="531"/>
      <c r="OT22" s="531"/>
      <c r="OU22" s="531"/>
      <c r="OV22" s="531"/>
      <c r="OW22" s="531"/>
      <c r="OX22" s="531">
        <v>1</v>
      </c>
      <c r="OY22" s="531"/>
      <c r="OZ22" s="531"/>
      <c r="PA22" s="531"/>
      <c r="PB22" s="531"/>
      <c r="PC22" s="531"/>
      <c r="PD22" s="531"/>
      <c r="PE22" s="531"/>
      <c r="PF22" s="531"/>
      <c r="PG22" s="531"/>
      <c r="PH22" s="531"/>
      <c r="PI22" s="531"/>
      <c r="PJ22" s="531"/>
      <c r="PK22" s="531"/>
      <c r="PL22" s="531"/>
      <c r="PM22" s="531"/>
      <c r="PN22" s="531"/>
      <c r="PO22" s="531"/>
      <c r="PP22" s="531"/>
      <c r="PQ22" s="531"/>
      <c r="PR22" s="531"/>
      <c r="PS22" s="531"/>
      <c r="PT22" s="531"/>
      <c r="PU22" s="531"/>
      <c r="PV22" s="531"/>
      <c r="PW22" s="531"/>
      <c r="PX22" s="531"/>
      <c r="PY22" s="531"/>
      <c r="PZ22" s="531"/>
      <c r="QA22" s="531"/>
      <c r="QB22" s="531"/>
      <c r="QC22" s="531"/>
      <c r="QD22" s="531"/>
      <c r="QE22" s="531"/>
      <c r="QF22" s="531"/>
      <c r="QG22" s="531"/>
      <c r="QH22" s="531"/>
      <c r="QI22" s="531"/>
      <c r="QJ22" s="531">
        <v>2</v>
      </c>
      <c r="QK22" s="531"/>
      <c r="QL22" s="531"/>
      <c r="QM22" s="531"/>
      <c r="QN22" s="531"/>
      <c r="QO22" s="531"/>
      <c r="QP22" s="531">
        <v>1</v>
      </c>
      <c r="QQ22" s="531"/>
      <c r="QR22" s="531"/>
      <c r="QS22" s="531"/>
      <c r="QT22" s="531"/>
      <c r="QU22" s="531"/>
      <c r="QV22" s="531"/>
      <c r="QW22" s="531"/>
      <c r="QX22" s="531"/>
      <c r="QY22" s="531"/>
      <c r="QZ22" s="531"/>
      <c r="RA22" s="531"/>
      <c r="RB22" s="531"/>
      <c r="RC22" s="531"/>
      <c r="RD22" s="531"/>
      <c r="RE22" s="531"/>
      <c r="RF22" s="531"/>
      <c r="RG22" s="531"/>
      <c r="RH22" s="531"/>
      <c r="RI22" s="531"/>
      <c r="RJ22" s="531"/>
      <c r="RK22" s="531"/>
      <c r="RL22" s="531"/>
      <c r="RM22" s="531"/>
      <c r="RN22" s="531"/>
      <c r="RO22" s="531"/>
      <c r="RP22" s="531"/>
      <c r="RQ22" s="531"/>
      <c r="RR22" s="531"/>
      <c r="RS22" s="531"/>
      <c r="RT22" s="531"/>
      <c r="RU22" s="531"/>
      <c r="RV22" s="531"/>
      <c r="RW22" s="531"/>
      <c r="RX22" s="531"/>
      <c r="RY22" s="531"/>
      <c r="RZ22" s="531"/>
      <c r="SA22" s="531"/>
      <c r="SB22" s="531">
        <v>3</v>
      </c>
      <c r="SC22" s="531"/>
      <c r="SD22" s="531"/>
      <c r="SE22" s="531"/>
      <c r="SF22" s="531"/>
      <c r="SG22" s="531"/>
      <c r="SH22" s="531"/>
      <c r="SI22" s="531"/>
      <c r="SJ22" s="531"/>
      <c r="SK22" s="531"/>
      <c r="SL22" s="531"/>
      <c r="SM22" s="531"/>
      <c r="SN22" s="531"/>
      <c r="SO22" s="531"/>
      <c r="SP22" s="531">
        <v>1</v>
      </c>
      <c r="SQ22" s="531"/>
      <c r="SR22" s="531">
        <v>1</v>
      </c>
      <c r="SS22" s="531"/>
      <c r="ST22" s="531"/>
      <c r="SU22" s="531"/>
      <c r="SV22" s="531"/>
      <c r="SW22" s="531"/>
      <c r="SX22" s="531"/>
      <c r="SY22" s="531">
        <v>1</v>
      </c>
      <c r="SZ22" s="531"/>
      <c r="TA22" s="531">
        <v>1</v>
      </c>
      <c r="TB22" s="531"/>
      <c r="TC22" s="531"/>
      <c r="TD22" s="531"/>
      <c r="TE22" s="531"/>
      <c r="TF22" s="531"/>
      <c r="TG22" s="531"/>
      <c r="TH22" s="531"/>
      <c r="TI22" s="531"/>
      <c r="TJ22" s="531">
        <v>1</v>
      </c>
      <c r="TK22" s="531"/>
      <c r="TL22" s="531"/>
      <c r="TM22" s="531"/>
      <c r="TN22" s="531">
        <v>1</v>
      </c>
      <c r="TO22" s="531"/>
      <c r="TP22" s="531"/>
      <c r="TQ22" s="531"/>
      <c r="TR22" s="531"/>
      <c r="TS22" s="531"/>
      <c r="TT22" s="531"/>
      <c r="TU22" s="531"/>
      <c r="TV22" s="531">
        <v>1</v>
      </c>
      <c r="TW22" s="531"/>
      <c r="TX22" s="531"/>
      <c r="TY22" s="531"/>
      <c r="TZ22" s="531"/>
      <c r="UA22" s="531"/>
      <c r="UB22" s="531"/>
      <c r="UC22" s="531">
        <v>20</v>
      </c>
      <c r="UD22" s="531"/>
      <c r="UE22" s="531">
        <v>4</v>
      </c>
      <c r="UF22" s="531">
        <v>16</v>
      </c>
      <c r="UG22" s="531"/>
      <c r="UH22" s="531"/>
      <c r="UI22" s="531"/>
      <c r="UJ22" s="531"/>
      <c r="UK22" s="531"/>
      <c r="UL22" s="531">
        <v>1</v>
      </c>
      <c r="UM22" s="531">
        <v>1</v>
      </c>
      <c r="UN22" s="531">
        <v>3</v>
      </c>
      <c r="UO22" s="531">
        <v>5</v>
      </c>
      <c r="UP22" s="531">
        <v>5</v>
      </c>
      <c r="UQ22" s="531">
        <v>4</v>
      </c>
      <c r="UR22" s="531">
        <v>1</v>
      </c>
      <c r="US22" s="531"/>
      <c r="UT22" s="531"/>
      <c r="UU22" s="531"/>
      <c r="UV22" s="531">
        <v>2</v>
      </c>
      <c r="UW22" s="531">
        <v>6</v>
      </c>
      <c r="UX22" s="531">
        <v>3</v>
      </c>
      <c r="UY22" s="531">
        <v>3</v>
      </c>
      <c r="UZ22" s="531">
        <v>4</v>
      </c>
      <c r="VA22" s="531"/>
      <c r="VB22" s="531"/>
      <c r="VC22" s="536"/>
      <c r="VD22" s="536"/>
      <c r="VE22" s="536"/>
      <c r="VF22" s="536"/>
      <c r="VG22" s="536"/>
      <c r="VH22" s="536"/>
      <c r="VI22" s="531"/>
      <c r="VJ22" s="531"/>
      <c r="VK22" s="531"/>
      <c r="VL22" s="531"/>
      <c r="VM22" s="531">
        <v>6</v>
      </c>
      <c r="VN22" s="531">
        <v>11</v>
      </c>
      <c r="VO22" s="531"/>
      <c r="VP22" s="531"/>
      <c r="VQ22" s="531">
        <v>1</v>
      </c>
      <c r="VR22" s="531">
        <v>3</v>
      </c>
      <c r="VS22" s="531">
        <v>2</v>
      </c>
      <c r="VT22" s="531">
        <v>7</v>
      </c>
      <c r="VU22" s="531">
        <v>12</v>
      </c>
      <c r="VV22" s="531">
        <v>10</v>
      </c>
      <c r="VW22" s="531">
        <v>10</v>
      </c>
      <c r="VX22" s="536"/>
      <c r="VY22" s="531">
        <v>34</v>
      </c>
      <c r="VZ22" s="531">
        <v>52</v>
      </c>
      <c r="WA22" s="531">
        <v>1</v>
      </c>
      <c r="WB22" s="531">
        <v>1</v>
      </c>
      <c r="WC22" s="531">
        <v>7</v>
      </c>
      <c r="WD22" s="531">
        <v>1</v>
      </c>
      <c r="WE22" s="531">
        <v>45</v>
      </c>
      <c r="WF22" s="536"/>
      <c r="WG22" s="536"/>
      <c r="WH22" s="536"/>
      <c r="WI22" s="536"/>
      <c r="WJ22" s="536"/>
      <c r="WK22" s="536"/>
      <c r="WL22" s="536"/>
      <c r="WM22" s="536"/>
      <c r="WN22" s="536"/>
      <c r="WO22" s="531"/>
      <c r="WP22" s="531"/>
      <c r="WQ22" s="531"/>
      <c r="WR22" s="531"/>
      <c r="WS22" s="531"/>
      <c r="WT22" s="531">
        <v>1</v>
      </c>
      <c r="WU22" s="531"/>
      <c r="WV22" s="531"/>
      <c r="WW22" s="531"/>
      <c r="WX22" s="531"/>
      <c r="WY22" s="531"/>
      <c r="WZ22" s="531"/>
      <c r="XA22" s="531"/>
      <c r="XB22" s="531"/>
      <c r="XC22" s="531"/>
      <c r="XD22" s="531"/>
      <c r="XE22" s="531"/>
      <c r="XF22" s="531"/>
      <c r="XG22" s="531">
        <v>7</v>
      </c>
      <c r="XH22" s="531">
        <v>6</v>
      </c>
      <c r="XI22" s="531">
        <v>16</v>
      </c>
      <c r="XJ22" s="531">
        <v>1</v>
      </c>
      <c r="XK22" s="531">
        <v>1</v>
      </c>
      <c r="XL22" s="531"/>
      <c r="XM22" s="531">
        <v>3</v>
      </c>
      <c r="XN22" s="531">
        <v>1</v>
      </c>
      <c r="XO22" s="531">
        <v>5</v>
      </c>
      <c r="XP22" s="531">
        <v>16</v>
      </c>
      <c r="XQ22" s="531"/>
      <c r="XR22" s="531"/>
      <c r="XS22" s="531"/>
      <c r="XT22" s="531"/>
      <c r="XU22" s="531"/>
      <c r="XV22" s="531"/>
      <c r="XW22" s="531"/>
      <c r="XX22" s="531"/>
      <c r="XY22" s="531"/>
      <c r="XZ22" s="531"/>
      <c r="YA22" s="531"/>
      <c r="YB22" s="531"/>
      <c r="YC22" s="531"/>
      <c r="YD22" s="531"/>
      <c r="YE22" s="531"/>
      <c r="YF22" s="531"/>
      <c r="YG22" s="531"/>
      <c r="YH22" s="531"/>
      <c r="YI22" s="531"/>
      <c r="YJ22" s="531"/>
      <c r="YK22" s="531"/>
      <c r="YL22" s="531"/>
      <c r="YM22" s="531"/>
      <c r="YN22" s="531"/>
      <c r="YO22" s="531">
        <v>15</v>
      </c>
      <c r="YP22" s="531"/>
      <c r="YQ22" s="531"/>
      <c r="YR22" s="531">
        <v>7</v>
      </c>
      <c r="YS22" s="531"/>
      <c r="YT22" s="531"/>
      <c r="YU22" s="531"/>
      <c r="YV22" s="531">
        <v>5</v>
      </c>
      <c r="YW22" s="531"/>
      <c r="YX22" s="531"/>
      <c r="YY22" s="531"/>
      <c r="YZ22" s="531"/>
      <c r="ZA22" s="531"/>
      <c r="ZB22" s="531"/>
      <c r="ZC22" s="531"/>
      <c r="ZD22" s="531"/>
      <c r="ZE22" s="531"/>
      <c r="ZF22" s="531">
        <v>11</v>
      </c>
      <c r="ZG22" s="531"/>
      <c r="ZH22" s="531">
        <v>1</v>
      </c>
      <c r="ZI22" s="531"/>
      <c r="ZJ22" s="531"/>
      <c r="ZK22" s="531"/>
      <c r="ZL22" s="531"/>
      <c r="ZM22" s="531"/>
      <c r="ZN22" s="531"/>
      <c r="ZO22" s="531"/>
      <c r="ZP22" s="531"/>
      <c r="ZQ22" s="531"/>
      <c r="ZR22" s="531"/>
      <c r="ZS22" s="531"/>
      <c r="ZT22" s="531"/>
      <c r="ZU22" s="531"/>
      <c r="ZV22" s="531"/>
      <c r="ZW22" s="531"/>
      <c r="ZX22" s="531"/>
      <c r="ZY22" s="531"/>
      <c r="ZZ22" s="531"/>
      <c r="AAA22" s="531"/>
      <c r="AAB22" s="531"/>
      <c r="AAC22" s="531"/>
      <c r="AAD22" s="531"/>
      <c r="AAE22" s="531"/>
      <c r="AAF22" s="531"/>
      <c r="AAG22" s="531"/>
      <c r="AAH22" s="531">
        <v>18</v>
      </c>
      <c r="AAI22" s="531"/>
      <c r="AAJ22" s="531">
        <v>12</v>
      </c>
      <c r="AAK22" s="531"/>
      <c r="AAL22" s="531"/>
      <c r="AAM22" s="531">
        <v>6</v>
      </c>
      <c r="AAN22" s="531"/>
      <c r="AAO22" s="531"/>
      <c r="AAP22" s="531">
        <v>27</v>
      </c>
      <c r="AAQ22" s="531"/>
      <c r="AAR22" s="531"/>
      <c r="AAS22" s="531"/>
      <c r="AAT22" s="531"/>
      <c r="AAU22" s="531"/>
      <c r="AAV22" s="531">
        <v>15</v>
      </c>
      <c r="AAW22" s="531">
        <v>4</v>
      </c>
      <c r="AAX22" s="531"/>
      <c r="AAY22" s="531"/>
      <c r="AAZ22" s="531"/>
      <c r="ABA22" s="531">
        <v>5</v>
      </c>
      <c r="ABB22" s="531"/>
      <c r="ABC22" s="531">
        <v>2</v>
      </c>
      <c r="ABD22" s="531">
        <v>2</v>
      </c>
      <c r="ABE22" s="536"/>
      <c r="ABF22" s="536"/>
      <c r="ABG22" s="536"/>
      <c r="ABH22" s="536"/>
      <c r="ABI22" s="536"/>
      <c r="ABJ22" s="536"/>
      <c r="ABK22" s="536"/>
      <c r="ABL22" s="536"/>
      <c r="ABM22" s="536"/>
      <c r="ABN22" s="536"/>
      <c r="ABO22" s="536"/>
      <c r="ABP22" s="536"/>
      <c r="ABQ22" s="536"/>
      <c r="ABR22" s="536"/>
      <c r="ABS22" s="536"/>
      <c r="ABT22" s="536"/>
      <c r="ABU22" s="536"/>
      <c r="ABV22" s="536"/>
      <c r="ABW22" s="536"/>
      <c r="ABX22" s="536"/>
      <c r="ABY22" s="536"/>
      <c r="ABZ22" s="531"/>
      <c r="ACA22" s="531"/>
      <c r="ACB22" s="531"/>
      <c r="ACC22" s="531"/>
      <c r="ACD22" s="531"/>
      <c r="ACE22" s="531"/>
      <c r="ACF22" s="531"/>
      <c r="ACG22" s="531"/>
      <c r="ACH22" s="531"/>
      <c r="ACI22" s="531"/>
      <c r="ACJ22" s="531"/>
      <c r="ACK22" s="531"/>
      <c r="ACL22" s="531"/>
      <c r="ACM22" s="531"/>
      <c r="ACN22" s="531"/>
      <c r="ACO22" s="531"/>
      <c r="ACP22" s="531"/>
      <c r="ACQ22" s="531">
        <v>3</v>
      </c>
      <c r="ACR22" s="531">
        <v>2</v>
      </c>
      <c r="ACS22" s="531">
        <v>1</v>
      </c>
      <c r="ACT22" s="531">
        <v>2</v>
      </c>
      <c r="ACU22" s="531"/>
      <c r="ACV22" s="531" t="s">
        <v>1858</v>
      </c>
      <c r="ACW22" s="536"/>
      <c r="ACX22" s="536"/>
      <c r="ACY22" s="536"/>
      <c r="ACZ22" s="536"/>
      <c r="ADA22" s="536"/>
      <c r="ADB22" s="536"/>
      <c r="ADC22" s="536"/>
      <c r="ADD22" s="536"/>
      <c r="ADE22" s="536"/>
      <c r="ADF22" s="536"/>
      <c r="ADG22" s="536"/>
      <c r="ADH22" s="536"/>
      <c r="ADI22" s="536"/>
      <c r="ADJ22" s="536"/>
      <c r="ADK22" s="536"/>
      <c r="ADL22" s="531"/>
      <c r="ADM22" s="531"/>
      <c r="ADN22" s="531"/>
      <c r="ADO22" s="531"/>
      <c r="ADP22" s="531"/>
      <c r="ADQ22" s="531"/>
      <c r="ADR22" s="531"/>
      <c r="ADS22" s="531" t="s">
        <v>1859</v>
      </c>
      <c r="ADT22" s="531"/>
      <c r="ADU22" s="531"/>
      <c r="ADV22" s="531"/>
      <c r="ADW22" s="531"/>
      <c r="ADX22" s="531"/>
      <c r="ADY22" s="536"/>
      <c r="ADZ22" s="536"/>
      <c r="AEA22" s="536"/>
      <c r="AEB22" s="531" t="s">
        <v>1798</v>
      </c>
      <c r="AEC22" s="531" t="s">
        <v>1799</v>
      </c>
      <c r="AED22" s="531" t="s">
        <v>1800</v>
      </c>
      <c r="AEE22" s="531" t="s">
        <v>1801</v>
      </c>
      <c r="AEF22" s="531" t="s">
        <v>1802</v>
      </c>
      <c r="AEG22" s="531" t="s">
        <v>1803</v>
      </c>
      <c r="AEH22" s="531"/>
      <c r="AEI22" s="531"/>
      <c r="AEJ22" s="531"/>
    </row>
    <row r="23" spans="1:823">
      <c r="A23" s="531">
        <v>47</v>
      </c>
      <c r="B23" s="531">
        <v>7</v>
      </c>
      <c r="C23" s="537">
        <v>4</v>
      </c>
      <c r="D23" s="535">
        <v>43112.379689120367</v>
      </c>
      <c r="E23" s="531" t="s">
        <v>697</v>
      </c>
      <c r="F23" s="531" t="s">
        <v>845</v>
      </c>
      <c r="G23" s="531" t="s">
        <v>846</v>
      </c>
      <c r="H23" s="531" t="s">
        <v>847</v>
      </c>
      <c r="I23" s="531" t="s">
        <v>700</v>
      </c>
      <c r="J23" s="531">
        <v>54</v>
      </c>
      <c r="K23" s="531" t="s">
        <v>1529</v>
      </c>
      <c r="L23" s="531" t="s">
        <v>1522</v>
      </c>
      <c r="M23" s="531" t="s">
        <v>848</v>
      </c>
      <c r="N23" s="531"/>
      <c r="O23" s="531" t="s">
        <v>1757</v>
      </c>
      <c r="P23" s="531" t="s">
        <v>849</v>
      </c>
      <c r="Q23" s="531"/>
      <c r="R23" s="531"/>
      <c r="S23" s="531"/>
      <c r="T23" s="531"/>
      <c r="U23" s="531"/>
      <c r="V23" s="531" t="s">
        <v>846</v>
      </c>
      <c r="W23" s="531" t="s">
        <v>847</v>
      </c>
      <c r="X23" s="531" t="s">
        <v>700</v>
      </c>
      <c r="Y23" s="531" t="s">
        <v>845</v>
      </c>
      <c r="Z23" s="531" t="s">
        <v>1529</v>
      </c>
      <c r="AA23" s="531" t="s">
        <v>1522</v>
      </c>
      <c r="AB23" s="531" t="s">
        <v>1652</v>
      </c>
      <c r="AC23" s="531" t="s">
        <v>710</v>
      </c>
      <c r="AD23" s="531"/>
      <c r="AE23" s="531"/>
      <c r="AF23" s="531">
        <v>6</v>
      </c>
      <c r="AG23" s="531">
        <v>5</v>
      </c>
      <c r="AH23" s="531">
        <v>6</v>
      </c>
      <c r="AI23" s="531">
        <v>8</v>
      </c>
      <c r="AJ23" s="531">
        <v>9</v>
      </c>
      <c r="AK23" s="531"/>
      <c r="AL23" s="531"/>
      <c r="AM23" s="531"/>
      <c r="AN23" s="531"/>
      <c r="AO23" s="531"/>
      <c r="AP23" s="531"/>
      <c r="AQ23" s="531"/>
      <c r="AR23" s="531"/>
      <c r="AS23" s="531"/>
      <c r="AT23" s="531"/>
      <c r="AU23" s="531"/>
      <c r="AV23" s="531"/>
      <c r="AW23" s="531"/>
      <c r="AX23" s="531"/>
      <c r="AY23" s="531"/>
      <c r="AZ23" s="531"/>
      <c r="BA23" s="531"/>
      <c r="BB23" s="531"/>
      <c r="BC23" s="531"/>
      <c r="BD23" s="531"/>
      <c r="BE23" s="531"/>
      <c r="BF23" s="531">
        <v>1</v>
      </c>
      <c r="BG23" s="531"/>
      <c r="BH23" s="531"/>
      <c r="BI23" s="531">
        <v>3</v>
      </c>
      <c r="BJ23" s="531">
        <v>1</v>
      </c>
      <c r="BK23" s="531"/>
      <c r="BL23" s="531"/>
      <c r="BM23" s="531"/>
      <c r="BN23" s="531"/>
      <c r="BO23" s="531"/>
      <c r="BP23" s="531">
        <v>1</v>
      </c>
      <c r="BQ23" s="531"/>
      <c r="BR23" s="531"/>
      <c r="BS23" s="531"/>
      <c r="BT23" s="531"/>
      <c r="BU23" s="531"/>
      <c r="BV23" s="531"/>
      <c r="BW23" s="531"/>
      <c r="BX23" s="531"/>
      <c r="BY23" s="531"/>
      <c r="BZ23" s="531"/>
      <c r="CA23" s="531"/>
      <c r="CB23" s="531"/>
      <c r="CC23" s="531"/>
      <c r="CD23" s="531"/>
      <c r="CE23" s="531"/>
      <c r="CF23" s="531"/>
      <c r="CG23" s="531"/>
      <c r="CH23" s="531"/>
      <c r="CI23" s="531">
        <v>2</v>
      </c>
      <c r="CJ23" s="531"/>
      <c r="CK23" s="531"/>
      <c r="CL23" s="531"/>
      <c r="CM23" s="531"/>
      <c r="CN23" s="531"/>
      <c r="CO23" s="531"/>
      <c r="CP23" s="531"/>
      <c r="CQ23" s="531"/>
      <c r="CR23" s="531"/>
      <c r="CS23" s="531"/>
      <c r="CT23" s="531"/>
      <c r="CU23" s="531"/>
      <c r="CV23" s="531"/>
      <c r="CW23" s="531"/>
      <c r="CX23" s="531"/>
      <c r="CY23" s="531"/>
      <c r="CZ23" s="531"/>
      <c r="DA23" s="531"/>
      <c r="DB23" s="531"/>
      <c r="DC23" s="531"/>
      <c r="DD23" s="531"/>
      <c r="DE23" s="531"/>
      <c r="DF23" s="531"/>
      <c r="DG23" s="531"/>
      <c r="DH23" s="531"/>
      <c r="DI23" s="531">
        <v>4</v>
      </c>
      <c r="DJ23" s="531"/>
      <c r="DK23" s="531"/>
      <c r="DL23" s="531"/>
      <c r="DM23" s="531"/>
      <c r="DN23" s="531"/>
      <c r="DO23" s="531"/>
      <c r="DP23" s="531"/>
      <c r="DQ23" s="531"/>
      <c r="DR23" s="531"/>
      <c r="DS23" s="531"/>
      <c r="DT23" s="531"/>
      <c r="DU23" s="531"/>
      <c r="DV23" s="531"/>
      <c r="DW23" s="531"/>
      <c r="DX23" s="531"/>
      <c r="DY23" s="531"/>
      <c r="DZ23" s="531"/>
      <c r="EA23" s="531"/>
      <c r="EB23" s="531"/>
      <c r="EC23" s="531"/>
      <c r="ED23" s="531"/>
      <c r="EE23" s="531"/>
      <c r="EF23" s="531"/>
      <c r="EG23" s="531"/>
      <c r="EH23" s="531"/>
      <c r="EI23" s="531">
        <v>7</v>
      </c>
      <c r="EJ23" s="531">
        <v>1</v>
      </c>
      <c r="EK23" s="531"/>
      <c r="EL23" s="531"/>
      <c r="EM23" s="531"/>
      <c r="EN23" s="531"/>
      <c r="EO23" s="531"/>
      <c r="EP23" s="531"/>
      <c r="EQ23" s="531"/>
      <c r="ER23" s="531"/>
      <c r="ES23" s="531"/>
      <c r="ET23" s="531"/>
      <c r="EU23" s="531"/>
      <c r="EV23" s="531"/>
      <c r="EW23" s="531"/>
      <c r="EX23" s="531"/>
      <c r="EY23" s="531"/>
      <c r="EZ23" s="531"/>
      <c r="FA23" s="531"/>
      <c r="FB23" s="531"/>
      <c r="FC23" s="531"/>
      <c r="FD23" s="531"/>
      <c r="FE23" s="531"/>
      <c r="FF23" s="531"/>
      <c r="FG23" s="531"/>
      <c r="FH23" s="531"/>
      <c r="FI23" s="531"/>
      <c r="FJ23" s="531"/>
      <c r="FK23" s="531"/>
      <c r="FL23" s="531"/>
      <c r="FM23" s="531"/>
      <c r="FN23" s="531"/>
      <c r="FO23" s="531"/>
      <c r="FP23" s="531"/>
      <c r="FQ23" s="531"/>
      <c r="FR23" s="531"/>
      <c r="FS23" s="531"/>
      <c r="FT23" s="531">
        <v>1</v>
      </c>
      <c r="FU23" s="531"/>
      <c r="FV23" s="531"/>
      <c r="FW23" s="531"/>
      <c r="FX23" s="531"/>
      <c r="FY23" s="531"/>
      <c r="FZ23" s="531"/>
      <c r="GA23" s="531"/>
      <c r="GB23" s="531"/>
      <c r="GC23" s="531"/>
      <c r="GD23" s="531"/>
      <c r="GE23" s="531"/>
      <c r="GF23" s="531"/>
      <c r="GG23" s="531"/>
      <c r="GH23" s="531"/>
      <c r="GI23" s="531"/>
      <c r="GJ23" s="531"/>
      <c r="GK23" s="531"/>
      <c r="GL23" s="531"/>
      <c r="GM23" s="531"/>
      <c r="GN23" s="531"/>
      <c r="GO23" s="531"/>
      <c r="GP23" s="531"/>
      <c r="GQ23" s="531"/>
      <c r="GR23" s="531"/>
      <c r="GS23" s="531"/>
      <c r="GT23" s="531"/>
      <c r="GU23" s="531"/>
      <c r="GV23" s="531"/>
      <c r="GW23" s="531"/>
      <c r="GX23" s="531"/>
      <c r="GY23" s="531"/>
      <c r="GZ23" s="531"/>
      <c r="HA23" s="531"/>
      <c r="HB23" s="531"/>
      <c r="HC23" s="531"/>
      <c r="HD23" s="531"/>
      <c r="HE23" s="531"/>
      <c r="HF23" s="531"/>
      <c r="HG23" s="531"/>
      <c r="HH23" s="531"/>
      <c r="HI23" s="531"/>
      <c r="HJ23" s="531"/>
      <c r="HK23" s="531"/>
      <c r="HL23" s="531"/>
      <c r="HM23" s="531"/>
      <c r="HN23" s="531"/>
      <c r="HO23" s="531"/>
      <c r="HP23" s="531"/>
      <c r="HQ23" s="531"/>
      <c r="HR23" s="531"/>
      <c r="HS23" s="531"/>
      <c r="HT23" s="531"/>
      <c r="HU23" s="531"/>
      <c r="HV23" s="531"/>
      <c r="HW23" s="531"/>
      <c r="HX23" s="531"/>
      <c r="HY23" s="531"/>
      <c r="HZ23" s="531"/>
      <c r="IA23" s="531"/>
      <c r="IB23" s="531"/>
      <c r="IC23" s="531"/>
      <c r="ID23" s="531"/>
      <c r="IE23" s="531"/>
      <c r="IF23" s="531"/>
      <c r="IG23" s="531"/>
      <c r="IH23" s="531"/>
      <c r="II23" s="531"/>
      <c r="IJ23" s="531"/>
      <c r="IK23" s="531"/>
      <c r="IL23" s="531"/>
      <c r="IM23" s="531"/>
      <c r="IN23" s="531"/>
      <c r="IO23" s="531"/>
      <c r="IP23" s="531"/>
      <c r="IQ23" s="531"/>
      <c r="IR23" s="531"/>
      <c r="IS23" s="531"/>
      <c r="IT23" s="531"/>
      <c r="IU23" s="531"/>
      <c r="IV23" s="531"/>
      <c r="IW23" s="531"/>
      <c r="IX23" s="531"/>
      <c r="IY23" s="531"/>
      <c r="IZ23" s="531"/>
      <c r="JA23" s="531"/>
      <c r="JB23" s="531"/>
      <c r="JC23" s="531"/>
      <c r="JD23" s="531"/>
      <c r="JE23" s="531"/>
      <c r="JF23" s="531"/>
      <c r="JG23" s="531"/>
      <c r="JH23" s="531"/>
      <c r="JI23" s="531"/>
      <c r="JJ23" s="531"/>
      <c r="JK23" s="531"/>
      <c r="JL23" s="531"/>
      <c r="JM23" s="531"/>
      <c r="JN23" s="531"/>
      <c r="JO23" s="531"/>
      <c r="JP23" s="531"/>
      <c r="JQ23" s="531"/>
      <c r="JR23" s="531"/>
      <c r="JS23" s="531"/>
      <c r="JT23" s="531"/>
      <c r="JU23" s="531"/>
      <c r="JV23" s="531"/>
      <c r="JW23" s="531"/>
      <c r="JX23" s="531"/>
      <c r="JY23" s="531"/>
      <c r="JZ23" s="531"/>
      <c r="KA23" s="531"/>
      <c r="KB23" s="531"/>
      <c r="KC23" s="531"/>
      <c r="KD23" s="531"/>
      <c r="KE23" s="531"/>
      <c r="KF23" s="531"/>
      <c r="KG23" s="531"/>
      <c r="KH23" s="531"/>
      <c r="KI23" s="531"/>
      <c r="KJ23" s="531"/>
      <c r="KK23" s="531"/>
      <c r="KL23" s="531"/>
      <c r="KM23" s="531"/>
      <c r="KN23" s="531"/>
      <c r="KO23" s="531"/>
      <c r="KP23" s="531"/>
      <c r="KQ23" s="531"/>
      <c r="KR23" s="531"/>
      <c r="KS23" s="531"/>
      <c r="KT23" s="531"/>
      <c r="KU23" s="531"/>
      <c r="KV23" s="531"/>
      <c r="KW23" s="531"/>
      <c r="KX23" s="531"/>
      <c r="KY23" s="531"/>
      <c r="KZ23" s="531"/>
      <c r="LA23" s="531"/>
      <c r="LB23" s="531"/>
      <c r="LC23" s="531"/>
      <c r="LD23" s="531"/>
      <c r="LE23" s="531"/>
      <c r="LF23" s="531"/>
      <c r="LG23" s="531"/>
      <c r="LH23" s="531"/>
      <c r="LI23" s="531"/>
      <c r="LJ23" s="531"/>
      <c r="LK23" s="531"/>
      <c r="LL23" s="531"/>
      <c r="LM23" s="531"/>
      <c r="LN23" s="531"/>
      <c r="LO23" s="531"/>
      <c r="LP23" s="531"/>
      <c r="LQ23" s="531"/>
      <c r="LR23" s="531"/>
      <c r="LS23" s="531"/>
      <c r="LT23" s="531"/>
      <c r="LU23" s="531"/>
      <c r="LV23" s="531"/>
      <c r="LW23" s="531"/>
      <c r="LX23" s="531"/>
      <c r="LY23" s="531"/>
      <c r="LZ23" s="531"/>
      <c r="MA23" s="531"/>
      <c r="MB23" s="531"/>
      <c r="MC23" s="531"/>
      <c r="MD23" s="531"/>
      <c r="ME23" s="531"/>
      <c r="MF23" s="531"/>
      <c r="MG23" s="531"/>
      <c r="MH23" s="531"/>
      <c r="MI23" s="531"/>
      <c r="MJ23" s="531"/>
      <c r="MK23" s="531">
        <v>1</v>
      </c>
      <c r="ML23" s="531"/>
      <c r="MM23" s="531"/>
      <c r="MN23" s="531"/>
      <c r="MO23" s="531"/>
      <c r="MP23" s="531"/>
      <c r="MQ23" s="531"/>
      <c r="MR23" s="531"/>
      <c r="MS23" s="531"/>
      <c r="MT23" s="531"/>
      <c r="MU23" s="531"/>
      <c r="MV23" s="531">
        <v>4</v>
      </c>
      <c r="MW23" s="531">
        <v>2</v>
      </c>
      <c r="MX23" s="531"/>
      <c r="MY23" s="531"/>
      <c r="MZ23" s="531"/>
      <c r="NA23" s="531"/>
      <c r="NB23" s="531"/>
      <c r="NC23" s="531"/>
      <c r="ND23" s="531"/>
      <c r="NE23" s="531"/>
      <c r="NF23" s="531"/>
      <c r="NG23" s="531">
        <v>2</v>
      </c>
      <c r="NH23" s="531"/>
      <c r="NI23" s="531">
        <v>1</v>
      </c>
      <c r="NJ23" s="531"/>
      <c r="NK23" s="531"/>
      <c r="NL23" s="531"/>
      <c r="NM23" s="531"/>
      <c r="NN23" s="531"/>
      <c r="NO23" s="531"/>
      <c r="NP23" s="531"/>
      <c r="NQ23" s="531"/>
      <c r="NR23" s="531"/>
      <c r="NS23" s="531">
        <v>1</v>
      </c>
      <c r="NT23" s="531"/>
      <c r="NU23" s="531"/>
      <c r="NV23" s="531"/>
      <c r="NW23" s="531"/>
      <c r="NX23" s="531"/>
      <c r="NY23" s="531"/>
      <c r="NZ23" s="531"/>
      <c r="OA23" s="531"/>
      <c r="OB23" s="531">
        <v>1</v>
      </c>
      <c r="OC23" s="531">
        <v>2</v>
      </c>
      <c r="OD23" s="531"/>
      <c r="OE23" s="531"/>
      <c r="OF23" s="531"/>
      <c r="OG23" s="531"/>
      <c r="OH23" s="531"/>
      <c r="OI23" s="531"/>
      <c r="OJ23" s="531"/>
      <c r="OK23" s="531"/>
      <c r="OL23" s="531"/>
      <c r="OM23" s="531"/>
      <c r="ON23" s="531">
        <v>3</v>
      </c>
      <c r="OO23" s="531">
        <v>4</v>
      </c>
      <c r="OP23" s="531"/>
      <c r="OQ23" s="531"/>
      <c r="OR23" s="531">
        <v>5</v>
      </c>
      <c r="OS23" s="531"/>
      <c r="OT23" s="531"/>
      <c r="OU23" s="531"/>
      <c r="OV23" s="531"/>
      <c r="OW23" s="531"/>
      <c r="OX23" s="531"/>
      <c r="OY23" s="531">
        <v>1</v>
      </c>
      <c r="OZ23" s="531"/>
      <c r="PA23" s="531"/>
      <c r="PB23" s="531"/>
      <c r="PC23" s="531"/>
      <c r="PD23" s="531">
        <v>1</v>
      </c>
      <c r="PE23" s="531"/>
      <c r="PF23" s="531"/>
      <c r="PG23" s="531"/>
      <c r="PH23" s="531"/>
      <c r="PI23" s="531"/>
      <c r="PJ23" s="531"/>
      <c r="PK23" s="531"/>
      <c r="PL23" s="531"/>
      <c r="PM23" s="531"/>
      <c r="PN23" s="531"/>
      <c r="PO23" s="531"/>
      <c r="PP23" s="531"/>
      <c r="PQ23" s="531"/>
      <c r="PR23" s="531"/>
      <c r="PS23" s="531"/>
      <c r="PT23" s="531"/>
      <c r="PU23" s="531"/>
      <c r="PV23" s="531"/>
      <c r="PW23" s="531"/>
      <c r="PX23" s="531"/>
      <c r="PY23" s="531"/>
      <c r="PZ23" s="531"/>
      <c r="QA23" s="531"/>
      <c r="QB23" s="531"/>
      <c r="QC23" s="531"/>
      <c r="QD23" s="531"/>
      <c r="QE23" s="531"/>
      <c r="QF23" s="531">
        <v>2</v>
      </c>
      <c r="QG23" s="531"/>
      <c r="QH23" s="531"/>
      <c r="QI23" s="531"/>
      <c r="QJ23" s="531"/>
      <c r="QK23" s="531"/>
      <c r="QL23" s="531"/>
      <c r="QM23" s="531"/>
      <c r="QN23" s="531"/>
      <c r="QO23" s="531"/>
      <c r="QP23" s="531">
        <v>6</v>
      </c>
      <c r="QQ23" s="531">
        <v>2</v>
      </c>
      <c r="QR23" s="531"/>
      <c r="QS23" s="531"/>
      <c r="QT23" s="531"/>
      <c r="QU23" s="531"/>
      <c r="QV23" s="531"/>
      <c r="QW23" s="531"/>
      <c r="QX23" s="531"/>
      <c r="QY23" s="531"/>
      <c r="QZ23" s="531"/>
      <c r="RA23" s="531"/>
      <c r="RB23" s="531"/>
      <c r="RC23" s="531"/>
      <c r="RD23" s="531"/>
      <c r="RE23" s="531"/>
      <c r="RF23" s="531"/>
      <c r="RG23" s="531"/>
      <c r="RH23" s="531"/>
      <c r="RI23" s="531"/>
      <c r="RJ23" s="531"/>
      <c r="RK23" s="531"/>
      <c r="RL23" s="531"/>
      <c r="RM23" s="531"/>
      <c r="RN23" s="531"/>
      <c r="RO23" s="531"/>
      <c r="RP23" s="531"/>
      <c r="RQ23" s="531"/>
      <c r="RR23" s="531"/>
      <c r="RS23" s="531"/>
      <c r="RT23" s="531"/>
      <c r="RU23" s="531"/>
      <c r="RV23" s="531"/>
      <c r="RW23" s="531"/>
      <c r="RX23" s="531">
        <v>2</v>
      </c>
      <c r="RY23" s="531">
        <v>5</v>
      </c>
      <c r="RZ23" s="531"/>
      <c r="SA23" s="531"/>
      <c r="SB23" s="531">
        <v>4</v>
      </c>
      <c r="SC23" s="531"/>
      <c r="SD23" s="531"/>
      <c r="SE23" s="531"/>
      <c r="SF23" s="531"/>
      <c r="SG23" s="531"/>
      <c r="SH23" s="531"/>
      <c r="SI23" s="531">
        <v>2</v>
      </c>
      <c r="SJ23" s="531"/>
      <c r="SK23" s="531"/>
      <c r="SL23" s="531"/>
      <c r="SM23" s="531"/>
      <c r="SN23" s="531"/>
      <c r="SO23" s="531"/>
      <c r="SP23" s="531"/>
      <c r="SQ23" s="531"/>
      <c r="SR23" s="531"/>
      <c r="SS23" s="531"/>
      <c r="ST23" s="531"/>
      <c r="SU23" s="531"/>
      <c r="SV23" s="531"/>
      <c r="SW23" s="531"/>
      <c r="SX23" s="531"/>
      <c r="SY23" s="531"/>
      <c r="SZ23" s="531"/>
      <c r="TA23" s="531"/>
      <c r="TB23" s="531"/>
      <c r="TC23" s="531"/>
      <c r="TD23" s="531"/>
      <c r="TE23" s="531"/>
      <c r="TF23" s="531"/>
      <c r="TG23" s="531"/>
      <c r="TH23" s="531"/>
      <c r="TI23" s="531"/>
      <c r="TJ23" s="531"/>
      <c r="TK23" s="531"/>
      <c r="TL23" s="531"/>
      <c r="TM23" s="531"/>
      <c r="TN23" s="531"/>
      <c r="TO23" s="531"/>
      <c r="TP23" s="531"/>
      <c r="TQ23" s="531"/>
      <c r="TR23" s="531"/>
      <c r="TS23" s="531"/>
      <c r="TT23" s="531">
        <v>1</v>
      </c>
      <c r="TU23" s="531"/>
      <c r="TV23" s="531"/>
      <c r="TW23" s="531"/>
      <c r="TX23" s="531"/>
      <c r="TY23" s="531"/>
      <c r="TZ23" s="531"/>
      <c r="UA23" s="531"/>
      <c r="UB23" s="531">
        <v>1</v>
      </c>
      <c r="UC23" s="531">
        <v>17</v>
      </c>
      <c r="UD23" s="531"/>
      <c r="UE23" s="531">
        <v>6</v>
      </c>
      <c r="UF23" s="531">
        <v>1</v>
      </c>
      <c r="UG23" s="531">
        <v>15</v>
      </c>
      <c r="UH23" s="531"/>
      <c r="UI23" s="531">
        <v>5</v>
      </c>
      <c r="UJ23" s="531"/>
      <c r="UK23" s="531"/>
      <c r="UL23" s="531">
        <v>3</v>
      </c>
      <c r="UM23" s="531">
        <v>2</v>
      </c>
      <c r="UN23" s="531">
        <v>2</v>
      </c>
      <c r="UO23" s="531">
        <v>6</v>
      </c>
      <c r="UP23" s="531">
        <v>2</v>
      </c>
      <c r="UQ23" s="531">
        <v>2</v>
      </c>
      <c r="UR23" s="531"/>
      <c r="US23" s="531"/>
      <c r="UT23" s="531"/>
      <c r="UU23" s="531">
        <v>1</v>
      </c>
      <c r="UV23" s="531">
        <v>0</v>
      </c>
      <c r="UW23" s="531">
        <v>5</v>
      </c>
      <c r="UX23" s="531">
        <v>5</v>
      </c>
      <c r="UY23" s="531">
        <v>2</v>
      </c>
      <c r="UZ23" s="531">
        <v>2</v>
      </c>
      <c r="VA23" s="531"/>
      <c r="VB23" s="531"/>
      <c r="VC23" s="536"/>
      <c r="VD23" s="536"/>
      <c r="VE23" s="536"/>
      <c r="VF23" s="536"/>
      <c r="VG23" s="536"/>
      <c r="VH23" s="536"/>
      <c r="VI23" s="531"/>
      <c r="VJ23" s="531"/>
      <c r="VK23" s="531"/>
      <c r="VL23" s="531"/>
      <c r="VM23" s="531"/>
      <c r="VN23" s="531">
        <v>5</v>
      </c>
      <c r="VO23" s="531">
        <v>2</v>
      </c>
      <c r="VP23" s="531">
        <v>2</v>
      </c>
      <c r="VQ23" s="531"/>
      <c r="VR23" s="531"/>
      <c r="VS23" s="531">
        <v>1</v>
      </c>
      <c r="VT23" s="531">
        <v>1</v>
      </c>
      <c r="VU23" s="531"/>
      <c r="VV23" s="531"/>
      <c r="VW23" s="531"/>
      <c r="VX23" s="536"/>
      <c r="VY23" s="531">
        <v>4</v>
      </c>
      <c r="VZ23" s="531"/>
      <c r="WA23" s="531"/>
      <c r="WB23" s="531"/>
      <c r="WC23" s="531"/>
      <c r="WD23" s="531"/>
      <c r="WE23" s="531">
        <v>37</v>
      </c>
      <c r="WF23" s="536"/>
      <c r="WG23" s="536"/>
      <c r="WH23" s="536"/>
      <c r="WI23" s="536"/>
      <c r="WJ23" s="536"/>
      <c r="WK23" s="536"/>
      <c r="WL23" s="536"/>
      <c r="WM23" s="536"/>
      <c r="WN23" s="536"/>
      <c r="WO23" s="531"/>
      <c r="WP23" s="531"/>
      <c r="WQ23" s="531"/>
      <c r="WR23" s="531"/>
      <c r="WS23" s="531"/>
      <c r="WT23" s="531"/>
      <c r="WU23" s="531"/>
      <c r="WV23" s="531"/>
      <c r="WW23" s="531"/>
      <c r="WX23" s="531"/>
      <c r="WY23" s="531"/>
      <c r="WZ23" s="531"/>
      <c r="XA23" s="531"/>
      <c r="XB23" s="531"/>
      <c r="XC23" s="531"/>
      <c r="XD23" s="531">
        <v>4</v>
      </c>
      <c r="XE23" s="531"/>
      <c r="XF23" s="531"/>
      <c r="XG23" s="531">
        <v>18</v>
      </c>
      <c r="XH23" s="531">
        <v>3</v>
      </c>
      <c r="XI23" s="531"/>
      <c r="XJ23" s="531"/>
      <c r="XK23" s="531"/>
      <c r="XL23" s="531"/>
      <c r="XM23" s="531"/>
      <c r="XN23" s="531">
        <v>2</v>
      </c>
      <c r="XO23" s="531"/>
      <c r="XP23" s="531"/>
      <c r="XQ23" s="531"/>
      <c r="XR23" s="531"/>
      <c r="XS23" s="531"/>
      <c r="XT23" s="531"/>
      <c r="XU23" s="531"/>
      <c r="XV23" s="531"/>
      <c r="XW23" s="531"/>
      <c r="XX23" s="531"/>
      <c r="XY23" s="531"/>
      <c r="XZ23" s="531"/>
      <c r="YA23" s="531"/>
      <c r="YB23" s="531"/>
      <c r="YC23" s="531"/>
      <c r="YD23" s="531"/>
      <c r="YE23" s="531"/>
      <c r="YF23" s="531"/>
      <c r="YG23" s="531"/>
      <c r="YH23" s="531"/>
      <c r="YI23" s="531"/>
      <c r="YJ23" s="531"/>
      <c r="YK23" s="531"/>
      <c r="YL23" s="531"/>
      <c r="YM23" s="531"/>
      <c r="YN23" s="531"/>
      <c r="YO23" s="531">
        <v>4</v>
      </c>
      <c r="YP23" s="531"/>
      <c r="YQ23" s="531"/>
      <c r="YR23" s="531">
        <v>2</v>
      </c>
      <c r="YS23" s="531"/>
      <c r="YT23" s="531"/>
      <c r="YU23" s="531"/>
      <c r="YV23" s="531"/>
      <c r="YW23" s="531"/>
      <c r="YX23" s="531"/>
      <c r="YY23" s="531"/>
      <c r="YZ23" s="531"/>
      <c r="ZA23" s="531"/>
      <c r="ZB23" s="531"/>
      <c r="ZC23" s="531"/>
      <c r="ZD23" s="531"/>
      <c r="ZE23" s="531"/>
      <c r="ZF23" s="531"/>
      <c r="ZG23" s="531"/>
      <c r="ZH23" s="531"/>
      <c r="ZI23" s="531"/>
      <c r="ZJ23" s="531"/>
      <c r="ZK23" s="531"/>
      <c r="ZL23" s="531"/>
      <c r="ZM23" s="531"/>
      <c r="ZN23" s="531"/>
      <c r="ZO23" s="531"/>
      <c r="ZP23" s="531"/>
      <c r="ZQ23" s="531">
        <v>12</v>
      </c>
      <c r="ZR23" s="531"/>
      <c r="ZS23" s="531"/>
      <c r="ZT23" s="531"/>
      <c r="ZU23" s="531"/>
      <c r="ZV23" s="531"/>
      <c r="ZW23" s="531"/>
      <c r="ZX23" s="531"/>
      <c r="ZY23" s="531"/>
      <c r="ZZ23" s="531"/>
      <c r="AAA23" s="531">
        <v>7</v>
      </c>
      <c r="AAB23" s="531"/>
      <c r="AAC23" s="531"/>
      <c r="AAD23" s="531"/>
      <c r="AAE23" s="531"/>
      <c r="AAF23" s="531"/>
      <c r="AAG23" s="531"/>
      <c r="AAH23" s="531">
        <v>2</v>
      </c>
      <c r="AAI23" s="531"/>
      <c r="AAJ23" s="531"/>
      <c r="AAK23" s="531"/>
      <c r="AAL23" s="531">
        <v>5</v>
      </c>
      <c r="AAM23" s="531">
        <v>10</v>
      </c>
      <c r="AAN23" s="531"/>
      <c r="AAO23" s="531"/>
      <c r="AAP23" s="531">
        <v>35</v>
      </c>
      <c r="AAQ23" s="531"/>
      <c r="AAR23" s="531"/>
      <c r="AAS23" s="531"/>
      <c r="AAT23" s="531"/>
      <c r="AAU23" s="531"/>
      <c r="AAV23" s="531">
        <v>37</v>
      </c>
      <c r="AAW23" s="531">
        <v>6</v>
      </c>
      <c r="AAX23" s="531"/>
      <c r="AAY23" s="531">
        <v>1</v>
      </c>
      <c r="AAZ23" s="531"/>
      <c r="ABA23" s="531"/>
      <c r="ABB23" s="531"/>
      <c r="ABC23" s="531"/>
      <c r="ABD23" s="531">
        <v>1</v>
      </c>
      <c r="ABE23" s="536"/>
      <c r="ABF23" s="536"/>
      <c r="ABG23" s="536"/>
      <c r="ABH23" s="536"/>
      <c r="ABI23" s="536"/>
      <c r="ABJ23" s="536"/>
      <c r="ABK23" s="536"/>
      <c r="ABL23" s="536"/>
      <c r="ABM23" s="536"/>
      <c r="ABN23" s="536"/>
      <c r="ABO23" s="536"/>
      <c r="ABP23" s="536"/>
      <c r="ABQ23" s="536"/>
      <c r="ABR23" s="536"/>
      <c r="ABS23" s="536"/>
      <c r="ABT23" s="536"/>
      <c r="ABU23" s="536"/>
      <c r="ABV23" s="536"/>
      <c r="ABW23" s="536"/>
      <c r="ABX23" s="536"/>
      <c r="ABY23" s="536"/>
      <c r="ABZ23" s="531"/>
      <c r="ACA23" s="531"/>
      <c r="ACB23" s="531"/>
      <c r="ACC23" s="531"/>
      <c r="ACD23" s="531"/>
      <c r="ACE23" s="531"/>
      <c r="ACF23" s="531"/>
      <c r="ACG23" s="531"/>
      <c r="ACH23" s="531"/>
      <c r="ACI23" s="531"/>
      <c r="ACJ23" s="531"/>
      <c r="ACK23" s="531"/>
      <c r="ACL23" s="531"/>
      <c r="ACM23" s="531"/>
      <c r="ACN23" s="531"/>
      <c r="ACO23" s="531"/>
      <c r="ACP23" s="531"/>
      <c r="ACQ23" s="531">
        <v>3</v>
      </c>
      <c r="ACR23" s="531">
        <v>1</v>
      </c>
      <c r="ACS23" s="531">
        <v>2</v>
      </c>
      <c r="ACT23" s="531">
        <v>2</v>
      </c>
      <c r="ACU23" s="531"/>
      <c r="ACV23" s="531" t="s">
        <v>1636</v>
      </c>
      <c r="ACW23" s="536"/>
      <c r="ACX23" s="536"/>
      <c r="ACY23" s="536"/>
      <c r="ACZ23" s="536"/>
      <c r="ADA23" s="536"/>
      <c r="ADB23" s="536"/>
      <c r="ADC23" s="536"/>
      <c r="ADD23" s="536"/>
      <c r="ADE23" s="536"/>
      <c r="ADF23" s="536"/>
      <c r="ADG23" s="536"/>
      <c r="ADH23" s="536"/>
      <c r="ADI23" s="536"/>
      <c r="ADJ23" s="536"/>
      <c r="ADK23" s="536"/>
      <c r="ADL23" s="531"/>
      <c r="ADM23" s="531"/>
      <c r="ADN23" s="531"/>
      <c r="ADO23" s="531"/>
      <c r="ADP23" s="531"/>
      <c r="ADQ23" s="531"/>
      <c r="ADR23" s="531"/>
      <c r="ADS23" s="531" t="s">
        <v>1850</v>
      </c>
      <c r="ADT23" s="531"/>
      <c r="ADU23" s="531"/>
      <c r="ADV23" s="531"/>
      <c r="ADW23" s="531"/>
      <c r="ADX23" s="531"/>
      <c r="ADY23" s="536"/>
      <c r="ADZ23" s="536"/>
      <c r="AEA23" s="536"/>
      <c r="AEB23" s="531" t="s">
        <v>1798</v>
      </c>
      <c r="AEC23" s="531" t="s">
        <v>1799</v>
      </c>
      <c r="AED23" s="531" t="s">
        <v>1800</v>
      </c>
      <c r="AEE23" s="531" t="s">
        <v>1801</v>
      </c>
      <c r="AEF23" s="531" t="s">
        <v>1802</v>
      </c>
      <c r="AEG23" s="531" t="s">
        <v>1803</v>
      </c>
      <c r="AEH23" s="531" t="s">
        <v>1638</v>
      </c>
      <c r="AEI23" s="531" t="s">
        <v>1637</v>
      </c>
      <c r="AEJ23" s="531" t="s">
        <v>1637</v>
      </c>
    </row>
    <row r="24" spans="1:823">
      <c r="A24" s="531">
        <v>51</v>
      </c>
      <c r="B24" s="531">
        <v>8</v>
      </c>
      <c r="C24" s="537">
        <v>4</v>
      </c>
      <c r="D24" s="535">
        <v>43112.403375543981</v>
      </c>
      <c r="E24" s="531" t="s">
        <v>697</v>
      </c>
      <c r="F24" s="531" t="s">
        <v>845</v>
      </c>
      <c r="G24" s="531" t="s">
        <v>869</v>
      </c>
      <c r="H24" s="531" t="s">
        <v>854</v>
      </c>
      <c r="I24" s="531" t="s">
        <v>714</v>
      </c>
      <c r="J24" s="531">
        <v>26</v>
      </c>
      <c r="K24" s="531" t="s">
        <v>871</v>
      </c>
      <c r="L24" s="531" t="s">
        <v>1351</v>
      </c>
      <c r="M24" s="531" t="s">
        <v>855</v>
      </c>
      <c r="N24" s="531"/>
      <c r="O24" s="531" t="s">
        <v>1757</v>
      </c>
      <c r="P24" s="531" t="s">
        <v>849</v>
      </c>
      <c r="Q24" s="531"/>
      <c r="R24" s="531"/>
      <c r="S24" s="531"/>
      <c r="T24" s="531"/>
      <c r="U24" s="531"/>
      <c r="V24" s="531" t="s">
        <v>869</v>
      </c>
      <c r="W24" s="531" t="s">
        <v>854</v>
      </c>
      <c r="X24" s="531" t="s">
        <v>714</v>
      </c>
      <c r="Y24" s="531" t="s">
        <v>845</v>
      </c>
      <c r="Z24" s="531" t="s">
        <v>871</v>
      </c>
      <c r="AA24" s="531" t="s">
        <v>1351</v>
      </c>
      <c r="AB24" s="531" t="s">
        <v>1651</v>
      </c>
      <c r="AC24" s="531" t="s">
        <v>718</v>
      </c>
      <c r="AD24" s="531"/>
      <c r="AE24" s="531"/>
      <c r="AF24" s="531">
        <v>6</v>
      </c>
      <c r="AG24" s="531">
        <v>5</v>
      </c>
      <c r="AH24" s="531">
        <v>3</v>
      </c>
      <c r="AI24" s="531">
        <v>4</v>
      </c>
      <c r="AJ24" s="531">
        <v>5</v>
      </c>
      <c r="AK24" s="531">
        <v>0</v>
      </c>
      <c r="AL24" s="531">
        <v>0</v>
      </c>
      <c r="AM24" s="531">
        <v>0</v>
      </c>
      <c r="AN24" s="531">
        <v>0</v>
      </c>
      <c r="AO24" s="531">
        <v>0</v>
      </c>
      <c r="AP24" s="531">
        <v>0</v>
      </c>
      <c r="AQ24" s="531">
        <v>0</v>
      </c>
      <c r="AR24" s="531">
        <v>0</v>
      </c>
      <c r="AS24" s="531">
        <v>0</v>
      </c>
      <c r="AT24" s="531">
        <v>0</v>
      </c>
      <c r="AU24" s="531">
        <v>0</v>
      </c>
      <c r="AV24" s="531">
        <v>0</v>
      </c>
      <c r="AW24" s="531">
        <v>0</v>
      </c>
      <c r="AX24" s="531">
        <v>0</v>
      </c>
      <c r="AY24" s="531">
        <v>0</v>
      </c>
      <c r="AZ24" s="531">
        <v>0</v>
      </c>
      <c r="BA24" s="531">
        <v>0</v>
      </c>
      <c r="BB24" s="531">
        <v>0</v>
      </c>
      <c r="BC24" s="531">
        <v>0</v>
      </c>
      <c r="BD24" s="531">
        <v>0</v>
      </c>
      <c r="BE24" s="531">
        <v>0</v>
      </c>
      <c r="BF24" s="531">
        <v>1</v>
      </c>
      <c r="BG24" s="531">
        <v>0</v>
      </c>
      <c r="BH24" s="531">
        <v>0</v>
      </c>
      <c r="BI24" s="531">
        <v>4</v>
      </c>
      <c r="BJ24" s="531">
        <v>1</v>
      </c>
      <c r="BK24" s="531">
        <v>0</v>
      </c>
      <c r="BL24" s="531">
        <v>0</v>
      </c>
      <c r="BM24" s="531">
        <v>1</v>
      </c>
      <c r="BN24" s="531">
        <v>0</v>
      </c>
      <c r="BO24" s="531">
        <v>0</v>
      </c>
      <c r="BP24" s="531">
        <v>0</v>
      </c>
      <c r="BQ24" s="531">
        <v>1</v>
      </c>
      <c r="BR24" s="531">
        <v>0</v>
      </c>
      <c r="BS24" s="531">
        <v>0</v>
      </c>
      <c r="BT24" s="531">
        <v>0</v>
      </c>
      <c r="BU24" s="531">
        <v>0</v>
      </c>
      <c r="BV24" s="531">
        <v>0</v>
      </c>
      <c r="BW24" s="531">
        <v>0</v>
      </c>
      <c r="BX24" s="531">
        <v>0</v>
      </c>
      <c r="BY24" s="531">
        <v>0</v>
      </c>
      <c r="BZ24" s="531">
        <v>0</v>
      </c>
      <c r="CA24" s="531">
        <v>0</v>
      </c>
      <c r="CB24" s="531">
        <v>0</v>
      </c>
      <c r="CC24" s="531">
        <v>0</v>
      </c>
      <c r="CD24" s="531">
        <v>0</v>
      </c>
      <c r="CE24" s="531">
        <v>0</v>
      </c>
      <c r="CF24" s="531">
        <v>0</v>
      </c>
      <c r="CG24" s="531">
        <v>0</v>
      </c>
      <c r="CH24" s="531">
        <v>0</v>
      </c>
      <c r="CI24" s="531">
        <v>4</v>
      </c>
      <c r="CJ24" s="531">
        <v>0</v>
      </c>
      <c r="CK24" s="531">
        <v>0</v>
      </c>
      <c r="CL24" s="531">
        <v>0</v>
      </c>
      <c r="CM24" s="531">
        <v>1</v>
      </c>
      <c r="CN24" s="531">
        <v>0</v>
      </c>
      <c r="CO24" s="531">
        <v>0</v>
      </c>
      <c r="CP24" s="531">
        <v>0</v>
      </c>
      <c r="CQ24" s="531">
        <v>0</v>
      </c>
      <c r="CR24" s="531">
        <v>0</v>
      </c>
      <c r="CS24" s="531">
        <v>0</v>
      </c>
      <c r="CT24" s="531">
        <v>0</v>
      </c>
      <c r="CU24" s="531">
        <v>0</v>
      </c>
      <c r="CV24" s="531">
        <v>0</v>
      </c>
      <c r="CW24" s="531">
        <v>0</v>
      </c>
      <c r="CX24" s="531">
        <v>0</v>
      </c>
      <c r="CY24" s="531">
        <v>0</v>
      </c>
      <c r="CZ24" s="531">
        <v>0</v>
      </c>
      <c r="DA24" s="531">
        <v>0</v>
      </c>
      <c r="DB24" s="531">
        <v>0</v>
      </c>
      <c r="DC24" s="531">
        <v>0</v>
      </c>
      <c r="DD24" s="531">
        <v>0</v>
      </c>
      <c r="DE24" s="531">
        <v>0</v>
      </c>
      <c r="DF24" s="531">
        <v>0</v>
      </c>
      <c r="DG24" s="531">
        <v>0</v>
      </c>
      <c r="DH24" s="531">
        <v>0</v>
      </c>
      <c r="DI24" s="531">
        <v>2</v>
      </c>
      <c r="DJ24" s="531">
        <v>0</v>
      </c>
      <c r="DK24" s="531">
        <v>0</v>
      </c>
      <c r="DL24" s="531">
        <v>0</v>
      </c>
      <c r="DM24" s="531">
        <v>0</v>
      </c>
      <c r="DN24" s="531">
        <v>0</v>
      </c>
      <c r="DO24" s="531">
        <v>1</v>
      </c>
      <c r="DP24" s="531">
        <v>1</v>
      </c>
      <c r="DQ24" s="531">
        <v>0</v>
      </c>
      <c r="DR24" s="531">
        <v>1</v>
      </c>
      <c r="DS24" s="531">
        <v>0</v>
      </c>
      <c r="DT24" s="531">
        <v>0</v>
      </c>
      <c r="DU24" s="531">
        <v>0</v>
      </c>
      <c r="DV24" s="531">
        <v>0</v>
      </c>
      <c r="DW24" s="531">
        <v>0</v>
      </c>
      <c r="DX24" s="531">
        <v>0</v>
      </c>
      <c r="DY24" s="531">
        <v>0</v>
      </c>
      <c r="DZ24" s="531">
        <v>0</v>
      </c>
      <c r="EA24" s="531">
        <v>0</v>
      </c>
      <c r="EB24" s="531">
        <v>0</v>
      </c>
      <c r="EC24" s="531">
        <v>0</v>
      </c>
      <c r="ED24" s="531">
        <v>0</v>
      </c>
      <c r="EE24" s="531">
        <v>0</v>
      </c>
      <c r="EF24" s="531">
        <v>1</v>
      </c>
      <c r="EG24" s="531">
        <v>0</v>
      </c>
      <c r="EH24" s="531">
        <v>0</v>
      </c>
      <c r="EI24" s="531">
        <v>4</v>
      </c>
      <c r="EJ24" s="531">
        <v>0</v>
      </c>
      <c r="EK24" s="531">
        <v>0</v>
      </c>
      <c r="EL24" s="531">
        <v>0</v>
      </c>
      <c r="EM24" s="531">
        <v>0</v>
      </c>
      <c r="EN24" s="531">
        <v>0</v>
      </c>
      <c r="EO24" s="531">
        <v>0</v>
      </c>
      <c r="EP24" s="531">
        <v>1</v>
      </c>
      <c r="EQ24" s="531">
        <v>0</v>
      </c>
      <c r="ER24" s="531">
        <v>1</v>
      </c>
      <c r="ES24" s="531">
        <v>0</v>
      </c>
      <c r="ET24" s="531">
        <v>0</v>
      </c>
      <c r="EU24" s="531">
        <v>0</v>
      </c>
      <c r="EV24" s="531">
        <v>0</v>
      </c>
      <c r="EW24" s="531">
        <v>0</v>
      </c>
      <c r="EX24" s="531">
        <v>0</v>
      </c>
      <c r="EY24" s="531">
        <v>0</v>
      </c>
      <c r="EZ24" s="531">
        <v>0</v>
      </c>
      <c r="FA24" s="531">
        <v>0</v>
      </c>
      <c r="FB24" s="531">
        <v>0</v>
      </c>
      <c r="FC24" s="531">
        <v>0</v>
      </c>
      <c r="FD24" s="531">
        <v>0</v>
      </c>
      <c r="FE24" s="531">
        <v>0</v>
      </c>
      <c r="FF24" s="531">
        <v>0</v>
      </c>
      <c r="FG24" s="531">
        <v>0</v>
      </c>
      <c r="FH24" s="531">
        <v>0</v>
      </c>
      <c r="FI24" s="531">
        <v>0</v>
      </c>
      <c r="FJ24" s="531">
        <v>0</v>
      </c>
      <c r="FK24" s="531">
        <v>0</v>
      </c>
      <c r="FL24" s="531">
        <v>0</v>
      </c>
      <c r="FM24" s="531">
        <v>0</v>
      </c>
      <c r="FN24" s="531">
        <v>0</v>
      </c>
      <c r="FO24" s="531">
        <v>0</v>
      </c>
      <c r="FP24" s="531">
        <v>0</v>
      </c>
      <c r="FQ24" s="531">
        <v>0</v>
      </c>
      <c r="FR24" s="531">
        <v>0</v>
      </c>
      <c r="FS24" s="531">
        <v>0</v>
      </c>
      <c r="FT24" s="531">
        <v>0</v>
      </c>
      <c r="FU24" s="531">
        <v>0</v>
      </c>
      <c r="FV24" s="531">
        <v>0</v>
      </c>
      <c r="FW24" s="531">
        <v>0</v>
      </c>
      <c r="FX24" s="531">
        <v>0</v>
      </c>
      <c r="FY24" s="531">
        <v>0</v>
      </c>
      <c r="FZ24" s="531">
        <v>0</v>
      </c>
      <c r="GA24" s="531">
        <v>0</v>
      </c>
      <c r="GB24" s="531">
        <v>0</v>
      </c>
      <c r="GC24" s="531">
        <v>0</v>
      </c>
      <c r="GD24" s="531">
        <v>0</v>
      </c>
      <c r="GE24" s="531">
        <v>0</v>
      </c>
      <c r="GF24" s="531">
        <v>0</v>
      </c>
      <c r="GG24" s="531">
        <v>0</v>
      </c>
      <c r="GH24" s="531">
        <v>0</v>
      </c>
      <c r="GI24" s="531">
        <v>0</v>
      </c>
      <c r="GJ24" s="531">
        <v>0</v>
      </c>
      <c r="GK24" s="531">
        <v>0</v>
      </c>
      <c r="GL24" s="531">
        <v>0</v>
      </c>
      <c r="GM24" s="531">
        <v>0</v>
      </c>
      <c r="GN24" s="531">
        <v>0</v>
      </c>
      <c r="GO24" s="531">
        <v>0</v>
      </c>
      <c r="GP24" s="531">
        <v>0</v>
      </c>
      <c r="GQ24" s="531">
        <v>0</v>
      </c>
      <c r="GR24" s="531">
        <v>0</v>
      </c>
      <c r="GS24" s="531">
        <v>0</v>
      </c>
      <c r="GT24" s="531">
        <v>0</v>
      </c>
      <c r="GU24" s="531">
        <v>0</v>
      </c>
      <c r="GV24" s="531">
        <v>0</v>
      </c>
      <c r="GW24" s="531">
        <v>0</v>
      </c>
      <c r="GX24" s="531">
        <v>0</v>
      </c>
      <c r="GY24" s="531">
        <v>0</v>
      </c>
      <c r="GZ24" s="531">
        <v>0</v>
      </c>
      <c r="HA24" s="531">
        <v>0</v>
      </c>
      <c r="HB24" s="531">
        <v>0</v>
      </c>
      <c r="HC24" s="531">
        <v>0</v>
      </c>
      <c r="HD24" s="531">
        <v>0</v>
      </c>
      <c r="HE24" s="531">
        <v>0</v>
      </c>
      <c r="HF24" s="531">
        <v>0</v>
      </c>
      <c r="HG24" s="531">
        <v>0</v>
      </c>
      <c r="HH24" s="531">
        <v>0</v>
      </c>
      <c r="HI24" s="531">
        <v>0</v>
      </c>
      <c r="HJ24" s="531">
        <v>0</v>
      </c>
      <c r="HK24" s="531">
        <v>0</v>
      </c>
      <c r="HL24" s="531">
        <v>0</v>
      </c>
      <c r="HM24" s="531">
        <v>0</v>
      </c>
      <c r="HN24" s="531">
        <v>0</v>
      </c>
      <c r="HO24" s="531">
        <v>0</v>
      </c>
      <c r="HP24" s="531">
        <v>0</v>
      </c>
      <c r="HQ24" s="531">
        <v>0</v>
      </c>
      <c r="HR24" s="531">
        <v>0</v>
      </c>
      <c r="HS24" s="531">
        <v>0</v>
      </c>
      <c r="HT24" s="531">
        <v>0</v>
      </c>
      <c r="HU24" s="531">
        <v>0</v>
      </c>
      <c r="HV24" s="531">
        <v>0</v>
      </c>
      <c r="HW24" s="531">
        <v>0</v>
      </c>
      <c r="HX24" s="531">
        <v>0</v>
      </c>
      <c r="HY24" s="531">
        <v>0</v>
      </c>
      <c r="HZ24" s="531">
        <v>0</v>
      </c>
      <c r="IA24" s="531">
        <v>0</v>
      </c>
      <c r="IB24" s="531">
        <v>0</v>
      </c>
      <c r="IC24" s="531">
        <v>0</v>
      </c>
      <c r="ID24" s="531">
        <v>0</v>
      </c>
      <c r="IE24" s="531">
        <v>0</v>
      </c>
      <c r="IF24" s="531">
        <v>0</v>
      </c>
      <c r="IG24" s="531">
        <v>0</v>
      </c>
      <c r="IH24" s="531">
        <v>0</v>
      </c>
      <c r="II24" s="531">
        <v>0</v>
      </c>
      <c r="IJ24" s="531">
        <v>0</v>
      </c>
      <c r="IK24" s="531">
        <v>0</v>
      </c>
      <c r="IL24" s="531">
        <v>0</v>
      </c>
      <c r="IM24" s="531">
        <v>0</v>
      </c>
      <c r="IN24" s="531">
        <v>0</v>
      </c>
      <c r="IO24" s="531">
        <v>0</v>
      </c>
      <c r="IP24" s="531">
        <v>0</v>
      </c>
      <c r="IQ24" s="531">
        <v>0</v>
      </c>
      <c r="IR24" s="531">
        <v>0</v>
      </c>
      <c r="IS24" s="531">
        <v>0</v>
      </c>
      <c r="IT24" s="531">
        <v>0</v>
      </c>
      <c r="IU24" s="531">
        <v>0</v>
      </c>
      <c r="IV24" s="531">
        <v>0</v>
      </c>
      <c r="IW24" s="531">
        <v>0</v>
      </c>
      <c r="IX24" s="531">
        <v>0</v>
      </c>
      <c r="IY24" s="531">
        <v>0</v>
      </c>
      <c r="IZ24" s="531">
        <v>0</v>
      </c>
      <c r="JA24" s="531">
        <v>0</v>
      </c>
      <c r="JB24" s="531">
        <v>0</v>
      </c>
      <c r="JC24" s="531">
        <v>0</v>
      </c>
      <c r="JD24" s="531">
        <v>0</v>
      </c>
      <c r="JE24" s="531">
        <v>0</v>
      </c>
      <c r="JF24" s="531">
        <v>0</v>
      </c>
      <c r="JG24" s="531">
        <v>0</v>
      </c>
      <c r="JH24" s="531">
        <v>0</v>
      </c>
      <c r="JI24" s="531">
        <v>0</v>
      </c>
      <c r="JJ24" s="531">
        <v>0</v>
      </c>
      <c r="JK24" s="531">
        <v>0</v>
      </c>
      <c r="JL24" s="531">
        <v>0</v>
      </c>
      <c r="JM24" s="531">
        <v>0</v>
      </c>
      <c r="JN24" s="531">
        <v>0</v>
      </c>
      <c r="JO24" s="531">
        <v>0</v>
      </c>
      <c r="JP24" s="531">
        <v>0</v>
      </c>
      <c r="JQ24" s="531">
        <v>0</v>
      </c>
      <c r="JR24" s="531">
        <v>0</v>
      </c>
      <c r="JS24" s="531">
        <v>0</v>
      </c>
      <c r="JT24" s="531">
        <v>0</v>
      </c>
      <c r="JU24" s="531">
        <v>0</v>
      </c>
      <c r="JV24" s="531">
        <v>0</v>
      </c>
      <c r="JW24" s="531">
        <v>0</v>
      </c>
      <c r="JX24" s="531">
        <v>0</v>
      </c>
      <c r="JY24" s="531">
        <v>0</v>
      </c>
      <c r="JZ24" s="531">
        <v>0</v>
      </c>
      <c r="KA24" s="531">
        <v>0</v>
      </c>
      <c r="KB24" s="531">
        <v>0</v>
      </c>
      <c r="KC24" s="531">
        <v>0</v>
      </c>
      <c r="KD24" s="531">
        <v>0</v>
      </c>
      <c r="KE24" s="531">
        <v>0</v>
      </c>
      <c r="KF24" s="531">
        <v>0</v>
      </c>
      <c r="KG24" s="531">
        <v>0</v>
      </c>
      <c r="KH24" s="531">
        <v>0</v>
      </c>
      <c r="KI24" s="531">
        <v>0</v>
      </c>
      <c r="KJ24" s="531">
        <v>0</v>
      </c>
      <c r="KK24" s="531">
        <v>0</v>
      </c>
      <c r="KL24" s="531">
        <v>0</v>
      </c>
      <c r="KM24" s="531">
        <v>0</v>
      </c>
      <c r="KN24" s="531">
        <v>0</v>
      </c>
      <c r="KO24" s="531">
        <v>0</v>
      </c>
      <c r="KP24" s="531">
        <v>0</v>
      </c>
      <c r="KQ24" s="531">
        <v>0</v>
      </c>
      <c r="KR24" s="531">
        <v>0</v>
      </c>
      <c r="KS24" s="531">
        <v>0</v>
      </c>
      <c r="KT24" s="531">
        <v>0</v>
      </c>
      <c r="KU24" s="531">
        <v>0</v>
      </c>
      <c r="KV24" s="531">
        <v>0</v>
      </c>
      <c r="KW24" s="531">
        <v>0</v>
      </c>
      <c r="KX24" s="531">
        <v>0</v>
      </c>
      <c r="KY24" s="531">
        <v>0</v>
      </c>
      <c r="KZ24" s="531">
        <v>0</v>
      </c>
      <c r="LA24" s="531">
        <v>0</v>
      </c>
      <c r="LB24" s="531">
        <v>0</v>
      </c>
      <c r="LC24" s="531">
        <v>0</v>
      </c>
      <c r="LD24" s="531">
        <v>0</v>
      </c>
      <c r="LE24" s="531">
        <v>0</v>
      </c>
      <c r="LF24" s="531">
        <v>0</v>
      </c>
      <c r="LG24" s="531">
        <v>0</v>
      </c>
      <c r="LH24" s="531">
        <v>0</v>
      </c>
      <c r="LI24" s="531">
        <v>0</v>
      </c>
      <c r="LJ24" s="531">
        <v>0</v>
      </c>
      <c r="LK24" s="531">
        <v>0</v>
      </c>
      <c r="LL24" s="531">
        <v>0</v>
      </c>
      <c r="LM24" s="531">
        <v>0</v>
      </c>
      <c r="LN24" s="531">
        <v>0</v>
      </c>
      <c r="LO24" s="531">
        <v>0</v>
      </c>
      <c r="LP24" s="531">
        <v>0</v>
      </c>
      <c r="LQ24" s="531">
        <v>0</v>
      </c>
      <c r="LR24" s="531">
        <v>0</v>
      </c>
      <c r="LS24" s="531">
        <v>0</v>
      </c>
      <c r="LT24" s="531">
        <v>0</v>
      </c>
      <c r="LU24" s="531">
        <v>0</v>
      </c>
      <c r="LV24" s="531">
        <v>0</v>
      </c>
      <c r="LW24" s="531">
        <v>0</v>
      </c>
      <c r="LX24" s="531">
        <v>0</v>
      </c>
      <c r="LY24" s="531">
        <v>0</v>
      </c>
      <c r="LZ24" s="531">
        <v>0</v>
      </c>
      <c r="MA24" s="531">
        <v>0</v>
      </c>
      <c r="MB24" s="531">
        <v>0</v>
      </c>
      <c r="MC24" s="531">
        <v>0</v>
      </c>
      <c r="MD24" s="531">
        <v>0</v>
      </c>
      <c r="ME24" s="531">
        <v>0</v>
      </c>
      <c r="MF24" s="531">
        <v>0</v>
      </c>
      <c r="MG24" s="531">
        <v>0</v>
      </c>
      <c r="MH24" s="531">
        <v>0</v>
      </c>
      <c r="MI24" s="531">
        <v>0</v>
      </c>
      <c r="MJ24" s="531">
        <v>0</v>
      </c>
      <c r="MK24" s="531">
        <v>0</v>
      </c>
      <c r="ML24" s="531">
        <v>0</v>
      </c>
      <c r="MM24" s="531">
        <v>0</v>
      </c>
      <c r="MN24" s="531">
        <v>0</v>
      </c>
      <c r="MO24" s="531">
        <v>0</v>
      </c>
      <c r="MP24" s="531">
        <v>0</v>
      </c>
      <c r="MQ24" s="531">
        <v>0</v>
      </c>
      <c r="MR24" s="531">
        <v>0</v>
      </c>
      <c r="MS24" s="531">
        <v>0</v>
      </c>
      <c r="MT24" s="531">
        <v>0</v>
      </c>
      <c r="MU24" s="531">
        <v>1</v>
      </c>
      <c r="MV24" s="531">
        <v>0</v>
      </c>
      <c r="MW24" s="531">
        <v>0</v>
      </c>
      <c r="MX24" s="531">
        <v>0</v>
      </c>
      <c r="MY24" s="531">
        <v>0</v>
      </c>
      <c r="MZ24" s="531">
        <v>0</v>
      </c>
      <c r="NA24" s="531">
        <v>0</v>
      </c>
      <c r="NB24" s="531">
        <v>0</v>
      </c>
      <c r="NC24" s="531">
        <v>0</v>
      </c>
      <c r="ND24" s="531">
        <v>0</v>
      </c>
      <c r="NE24" s="531">
        <v>0</v>
      </c>
      <c r="NF24" s="531">
        <v>0</v>
      </c>
      <c r="NG24" s="531">
        <v>0</v>
      </c>
      <c r="NH24" s="531">
        <v>0</v>
      </c>
      <c r="NI24" s="531">
        <v>0</v>
      </c>
      <c r="NJ24" s="531">
        <v>0</v>
      </c>
      <c r="NK24" s="531">
        <v>0</v>
      </c>
      <c r="NL24" s="531">
        <v>0</v>
      </c>
      <c r="NM24" s="531">
        <v>0</v>
      </c>
      <c r="NN24" s="531">
        <v>0</v>
      </c>
      <c r="NO24" s="531">
        <v>0</v>
      </c>
      <c r="NP24" s="531">
        <v>0</v>
      </c>
      <c r="NQ24" s="531">
        <v>0</v>
      </c>
      <c r="NR24" s="531">
        <v>0</v>
      </c>
      <c r="NS24" s="531">
        <v>0</v>
      </c>
      <c r="NT24" s="531">
        <v>0</v>
      </c>
      <c r="NU24" s="531">
        <v>0</v>
      </c>
      <c r="NV24" s="531">
        <v>0</v>
      </c>
      <c r="NW24" s="531">
        <v>0</v>
      </c>
      <c r="NX24" s="531">
        <v>0</v>
      </c>
      <c r="NY24" s="531">
        <v>0</v>
      </c>
      <c r="NZ24" s="531">
        <v>0</v>
      </c>
      <c r="OA24" s="531">
        <v>0</v>
      </c>
      <c r="OB24" s="531">
        <v>0</v>
      </c>
      <c r="OC24" s="531">
        <v>0</v>
      </c>
      <c r="OD24" s="531">
        <v>0</v>
      </c>
      <c r="OE24" s="531">
        <v>0</v>
      </c>
      <c r="OF24" s="531">
        <v>0</v>
      </c>
      <c r="OG24" s="531">
        <v>0</v>
      </c>
      <c r="OH24" s="531">
        <v>0</v>
      </c>
      <c r="OI24" s="531">
        <v>0</v>
      </c>
      <c r="OJ24" s="531">
        <v>0</v>
      </c>
      <c r="OK24" s="531">
        <v>0</v>
      </c>
      <c r="OL24" s="531">
        <v>0</v>
      </c>
      <c r="OM24" s="531">
        <v>0</v>
      </c>
      <c r="ON24" s="531">
        <v>0</v>
      </c>
      <c r="OO24" s="531">
        <v>0</v>
      </c>
      <c r="OP24" s="531">
        <v>0</v>
      </c>
      <c r="OQ24" s="531">
        <v>0</v>
      </c>
      <c r="OR24" s="531">
        <v>0</v>
      </c>
      <c r="OS24" s="531">
        <v>0</v>
      </c>
      <c r="OT24" s="531">
        <v>0</v>
      </c>
      <c r="OU24" s="531">
        <v>0</v>
      </c>
      <c r="OV24" s="531">
        <v>0</v>
      </c>
      <c r="OW24" s="531">
        <v>0</v>
      </c>
      <c r="OX24" s="531">
        <v>0</v>
      </c>
      <c r="OY24" s="531">
        <v>0</v>
      </c>
      <c r="OZ24" s="531">
        <v>0</v>
      </c>
      <c r="PA24" s="531">
        <v>0</v>
      </c>
      <c r="PB24" s="531">
        <v>0</v>
      </c>
      <c r="PC24" s="531">
        <v>0</v>
      </c>
      <c r="PD24" s="531">
        <v>0</v>
      </c>
      <c r="PE24" s="531">
        <v>0</v>
      </c>
      <c r="PF24" s="531">
        <v>0</v>
      </c>
      <c r="PG24" s="531">
        <v>0</v>
      </c>
      <c r="PH24" s="531">
        <v>0</v>
      </c>
      <c r="PI24" s="531">
        <v>0</v>
      </c>
      <c r="PJ24" s="531">
        <v>0</v>
      </c>
      <c r="PK24" s="531">
        <v>0</v>
      </c>
      <c r="PL24" s="531">
        <v>0</v>
      </c>
      <c r="PM24" s="531">
        <v>0</v>
      </c>
      <c r="PN24" s="531">
        <v>0</v>
      </c>
      <c r="PO24" s="531">
        <v>0</v>
      </c>
      <c r="PP24" s="531">
        <v>0</v>
      </c>
      <c r="PQ24" s="531">
        <v>0</v>
      </c>
      <c r="PR24" s="531">
        <v>0</v>
      </c>
      <c r="PS24" s="531">
        <v>0</v>
      </c>
      <c r="PT24" s="531">
        <v>0</v>
      </c>
      <c r="PU24" s="531">
        <v>0</v>
      </c>
      <c r="PV24" s="531">
        <v>0</v>
      </c>
      <c r="PW24" s="531">
        <v>0</v>
      </c>
      <c r="PX24" s="531">
        <v>0</v>
      </c>
      <c r="PY24" s="531">
        <v>0</v>
      </c>
      <c r="PZ24" s="531">
        <v>0</v>
      </c>
      <c r="QA24" s="531">
        <v>0</v>
      </c>
      <c r="QB24" s="531">
        <v>0</v>
      </c>
      <c r="QC24" s="531">
        <v>0</v>
      </c>
      <c r="QD24" s="531">
        <v>0</v>
      </c>
      <c r="QE24" s="531">
        <v>0</v>
      </c>
      <c r="QF24" s="531">
        <v>0</v>
      </c>
      <c r="QG24" s="531">
        <v>0</v>
      </c>
      <c r="QH24" s="531">
        <v>0</v>
      </c>
      <c r="QI24" s="531">
        <v>0</v>
      </c>
      <c r="QJ24" s="531">
        <v>0</v>
      </c>
      <c r="QK24" s="531">
        <v>0</v>
      </c>
      <c r="QL24" s="531">
        <v>0</v>
      </c>
      <c r="QM24" s="531">
        <v>0</v>
      </c>
      <c r="QN24" s="531">
        <v>0</v>
      </c>
      <c r="QO24" s="531">
        <v>0</v>
      </c>
      <c r="QP24" s="531">
        <v>2</v>
      </c>
      <c r="QQ24" s="531">
        <v>0</v>
      </c>
      <c r="QR24" s="531">
        <v>0</v>
      </c>
      <c r="QS24" s="531">
        <v>0</v>
      </c>
      <c r="QT24" s="531">
        <v>0</v>
      </c>
      <c r="QU24" s="531">
        <v>0</v>
      </c>
      <c r="QV24" s="531">
        <v>0</v>
      </c>
      <c r="QW24" s="531">
        <v>0</v>
      </c>
      <c r="QX24" s="531">
        <v>0</v>
      </c>
      <c r="QY24" s="531">
        <v>0</v>
      </c>
      <c r="QZ24" s="531">
        <v>0</v>
      </c>
      <c r="RA24" s="531">
        <v>0</v>
      </c>
      <c r="RB24" s="531">
        <v>0</v>
      </c>
      <c r="RC24" s="531">
        <v>0</v>
      </c>
      <c r="RD24" s="531">
        <v>0</v>
      </c>
      <c r="RE24" s="531">
        <v>0</v>
      </c>
      <c r="RF24" s="531">
        <v>0</v>
      </c>
      <c r="RG24" s="531">
        <v>0</v>
      </c>
      <c r="RH24" s="531">
        <v>0</v>
      </c>
      <c r="RI24" s="531">
        <v>0</v>
      </c>
      <c r="RJ24" s="531">
        <v>0</v>
      </c>
      <c r="RK24" s="531">
        <v>0</v>
      </c>
      <c r="RL24" s="531">
        <v>0</v>
      </c>
      <c r="RM24" s="531">
        <v>0</v>
      </c>
      <c r="RN24" s="531">
        <v>0</v>
      </c>
      <c r="RO24" s="531">
        <v>0</v>
      </c>
      <c r="RP24" s="531">
        <v>0</v>
      </c>
      <c r="RQ24" s="531">
        <v>0</v>
      </c>
      <c r="RR24" s="531">
        <v>0</v>
      </c>
      <c r="RS24" s="531">
        <v>0</v>
      </c>
      <c r="RT24" s="531">
        <v>0</v>
      </c>
      <c r="RU24" s="531">
        <v>0</v>
      </c>
      <c r="RV24" s="531">
        <v>0</v>
      </c>
      <c r="RW24" s="531">
        <v>0</v>
      </c>
      <c r="RX24" s="531">
        <v>0</v>
      </c>
      <c r="RY24" s="531">
        <v>0</v>
      </c>
      <c r="RZ24" s="531">
        <v>0</v>
      </c>
      <c r="SA24" s="531">
        <v>0</v>
      </c>
      <c r="SB24" s="531">
        <v>0</v>
      </c>
      <c r="SC24" s="531">
        <v>0</v>
      </c>
      <c r="SD24" s="531">
        <v>0</v>
      </c>
      <c r="SE24" s="531">
        <v>0</v>
      </c>
      <c r="SF24" s="531">
        <v>0</v>
      </c>
      <c r="SG24" s="531">
        <v>0</v>
      </c>
      <c r="SH24" s="531">
        <v>0</v>
      </c>
      <c r="SI24" s="531">
        <v>0</v>
      </c>
      <c r="SJ24" s="531">
        <v>0</v>
      </c>
      <c r="SK24" s="531">
        <v>0</v>
      </c>
      <c r="SL24" s="531">
        <v>0</v>
      </c>
      <c r="SM24" s="531">
        <v>0</v>
      </c>
      <c r="SN24" s="531">
        <v>0</v>
      </c>
      <c r="SO24" s="531">
        <v>0</v>
      </c>
      <c r="SP24" s="531">
        <v>0</v>
      </c>
      <c r="SQ24" s="531">
        <v>0</v>
      </c>
      <c r="SR24" s="531">
        <v>0</v>
      </c>
      <c r="SS24" s="531">
        <v>1</v>
      </c>
      <c r="ST24" s="531">
        <v>0</v>
      </c>
      <c r="SU24" s="531">
        <v>1</v>
      </c>
      <c r="SV24" s="531">
        <v>0</v>
      </c>
      <c r="SW24" s="531">
        <v>0</v>
      </c>
      <c r="SX24" s="531">
        <v>0</v>
      </c>
      <c r="SY24" s="531">
        <v>0</v>
      </c>
      <c r="SZ24" s="531">
        <v>0</v>
      </c>
      <c r="TA24" s="531">
        <v>0</v>
      </c>
      <c r="TB24" s="531">
        <v>1</v>
      </c>
      <c r="TC24" s="531">
        <v>0</v>
      </c>
      <c r="TD24" s="531">
        <v>0</v>
      </c>
      <c r="TE24" s="531">
        <v>0</v>
      </c>
      <c r="TF24" s="531">
        <v>0</v>
      </c>
      <c r="TG24" s="531">
        <v>0</v>
      </c>
      <c r="TH24" s="531">
        <v>0</v>
      </c>
      <c r="TI24" s="531">
        <v>0</v>
      </c>
      <c r="TJ24" s="531">
        <v>1</v>
      </c>
      <c r="TK24" s="531">
        <v>0</v>
      </c>
      <c r="TL24" s="531">
        <v>0</v>
      </c>
      <c r="TM24" s="531">
        <v>0</v>
      </c>
      <c r="TN24" s="531">
        <v>1</v>
      </c>
      <c r="TO24" s="531">
        <v>0</v>
      </c>
      <c r="TP24" s="531">
        <v>0</v>
      </c>
      <c r="TQ24" s="531">
        <v>0</v>
      </c>
      <c r="TR24" s="531">
        <v>0</v>
      </c>
      <c r="TS24" s="531">
        <v>0</v>
      </c>
      <c r="TT24" s="531">
        <v>0</v>
      </c>
      <c r="TU24" s="531">
        <v>0</v>
      </c>
      <c r="TV24" s="531">
        <v>0</v>
      </c>
      <c r="TW24" s="531">
        <v>0</v>
      </c>
      <c r="TX24" s="531">
        <v>0</v>
      </c>
      <c r="TY24" s="531">
        <v>0</v>
      </c>
      <c r="TZ24" s="531">
        <v>1</v>
      </c>
      <c r="UA24" s="531">
        <v>0</v>
      </c>
      <c r="UB24" s="531">
        <v>0</v>
      </c>
      <c r="UC24" s="531">
        <v>10</v>
      </c>
      <c r="UD24" s="531">
        <v>0</v>
      </c>
      <c r="UE24" s="531">
        <v>1</v>
      </c>
      <c r="UF24" s="531">
        <v>0</v>
      </c>
      <c r="UG24" s="531">
        <v>7</v>
      </c>
      <c r="UH24" s="531">
        <v>0</v>
      </c>
      <c r="UI24" s="531">
        <v>1</v>
      </c>
      <c r="UJ24" s="531">
        <v>0</v>
      </c>
      <c r="UK24" s="531">
        <v>0</v>
      </c>
      <c r="UL24" s="531">
        <v>0</v>
      </c>
      <c r="UM24" s="531">
        <v>0</v>
      </c>
      <c r="UN24" s="531">
        <v>3</v>
      </c>
      <c r="UO24" s="531">
        <v>1</v>
      </c>
      <c r="UP24" s="531">
        <v>3</v>
      </c>
      <c r="UQ24" s="531">
        <v>3</v>
      </c>
      <c r="UR24" s="531">
        <v>0</v>
      </c>
      <c r="US24" s="531">
        <v>0</v>
      </c>
      <c r="UT24" s="531">
        <v>0</v>
      </c>
      <c r="UU24" s="531">
        <v>0</v>
      </c>
      <c r="UV24" s="531">
        <v>1</v>
      </c>
      <c r="UW24" s="531">
        <v>4</v>
      </c>
      <c r="UX24" s="531">
        <v>1</v>
      </c>
      <c r="UY24" s="531">
        <v>1</v>
      </c>
      <c r="UZ24" s="531">
        <v>0</v>
      </c>
      <c r="VA24" s="531">
        <v>0</v>
      </c>
      <c r="VB24" s="531">
        <v>0</v>
      </c>
      <c r="VC24" s="536"/>
      <c r="VD24" s="536"/>
      <c r="VE24" s="536"/>
      <c r="VF24" s="536"/>
      <c r="VG24" s="536"/>
      <c r="VH24" s="536"/>
      <c r="VI24" s="531">
        <v>0</v>
      </c>
      <c r="VJ24" s="531">
        <v>0</v>
      </c>
      <c r="VK24" s="531">
        <v>0</v>
      </c>
      <c r="VL24" s="531">
        <v>0</v>
      </c>
      <c r="VM24" s="531">
        <v>5</v>
      </c>
      <c r="VN24" s="531">
        <v>8</v>
      </c>
      <c r="VO24" s="531">
        <v>10</v>
      </c>
      <c r="VP24" s="531">
        <v>27</v>
      </c>
      <c r="VQ24" s="531">
        <v>0</v>
      </c>
      <c r="VR24" s="531">
        <v>0</v>
      </c>
      <c r="VS24" s="531">
        <v>2</v>
      </c>
      <c r="VT24" s="531">
        <v>0</v>
      </c>
      <c r="VU24" s="531">
        <v>24</v>
      </c>
      <c r="VV24" s="531">
        <v>0</v>
      </c>
      <c r="VW24" s="531">
        <v>0</v>
      </c>
      <c r="VX24" s="536"/>
      <c r="VY24" s="531">
        <v>0</v>
      </c>
      <c r="VZ24" s="531">
        <v>7</v>
      </c>
      <c r="WA24" s="531">
        <v>0</v>
      </c>
      <c r="WB24" s="531">
        <v>0</v>
      </c>
      <c r="WC24" s="531">
        <v>0</v>
      </c>
      <c r="WD24" s="531">
        <v>0</v>
      </c>
      <c r="WE24" s="531">
        <v>22</v>
      </c>
      <c r="WF24" s="536"/>
      <c r="WG24" s="536"/>
      <c r="WH24" s="536"/>
      <c r="WI24" s="536"/>
      <c r="WJ24" s="536"/>
      <c r="WK24" s="536"/>
      <c r="WL24" s="536"/>
      <c r="WM24" s="536"/>
      <c r="WN24" s="536"/>
      <c r="WO24" s="531">
        <v>0</v>
      </c>
      <c r="WP24" s="531">
        <v>0</v>
      </c>
      <c r="WQ24" s="531">
        <v>0</v>
      </c>
      <c r="WR24" s="531">
        <v>0</v>
      </c>
      <c r="WS24" s="531">
        <v>0</v>
      </c>
      <c r="WT24" s="531">
        <v>0</v>
      </c>
      <c r="WU24" s="531">
        <v>0</v>
      </c>
      <c r="WV24" s="531">
        <v>0</v>
      </c>
      <c r="WW24" s="531">
        <v>0</v>
      </c>
      <c r="WX24" s="531">
        <v>0</v>
      </c>
      <c r="WY24" s="531">
        <v>0</v>
      </c>
      <c r="WZ24" s="531">
        <v>0</v>
      </c>
      <c r="XA24" s="531">
        <v>0</v>
      </c>
      <c r="XB24" s="531">
        <v>0</v>
      </c>
      <c r="XC24" s="531">
        <v>0</v>
      </c>
      <c r="XD24" s="531">
        <v>6</v>
      </c>
      <c r="XE24" s="531">
        <v>0</v>
      </c>
      <c r="XF24" s="531">
        <v>0</v>
      </c>
      <c r="XG24" s="531">
        <v>11</v>
      </c>
      <c r="XH24" s="531">
        <v>1</v>
      </c>
      <c r="XI24" s="531">
        <v>0</v>
      </c>
      <c r="XJ24" s="531">
        <v>0</v>
      </c>
      <c r="XK24" s="531">
        <v>1</v>
      </c>
      <c r="XL24" s="531">
        <v>0</v>
      </c>
      <c r="XM24" s="531">
        <v>1</v>
      </c>
      <c r="XN24" s="531">
        <v>2</v>
      </c>
      <c r="XO24" s="531">
        <v>1</v>
      </c>
      <c r="XP24" s="531">
        <v>1</v>
      </c>
      <c r="XQ24" s="531">
        <v>0</v>
      </c>
      <c r="XR24" s="531">
        <v>0</v>
      </c>
      <c r="XS24" s="531">
        <v>0</v>
      </c>
      <c r="XT24" s="531">
        <v>0</v>
      </c>
      <c r="XU24" s="531">
        <v>0</v>
      </c>
      <c r="XV24" s="531">
        <v>0</v>
      </c>
      <c r="XW24" s="531">
        <v>0</v>
      </c>
      <c r="XX24" s="531">
        <v>0</v>
      </c>
      <c r="XY24" s="531">
        <v>0</v>
      </c>
      <c r="XZ24" s="531">
        <v>0</v>
      </c>
      <c r="YA24" s="531">
        <v>0</v>
      </c>
      <c r="YB24" s="531">
        <v>0</v>
      </c>
      <c r="YC24" s="531">
        <v>0</v>
      </c>
      <c r="YD24" s="531">
        <v>0</v>
      </c>
      <c r="YE24" s="531">
        <v>0</v>
      </c>
      <c r="YF24" s="531">
        <v>0</v>
      </c>
      <c r="YG24" s="531">
        <v>0</v>
      </c>
      <c r="YH24" s="531">
        <v>0</v>
      </c>
      <c r="YI24" s="531">
        <v>0</v>
      </c>
      <c r="YJ24" s="531">
        <v>0</v>
      </c>
      <c r="YK24" s="531">
        <v>0</v>
      </c>
      <c r="YL24" s="531">
        <v>0</v>
      </c>
      <c r="YM24" s="531">
        <v>0</v>
      </c>
      <c r="YN24" s="531">
        <v>0</v>
      </c>
      <c r="YO24" s="531">
        <v>0</v>
      </c>
      <c r="YP24" s="531">
        <v>0</v>
      </c>
      <c r="YQ24" s="531">
        <v>0</v>
      </c>
      <c r="YR24" s="531">
        <v>0</v>
      </c>
      <c r="YS24" s="531">
        <v>0</v>
      </c>
      <c r="YT24" s="531">
        <v>0</v>
      </c>
      <c r="YU24" s="531">
        <v>0</v>
      </c>
      <c r="YV24" s="531">
        <v>0</v>
      </c>
      <c r="YW24" s="531">
        <v>0</v>
      </c>
      <c r="YX24" s="531">
        <v>0</v>
      </c>
      <c r="YY24" s="531">
        <v>0</v>
      </c>
      <c r="YZ24" s="531">
        <v>0</v>
      </c>
      <c r="ZA24" s="531">
        <v>0</v>
      </c>
      <c r="ZB24" s="531">
        <v>0</v>
      </c>
      <c r="ZC24" s="531">
        <v>0</v>
      </c>
      <c r="ZD24" s="531">
        <v>0</v>
      </c>
      <c r="ZE24" s="531">
        <v>0</v>
      </c>
      <c r="ZF24" s="531">
        <v>0</v>
      </c>
      <c r="ZG24" s="531">
        <v>0</v>
      </c>
      <c r="ZH24" s="531">
        <v>0</v>
      </c>
      <c r="ZI24" s="531">
        <v>0</v>
      </c>
      <c r="ZJ24" s="531">
        <v>0</v>
      </c>
      <c r="ZK24" s="531">
        <v>0</v>
      </c>
      <c r="ZL24" s="531">
        <v>0</v>
      </c>
      <c r="ZM24" s="531">
        <v>0</v>
      </c>
      <c r="ZN24" s="531">
        <v>0</v>
      </c>
      <c r="ZO24" s="531">
        <v>0</v>
      </c>
      <c r="ZP24" s="531">
        <v>0</v>
      </c>
      <c r="ZQ24" s="531">
        <v>0</v>
      </c>
      <c r="ZR24" s="531">
        <v>0</v>
      </c>
      <c r="ZS24" s="531">
        <v>0</v>
      </c>
      <c r="ZT24" s="531">
        <v>0</v>
      </c>
      <c r="ZU24" s="531">
        <v>0</v>
      </c>
      <c r="ZV24" s="531">
        <v>0</v>
      </c>
      <c r="ZW24" s="531">
        <v>0</v>
      </c>
      <c r="ZX24" s="531">
        <v>0</v>
      </c>
      <c r="ZY24" s="531">
        <v>0</v>
      </c>
      <c r="ZZ24" s="531">
        <v>0</v>
      </c>
      <c r="AAA24" s="531">
        <v>0</v>
      </c>
      <c r="AAB24" s="531">
        <v>0</v>
      </c>
      <c r="AAC24" s="531">
        <v>0</v>
      </c>
      <c r="AAD24" s="531">
        <v>0</v>
      </c>
      <c r="AAE24" s="531">
        <v>0</v>
      </c>
      <c r="AAF24" s="531">
        <v>0</v>
      </c>
      <c r="AAG24" s="531">
        <v>0</v>
      </c>
      <c r="AAH24" s="531">
        <v>0</v>
      </c>
      <c r="AAI24" s="531">
        <v>0</v>
      </c>
      <c r="AAJ24" s="531">
        <v>0</v>
      </c>
      <c r="AAK24" s="531">
        <v>1</v>
      </c>
      <c r="AAL24" s="531">
        <v>0</v>
      </c>
      <c r="AAM24" s="531">
        <v>0</v>
      </c>
      <c r="AAN24" s="531">
        <v>0</v>
      </c>
      <c r="AAO24" s="531">
        <v>0</v>
      </c>
      <c r="AAP24" s="531">
        <v>0</v>
      </c>
      <c r="AAQ24" s="531">
        <v>0</v>
      </c>
      <c r="AAR24" s="531">
        <v>0</v>
      </c>
      <c r="AAS24" s="531">
        <v>0</v>
      </c>
      <c r="AAT24" s="531">
        <v>0</v>
      </c>
      <c r="AAU24" s="531">
        <v>0</v>
      </c>
      <c r="AAV24" s="531">
        <v>8</v>
      </c>
      <c r="AAW24" s="531">
        <v>0</v>
      </c>
      <c r="AAX24" s="531">
        <v>0</v>
      </c>
      <c r="AAY24" s="531">
        <v>0</v>
      </c>
      <c r="AAZ24" s="531">
        <v>0</v>
      </c>
      <c r="ABA24" s="531">
        <v>0</v>
      </c>
      <c r="ABB24" s="531">
        <v>0</v>
      </c>
      <c r="ABC24" s="531">
        <v>1</v>
      </c>
      <c r="ABD24" s="531">
        <v>6</v>
      </c>
      <c r="ABE24" s="536"/>
      <c r="ABF24" s="536"/>
      <c r="ABG24" s="536"/>
      <c r="ABH24" s="536"/>
      <c r="ABI24" s="536"/>
      <c r="ABJ24" s="536"/>
      <c r="ABK24" s="536"/>
      <c r="ABL24" s="536"/>
      <c r="ABM24" s="536"/>
      <c r="ABN24" s="536"/>
      <c r="ABO24" s="536"/>
      <c r="ABP24" s="536"/>
      <c r="ABQ24" s="536"/>
      <c r="ABR24" s="536"/>
      <c r="ABS24" s="536"/>
      <c r="ABT24" s="536"/>
      <c r="ABU24" s="536"/>
      <c r="ABV24" s="536"/>
      <c r="ABW24" s="536"/>
      <c r="ABX24" s="536"/>
      <c r="ABY24" s="536"/>
      <c r="ABZ24" s="531"/>
      <c r="ACA24" s="531"/>
      <c r="ACB24" s="531"/>
      <c r="ACC24" s="531"/>
      <c r="ACD24" s="531"/>
      <c r="ACE24" s="531"/>
      <c r="ACF24" s="531"/>
      <c r="ACG24" s="531"/>
      <c r="ACH24" s="531"/>
      <c r="ACI24" s="531"/>
      <c r="ACJ24" s="531"/>
      <c r="ACK24" s="531"/>
      <c r="ACL24" s="531"/>
      <c r="ACM24" s="531"/>
      <c r="ACN24" s="531"/>
      <c r="ACO24" s="531"/>
      <c r="ACP24" s="531"/>
      <c r="ACQ24" s="531">
        <v>3</v>
      </c>
      <c r="ACR24" s="531">
        <v>2</v>
      </c>
      <c r="ACS24" s="531">
        <v>2</v>
      </c>
      <c r="ACT24" s="531">
        <v>2</v>
      </c>
      <c r="ACU24" s="531"/>
      <c r="ACV24" s="531" t="s">
        <v>1636</v>
      </c>
      <c r="ACW24" s="536"/>
      <c r="ACX24" s="536"/>
      <c r="ACY24" s="536"/>
      <c r="ACZ24" s="536"/>
      <c r="ADA24" s="536"/>
      <c r="ADB24" s="536"/>
      <c r="ADC24" s="536"/>
      <c r="ADD24" s="536"/>
      <c r="ADE24" s="536"/>
      <c r="ADF24" s="536"/>
      <c r="ADG24" s="536"/>
      <c r="ADH24" s="536"/>
      <c r="ADI24" s="536"/>
      <c r="ADJ24" s="536"/>
      <c r="ADK24" s="536"/>
      <c r="ADL24" s="531"/>
      <c r="ADM24" s="531"/>
      <c r="ADN24" s="531"/>
      <c r="ADO24" s="531"/>
      <c r="ADP24" s="531"/>
      <c r="ADQ24" s="531"/>
      <c r="ADR24" s="531"/>
      <c r="ADS24" s="531" t="s">
        <v>1636</v>
      </c>
      <c r="ADT24" s="531"/>
      <c r="ADU24" s="531"/>
      <c r="ADV24" s="531"/>
      <c r="ADW24" s="531"/>
      <c r="ADX24" s="531"/>
      <c r="ADY24" s="536"/>
      <c r="ADZ24" s="536"/>
      <c r="AEA24" s="536"/>
      <c r="AEB24" s="531" t="s">
        <v>1798</v>
      </c>
      <c r="AEC24" s="531" t="s">
        <v>1799</v>
      </c>
      <c r="AED24" s="531" t="s">
        <v>1800</v>
      </c>
      <c r="AEE24" s="531" t="s">
        <v>1801</v>
      </c>
      <c r="AEF24" s="531" t="s">
        <v>1802</v>
      </c>
      <c r="AEG24" s="531" t="s">
        <v>1803</v>
      </c>
      <c r="AEH24" s="531" t="s">
        <v>1637</v>
      </c>
      <c r="AEI24" s="531" t="s">
        <v>1637</v>
      </c>
      <c r="AEJ24" s="531" t="s">
        <v>1637</v>
      </c>
    </row>
    <row r="25" spans="1:823">
      <c r="A25" s="531">
        <v>57</v>
      </c>
      <c r="B25" s="531">
        <v>9</v>
      </c>
      <c r="C25" s="537">
        <v>4</v>
      </c>
      <c r="D25" s="535">
        <v>43112.378326886574</v>
      </c>
      <c r="E25" s="531" t="s">
        <v>697</v>
      </c>
      <c r="F25" s="531" t="s">
        <v>845</v>
      </c>
      <c r="G25" s="531" t="s">
        <v>869</v>
      </c>
      <c r="H25" s="531" t="s">
        <v>870</v>
      </c>
      <c r="I25" s="531" t="s">
        <v>700</v>
      </c>
      <c r="J25" s="531">
        <v>160</v>
      </c>
      <c r="K25" s="531" t="s">
        <v>871</v>
      </c>
      <c r="L25" s="531" t="s">
        <v>1351</v>
      </c>
      <c r="M25" s="531" t="s">
        <v>872</v>
      </c>
      <c r="N25" s="531"/>
      <c r="O25" s="531" t="s">
        <v>1757</v>
      </c>
      <c r="P25" s="531" t="s">
        <v>849</v>
      </c>
      <c r="Q25" s="531"/>
      <c r="R25" s="531"/>
      <c r="S25" s="531"/>
      <c r="T25" s="531"/>
      <c r="U25" s="531"/>
      <c r="V25" s="531" t="s">
        <v>869</v>
      </c>
      <c r="W25" s="531" t="s">
        <v>870</v>
      </c>
      <c r="X25" s="531" t="s">
        <v>700</v>
      </c>
      <c r="Y25" s="531" t="s">
        <v>845</v>
      </c>
      <c r="Z25" s="531" t="s">
        <v>871</v>
      </c>
      <c r="AA25" s="531" t="s">
        <v>1351</v>
      </c>
      <c r="AB25" s="531" t="s">
        <v>1709</v>
      </c>
      <c r="AC25" s="531" t="s">
        <v>718</v>
      </c>
      <c r="AD25" s="531"/>
      <c r="AE25" s="531"/>
      <c r="AF25" s="531">
        <v>6</v>
      </c>
      <c r="AG25" s="531">
        <v>18</v>
      </c>
      <c r="AH25" s="531">
        <v>21</v>
      </c>
      <c r="AI25" s="531">
        <v>20</v>
      </c>
      <c r="AJ25" s="531">
        <v>19</v>
      </c>
      <c r="AK25" s="531">
        <v>0</v>
      </c>
      <c r="AL25" s="531">
        <v>0</v>
      </c>
      <c r="AM25" s="531">
        <v>0</v>
      </c>
      <c r="AN25" s="531">
        <v>0</v>
      </c>
      <c r="AO25" s="531">
        <v>0</v>
      </c>
      <c r="AP25" s="531">
        <v>0</v>
      </c>
      <c r="AQ25" s="531">
        <v>0</v>
      </c>
      <c r="AR25" s="531">
        <v>0</v>
      </c>
      <c r="AS25" s="531">
        <v>0</v>
      </c>
      <c r="AT25" s="531">
        <v>0</v>
      </c>
      <c r="AU25" s="531">
        <v>0</v>
      </c>
      <c r="AV25" s="531">
        <v>0</v>
      </c>
      <c r="AW25" s="531">
        <v>3</v>
      </c>
      <c r="AX25" s="531">
        <v>0</v>
      </c>
      <c r="AY25" s="531">
        <v>0</v>
      </c>
      <c r="AZ25" s="531">
        <v>0</v>
      </c>
      <c r="BA25" s="531">
        <v>0</v>
      </c>
      <c r="BB25" s="531">
        <v>0</v>
      </c>
      <c r="BC25" s="531">
        <v>2</v>
      </c>
      <c r="BD25" s="531">
        <v>4</v>
      </c>
      <c r="BE25" s="531">
        <v>3</v>
      </c>
      <c r="BF25" s="531">
        <v>0</v>
      </c>
      <c r="BG25" s="531">
        <v>0</v>
      </c>
      <c r="BH25" s="531">
        <v>0</v>
      </c>
      <c r="BI25" s="531">
        <v>13</v>
      </c>
      <c r="BJ25" s="531">
        <v>1</v>
      </c>
      <c r="BK25" s="531">
        <v>0</v>
      </c>
      <c r="BL25" s="531">
        <v>0</v>
      </c>
      <c r="BM25" s="531">
        <v>0</v>
      </c>
      <c r="BN25" s="531">
        <v>0</v>
      </c>
      <c r="BO25" s="531">
        <v>0</v>
      </c>
      <c r="BP25" s="531">
        <v>1</v>
      </c>
      <c r="BQ25" s="531">
        <v>3</v>
      </c>
      <c r="BR25" s="531">
        <v>1</v>
      </c>
      <c r="BS25" s="531">
        <v>0</v>
      </c>
      <c r="BT25" s="531">
        <v>0</v>
      </c>
      <c r="BU25" s="531">
        <v>0</v>
      </c>
      <c r="BV25" s="531">
        <v>0</v>
      </c>
      <c r="BW25" s="531">
        <v>3</v>
      </c>
      <c r="BX25" s="531">
        <v>0</v>
      </c>
      <c r="BY25" s="531">
        <v>0</v>
      </c>
      <c r="BZ25" s="531">
        <v>0</v>
      </c>
      <c r="CA25" s="531">
        <v>0</v>
      </c>
      <c r="CB25" s="531">
        <v>0</v>
      </c>
      <c r="CC25" s="531">
        <v>2</v>
      </c>
      <c r="CD25" s="531">
        <v>4</v>
      </c>
      <c r="CE25" s="531">
        <v>3</v>
      </c>
      <c r="CF25" s="531">
        <v>0</v>
      </c>
      <c r="CG25" s="531">
        <v>0</v>
      </c>
      <c r="CH25" s="531">
        <v>0</v>
      </c>
      <c r="CI25" s="531">
        <v>11</v>
      </c>
      <c r="CJ25" s="531">
        <v>0</v>
      </c>
      <c r="CK25" s="531">
        <v>6</v>
      </c>
      <c r="CL25" s="531">
        <v>0</v>
      </c>
      <c r="CM25" s="531">
        <v>0</v>
      </c>
      <c r="CN25" s="531">
        <v>0</v>
      </c>
      <c r="CO25" s="531">
        <v>0</v>
      </c>
      <c r="CP25" s="531">
        <v>3</v>
      </c>
      <c r="CQ25" s="531">
        <v>5</v>
      </c>
      <c r="CR25" s="531">
        <v>1</v>
      </c>
      <c r="CS25" s="531">
        <v>0</v>
      </c>
      <c r="CT25" s="531">
        <v>0</v>
      </c>
      <c r="CU25" s="531">
        <v>0</v>
      </c>
      <c r="CV25" s="531">
        <v>0</v>
      </c>
      <c r="CW25" s="531">
        <v>4</v>
      </c>
      <c r="CX25" s="531">
        <v>0</v>
      </c>
      <c r="CY25" s="531">
        <v>0</v>
      </c>
      <c r="CZ25" s="531">
        <v>0</v>
      </c>
      <c r="DA25" s="531">
        <v>0</v>
      </c>
      <c r="DB25" s="531">
        <v>0</v>
      </c>
      <c r="DC25" s="531">
        <v>1</v>
      </c>
      <c r="DD25" s="531">
        <v>3</v>
      </c>
      <c r="DE25" s="531">
        <v>4</v>
      </c>
      <c r="DF25" s="531">
        <v>3</v>
      </c>
      <c r="DG25" s="531">
        <v>0</v>
      </c>
      <c r="DH25" s="531">
        <v>0</v>
      </c>
      <c r="DI25" s="531">
        <v>14</v>
      </c>
      <c r="DJ25" s="531">
        <v>0</v>
      </c>
      <c r="DK25" s="531">
        <v>0</v>
      </c>
      <c r="DL25" s="531">
        <v>0</v>
      </c>
      <c r="DM25" s="531">
        <v>0</v>
      </c>
      <c r="DN25" s="531">
        <v>0</v>
      </c>
      <c r="DO25" s="531">
        <v>0</v>
      </c>
      <c r="DP25" s="531">
        <v>1</v>
      </c>
      <c r="DQ25" s="531">
        <v>4</v>
      </c>
      <c r="DR25" s="531">
        <v>0</v>
      </c>
      <c r="DS25" s="531">
        <v>0</v>
      </c>
      <c r="DT25" s="531">
        <v>0</v>
      </c>
      <c r="DU25" s="531">
        <v>0</v>
      </c>
      <c r="DV25" s="531">
        <v>0</v>
      </c>
      <c r="DW25" s="531">
        <v>2</v>
      </c>
      <c r="DX25" s="531">
        <v>0</v>
      </c>
      <c r="DY25" s="531">
        <v>0</v>
      </c>
      <c r="DZ25" s="531">
        <v>0</v>
      </c>
      <c r="EA25" s="531">
        <v>0</v>
      </c>
      <c r="EB25" s="531">
        <v>0</v>
      </c>
      <c r="EC25" s="531">
        <v>0</v>
      </c>
      <c r="ED25" s="531">
        <v>3</v>
      </c>
      <c r="EE25" s="531">
        <v>2</v>
      </c>
      <c r="EF25" s="531">
        <v>6</v>
      </c>
      <c r="EG25" s="531">
        <v>0</v>
      </c>
      <c r="EH25" s="531">
        <v>0</v>
      </c>
      <c r="EI25" s="531">
        <v>12</v>
      </c>
      <c r="EJ25" s="531">
        <v>3</v>
      </c>
      <c r="EK25" s="531">
        <v>0</v>
      </c>
      <c r="EL25" s="531">
        <v>0</v>
      </c>
      <c r="EM25" s="531">
        <v>0</v>
      </c>
      <c r="EN25" s="531">
        <v>0</v>
      </c>
      <c r="EO25" s="531">
        <v>0</v>
      </c>
      <c r="EP25" s="531">
        <v>3</v>
      </c>
      <c r="EQ25" s="531">
        <v>5</v>
      </c>
      <c r="ER25" s="531">
        <v>2</v>
      </c>
      <c r="ES25" s="531">
        <v>0</v>
      </c>
      <c r="ET25" s="531">
        <v>0</v>
      </c>
      <c r="EU25" s="531">
        <v>0</v>
      </c>
      <c r="EV25" s="531">
        <v>0</v>
      </c>
      <c r="EW25" s="531">
        <v>0</v>
      </c>
      <c r="EX25" s="531">
        <v>0</v>
      </c>
      <c r="EY25" s="531">
        <v>0</v>
      </c>
      <c r="EZ25" s="531">
        <v>0</v>
      </c>
      <c r="FA25" s="531">
        <v>0</v>
      </c>
      <c r="FB25" s="531">
        <v>0</v>
      </c>
      <c r="FC25" s="531">
        <v>0</v>
      </c>
      <c r="FD25" s="531">
        <v>0</v>
      </c>
      <c r="FE25" s="531">
        <v>0</v>
      </c>
      <c r="FF25" s="531">
        <v>0</v>
      </c>
      <c r="FG25" s="531">
        <v>0</v>
      </c>
      <c r="FH25" s="531">
        <v>0</v>
      </c>
      <c r="FI25" s="531">
        <v>0</v>
      </c>
      <c r="FJ25" s="531">
        <v>0</v>
      </c>
      <c r="FK25" s="531">
        <v>0</v>
      </c>
      <c r="FL25" s="531">
        <v>0</v>
      </c>
      <c r="FM25" s="531">
        <v>0</v>
      </c>
      <c r="FN25" s="531">
        <v>0</v>
      </c>
      <c r="FO25" s="531">
        <v>0</v>
      </c>
      <c r="FP25" s="531">
        <v>0</v>
      </c>
      <c r="FQ25" s="531">
        <v>0</v>
      </c>
      <c r="FR25" s="531">
        <v>0</v>
      </c>
      <c r="FS25" s="531">
        <v>0</v>
      </c>
      <c r="FT25" s="531">
        <v>0</v>
      </c>
      <c r="FU25" s="531">
        <v>0</v>
      </c>
      <c r="FV25" s="531">
        <v>0</v>
      </c>
      <c r="FW25" s="531">
        <v>0</v>
      </c>
      <c r="FX25" s="531">
        <v>0</v>
      </c>
      <c r="FY25" s="531">
        <v>0</v>
      </c>
      <c r="FZ25" s="531">
        <v>0</v>
      </c>
      <c r="GA25" s="531">
        <v>0</v>
      </c>
      <c r="GB25" s="531">
        <v>0</v>
      </c>
      <c r="GC25" s="531">
        <v>0</v>
      </c>
      <c r="GD25" s="531">
        <v>0</v>
      </c>
      <c r="GE25" s="531">
        <v>0</v>
      </c>
      <c r="GF25" s="531">
        <v>0</v>
      </c>
      <c r="GG25" s="531">
        <v>0</v>
      </c>
      <c r="GH25" s="531">
        <v>0</v>
      </c>
      <c r="GI25" s="531">
        <v>0</v>
      </c>
      <c r="GJ25" s="531">
        <v>0</v>
      </c>
      <c r="GK25" s="531">
        <v>0</v>
      </c>
      <c r="GL25" s="531">
        <v>0</v>
      </c>
      <c r="GM25" s="531">
        <v>0</v>
      </c>
      <c r="GN25" s="531">
        <v>0</v>
      </c>
      <c r="GO25" s="531">
        <v>0</v>
      </c>
      <c r="GP25" s="531">
        <v>0</v>
      </c>
      <c r="GQ25" s="531">
        <v>0</v>
      </c>
      <c r="GR25" s="531">
        <v>0</v>
      </c>
      <c r="GS25" s="531">
        <v>0</v>
      </c>
      <c r="GT25" s="531">
        <v>0</v>
      </c>
      <c r="GU25" s="531">
        <v>0</v>
      </c>
      <c r="GV25" s="531">
        <v>0</v>
      </c>
      <c r="GW25" s="531">
        <v>0</v>
      </c>
      <c r="GX25" s="531">
        <v>0</v>
      </c>
      <c r="GY25" s="531">
        <v>0</v>
      </c>
      <c r="GZ25" s="531">
        <v>0</v>
      </c>
      <c r="HA25" s="531">
        <v>0</v>
      </c>
      <c r="HB25" s="531">
        <v>0</v>
      </c>
      <c r="HC25" s="531">
        <v>0</v>
      </c>
      <c r="HD25" s="531">
        <v>0</v>
      </c>
      <c r="HE25" s="531">
        <v>0</v>
      </c>
      <c r="HF25" s="531">
        <v>0</v>
      </c>
      <c r="HG25" s="531">
        <v>0</v>
      </c>
      <c r="HH25" s="531">
        <v>0</v>
      </c>
      <c r="HI25" s="531">
        <v>0</v>
      </c>
      <c r="HJ25" s="531">
        <v>0</v>
      </c>
      <c r="HK25" s="531">
        <v>0</v>
      </c>
      <c r="HL25" s="531">
        <v>0</v>
      </c>
      <c r="HM25" s="531">
        <v>0</v>
      </c>
      <c r="HN25" s="531">
        <v>0</v>
      </c>
      <c r="HO25" s="531">
        <v>0</v>
      </c>
      <c r="HP25" s="531">
        <v>0</v>
      </c>
      <c r="HQ25" s="531">
        <v>0</v>
      </c>
      <c r="HR25" s="531">
        <v>0</v>
      </c>
      <c r="HS25" s="531">
        <v>0</v>
      </c>
      <c r="HT25" s="531">
        <v>0</v>
      </c>
      <c r="HU25" s="531">
        <v>0</v>
      </c>
      <c r="HV25" s="531">
        <v>0</v>
      </c>
      <c r="HW25" s="531">
        <v>0</v>
      </c>
      <c r="HX25" s="531">
        <v>0</v>
      </c>
      <c r="HY25" s="531">
        <v>0</v>
      </c>
      <c r="HZ25" s="531">
        <v>0</v>
      </c>
      <c r="IA25" s="531">
        <v>0</v>
      </c>
      <c r="IB25" s="531">
        <v>0</v>
      </c>
      <c r="IC25" s="531">
        <v>0</v>
      </c>
      <c r="ID25" s="531">
        <v>0</v>
      </c>
      <c r="IE25" s="531">
        <v>0</v>
      </c>
      <c r="IF25" s="531">
        <v>0</v>
      </c>
      <c r="IG25" s="531">
        <v>0</v>
      </c>
      <c r="IH25" s="531">
        <v>0</v>
      </c>
      <c r="II25" s="531">
        <v>0</v>
      </c>
      <c r="IJ25" s="531">
        <v>0</v>
      </c>
      <c r="IK25" s="531">
        <v>0</v>
      </c>
      <c r="IL25" s="531">
        <v>0</v>
      </c>
      <c r="IM25" s="531">
        <v>0</v>
      </c>
      <c r="IN25" s="531">
        <v>0</v>
      </c>
      <c r="IO25" s="531">
        <v>0</v>
      </c>
      <c r="IP25" s="531">
        <v>0</v>
      </c>
      <c r="IQ25" s="531">
        <v>0</v>
      </c>
      <c r="IR25" s="531">
        <v>0</v>
      </c>
      <c r="IS25" s="531">
        <v>0</v>
      </c>
      <c r="IT25" s="531">
        <v>0</v>
      </c>
      <c r="IU25" s="531">
        <v>0</v>
      </c>
      <c r="IV25" s="531">
        <v>0</v>
      </c>
      <c r="IW25" s="531">
        <v>0</v>
      </c>
      <c r="IX25" s="531">
        <v>0</v>
      </c>
      <c r="IY25" s="531">
        <v>0</v>
      </c>
      <c r="IZ25" s="531">
        <v>0</v>
      </c>
      <c r="JA25" s="531">
        <v>0</v>
      </c>
      <c r="JB25" s="531">
        <v>0</v>
      </c>
      <c r="JC25" s="531">
        <v>0</v>
      </c>
      <c r="JD25" s="531">
        <v>0</v>
      </c>
      <c r="JE25" s="531">
        <v>0</v>
      </c>
      <c r="JF25" s="531">
        <v>0</v>
      </c>
      <c r="JG25" s="531">
        <v>0</v>
      </c>
      <c r="JH25" s="531">
        <v>0</v>
      </c>
      <c r="JI25" s="531">
        <v>0</v>
      </c>
      <c r="JJ25" s="531">
        <v>0</v>
      </c>
      <c r="JK25" s="531">
        <v>0</v>
      </c>
      <c r="JL25" s="531">
        <v>0</v>
      </c>
      <c r="JM25" s="531">
        <v>0</v>
      </c>
      <c r="JN25" s="531">
        <v>0</v>
      </c>
      <c r="JO25" s="531">
        <v>0</v>
      </c>
      <c r="JP25" s="531">
        <v>0</v>
      </c>
      <c r="JQ25" s="531">
        <v>0</v>
      </c>
      <c r="JR25" s="531">
        <v>0</v>
      </c>
      <c r="JS25" s="531">
        <v>0</v>
      </c>
      <c r="JT25" s="531">
        <v>0</v>
      </c>
      <c r="JU25" s="531">
        <v>0</v>
      </c>
      <c r="JV25" s="531">
        <v>0</v>
      </c>
      <c r="JW25" s="531">
        <v>0</v>
      </c>
      <c r="JX25" s="531">
        <v>0</v>
      </c>
      <c r="JY25" s="531">
        <v>0</v>
      </c>
      <c r="JZ25" s="531">
        <v>0</v>
      </c>
      <c r="KA25" s="531">
        <v>0</v>
      </c>
      <c r="KB25" s="531">
        <v>0</v>
      </c>
      <c r="KC25" s="531">
        <v>0</v>
      </c>
      <c r="KD25" s="531">
        <v>0</v>
      </c>
      <c r="KE25" s="531">
        <v>0</v>
      </c>
      <c r="KF25" s="531">
        <v>0</v>
      </c>
      <c r="KG25" s="531">
        <v>0</v>
      </c>
      <c r="KH25" s="531">
        <v>0</v>
      </c>
      <c r="KI25" s="531">
        <v>0</v>
      </c>
      <c r="KJ25" s="531">
        <v>0</v>
      </c>
      <c r="KK25" s="531">
        <v>0</v>
      </c>
      <c r="KL25" s="531">
        <v>0</v>
      </c>
      <c r="KM25" s="531">
        <v>0</v>
      </c>
      <c r="KN25" s="531">
        <v>0</v>
      </c>
      <c r="KO25" s="531">
        <v>0</v>
      </c>
      <c r="KP25" s="531">
        <v>0</v>
      </c>
      <c r="KQ25" s="531">
        <v>0</v>
      </c>
      <c r="KR25" s="531">
        <v>0</v>
      </c>
      <c r="KS25" s="531">
        <v>0</v>
      </c>
      <c r="KT25" s="531">
        <v>0</v>
      </c>
      <c r="KU25" s="531">
        <v>0</v>
      </c>
      <c r="KV25" s="531">
        <v>0</v>
      </c>
      <c r="KW25" s="531">
        <v>0</v>
      </c>
      <c r="KX25" s="531">
        <v>0</v>
      </c>
      <c r="KY25" s="531">
        <v>0</v>
      </c>
      <c r="KZ25" s="531">
        <v>0</v>
      </c>
      <c r="LA25" s="531">
        <v>0</v>
      </c>
      <c r="LB25" s="531">
        <v>0</v>
      </c>
      <c r="LC25" s="531">
        <v>0</v>
      </c>
      <c r="LD25" s="531">
        <v>0</v>
      </c>
      <c r="LE25" s="531">
        <v>0</v>
      </c>
      <c r="LF25" s="531">
        <v>0</v>
      </c>
      <c r="LG25" s="531">
        <v>0</v>
      </c>
      <c r="LH25" s="531">
        <v>0</v>
      </c>
      <c r="LI25" s="531">
        <v>0</v>
      </c>
      <c r="LJ25" s="531">
        <v>0</v>
      </c>
      <c r="LK25" s="531">
        <v>0</v>
      </c>
      <c r="LL25" s="531">
        <v>0</v>
      </c>
      <c r="LM25" s="531">
        <v>0</v>
      </c>
      <c r="LN25" s="531">
        <v>0</v>
      </c>
      <c r="LO25" s="531">
        <v>0</v>
      </c>
      <c r="LP25" s="531">
        <v>0</v>
      </c>
      <c r="LQ25" s="531">
        <v>0</v>
      </c>
      <c r="LR25" s="531">
        <v>0</v>
      </c>
      <c r="LS25" s="531">
        <v>0</v>
      </c>
      <c r="LT25" s="531">
        <v>0</v>
      </c>
      <c r="LU25" s="531">
        <v>0</v>
      </c>
      <c r="LV25" s="531">
        <v>0</v>
      </c>
      <c r="LW25" s="531">
        <v>0</v>
      </c>
      <c r="LX25" s="531">
        <v>0</v>
      </c>
      <c r="LY25" s="531">
        <v>0</v>
      </c>
      <c r="LZ25" s="531">
        <v>0</v>
      </c>
      <c r="MA25" s="531">
        <v>0</v>
      </c>
      <c r="MB25" s="531">
        <v>0</v>
      </c>
      <c r="MC25" s="531">
        <v>0</v>
      </c>
      <c r="MD25" s="531">
        <v>0</v>
      </c>
      <c r="ME25" s="531">
        <v>0</v>
      </c>
      <c r="MF25" s="531">
        <v>0</v>
      </c>
      <c r="MG25" s="531">
        <v>0</v>
      </c>
      <c r="MH25" s="531">
        <v>0</v>
      </c>
      <c r="MI25" s="531">
        <v>0</v>
      </c>
      <c r="MJ25" s="531">
        <v>0</v>
      </c>
      <c r="MK25" s="531">
        <v>0</v>
      </c>
      <c r="ML25" s="531">
        <v>0</v>
      </c>
      <c r="MM25" s="531">
        <v>0</v>
      </c>
      <c r="MN25" s="531">
        <v>0</v>
      </c>
      <c r="MO25" s="531">
        <v>0</v>
      </c>
      <c r="MP25" s="531">
        <v>0</v>
      </c>
      <c r="MQ25" s="531">
        <v>0</v>
      </c>
      <c r="MR25" s="531">
        <v>0</v>
      </c>
      <c r="MS25" s="531">
        <v>0</v>
      </c>
      <c r="MT25" s="531">
        <v>0</v>
      </c>
      <c r="MU25" s="531">
        <v>0</v>
      </c>
      <c r="MV25" s="531">
        <v>0</v>
      </c>
      <c r="MW25" s="531">
        <v>0</v>
      </c>
      <c r="MX25" s="531">
        <v>0</v>
      </c>
      <c r="MY25" s="531">
        <v>0</v>
      </c>
      <c r="MZ25" s="531">
        <v>0</v>
      </c>
      <c r="NA25" s="531">
        <v>0</v>
      </c>
      <c r="NB25" s="531">
        <v>0</v>
      </c>
      <c r="NC25" s="531">
        <v>0</v>
      </c>
      <c r="ND25" s="531">
        <v>0</v>
      </c>
      <c r="NE25" s="531">
        <v>0</v>
      </c>
      <c r="NF25" s="531">
        <v>0</v>
      </c>
      <c r="NG25" s="531">
        <v>5</v>
      </c>
      <c r="NH25" s="531">
        <v>0</v>
      </c>
      <c r="NI25" s="531">
        <v>0</v>
      </c>
      <c r="NJ25" s="531">
        <v>0</v>
      </c>
      <c r="NK25" s="531">
        <v>0</v>
      </c>
      <c r="NL25" s="531">
        <v>0</v>
      </c>
      <c r="NM25" s="531">
        <v>0</v>
      </c>
      <c r="NN25" s="531">
        <v>0</v>
      </c>
      <c r="NO25" s="531">
        <v>0</v>
      </c>
      <c r="NP25" s="531">
        <v>0</v>
      </c>
      <c r="NQ25" s="531">
        <v>0</v>
      </c>
      <c r="NR25" s="531">
        <v>0</v>
      </c>
      <c r="NS25" s="531">
        <v>0</v>
      </c>
      <c r="NT25" s="531">
        <v>0</v>
      </c>
      <c r="NU25" s="531">
        <v>0</v>
      </c>
      <c r="NV25" s="531">
        <v>0</v>
      </c>
      <c r="NW25" s="531">
        <v>0</v>
      </c>
      <c r="NX25" s="531">
        <v>0</v>
      </c>
      <c r="NY25" s="531">
        <v>0</v>
      </c>
      <c r="NZ25" s="531">
        <v>0</v>
      </c>
      <c r="OA25" s="531">
        <v>0</v>
      </c>
      <c r="OB25" s="531">
        <v>0</v>
      </c>
      <c r="OC25" s="531">
        <v>0</v>
      </c>
      <c r="OD25" s="531">
        <v>0</v>
      </c>
      <c r="OE25" s="531">
        <v>0</v>
      </c>
      <c r="OF25" s="531">
        <v>0</v>
      </c>
      <c r="OG25" s="531">
        <v>0</v>
      </c>
      <c r="OH25" s="531">
        <v>0</v>
      </c>
      <c r="OI25" s="531">
        <v>0</v>
      </c>
      <c r="OJ25" s="531">
        <v>0</v>
      </c>
      <c r="OK25" s="531">
        <v>0</v>
      </c>
      <c r="OL25" s="531">
        <v>0</v>
      </c>
      <c r="OM25" s="531">
        <v>0</v>
      </c>
      <c r="ON25" s="531">
        <v>0</v>
      </c>
      <c r="OO25" s="531">
        <v>0</v>
      </c>
      <c r="OP25" s="531">
        <v>0</v>
      </c>
      <c r="OQ25" s="531">
        <v>0</v>
      </c>
      <c r="OR25" s="531">
        <v>0</v>
      </c>
      <c r="OS25" s="531">
        <v>0</v>
      </c>
      <c r="OT25" s="531">
        <v>0</v>
      </c>
      <c r="OU25" s="531">
        <v>0</v>
      </c>
      <c r="OV25" s="531">
        <v>0</v>
      </c>
      <c r="OW25" s="531">
        <v>0</v>
      </c>
      <c r="OX25" s="531">
        <v>3</v>
      </c>
      <c r="OY25" s="531">
        <v>0</v>
      </c>
      <c r="OZ25" s="531">
        <v>0</v>
      </c>
      <c r="PA25" s="531">
        <v>0</v>
      </c>
      <c r="PB25" s="531">
        <v>0</v>
      </c>
      <c r="PC25" s="531">
        <v>0</v>
      </c>
      <c r="PD25" s="531">
        <v>0</v>
      </c>
      <c r="PE25" s="531">
        <v>0</v>
      </c>
      <c r="PF25" s="531">
        <v>0</v>
      </c>
      <c r="PG25" s="531">
        <v>0</v>
      </c>
      <c r="PH25" s="531">
        <v>0</v>
      </c>
      <c r="PI25" s="531">
        <v>0</v>
      </c>
      <c r="PJ25" s="531">
        <v>0</v>
      </c>
      <c r="PK25" s="531">
        <v>0</v>
      </c>
      <c r="PL25" s="531">
        <v>0</v>
      </c>
      <c r="PM25" s="531">
        <v>0</v>
      </c>
      <c r="PN25" s="531">
        <v>0</v>
      </c>
      <c r="PO25" s="531">
        <v>0</v>
      </c>
      <c r="PP25" s="531">
        <v>0</v>
      </c>
      <c r="PQ25" s="531">
        <v>0</v>
      </c>
      <c r="PR25" s="531">
        <v>0</v>
      </c>
      <c r="PS25" s="531">
        <v>0</v>
      </c>
      <c r="PT25" s="531">
        <v>0</v>
      </c>
      <c r="PU25" s="531">
        <v>0</v>
      </c>
      <c r="PV25" s="531">
        <v>0</v>
      </c>
      <c r="PW25" s="531">
        <v>0</v>
      </c>
      <c r="PX25" s="531">
        <v>0</v>
      </c>
      <c r="PY25" s="531">
        <v>0</v>
      </c>
      <c r="PZ25" s="531">
        <v>0</v>
      </c>
      <c r="QA25" s="531">
        <v>0</v>
      </c>
      <c r="QB25" s="531">
        <v>0</v>
      </c>
      <c r="QC25" s="531">
        <v>0</v>
      </c>
      <c r="QD25" s="531">
        <v>0</v>
      </c>
      <c r="QE25" s="531">
        <v>0</v>
      </c>
      <c r="QF25" s="531">
        <v>0</v>
      </c>
      <c r="QG25" s="531">
        <v>0</v>
      </c>
      <c r="QH25" s="531">
        <v>0</v>
      </c>
      <c r="QI25" s="531">
        <v>0</v>
      </c>
      <c r="QJ25" s="531">
        <v>0</v>
      </c>
      <c r="QK25" s="531">
        <v>0</v>
      </c>
      <c r="QL25" s="531">
        <v>0</v>
      </c>
      <c r="QM25" s="531">
        <v>0</v>
      </c>
      <c r="QN25" s="531">
        <v>0</v>
      </c>
      <c r="QO25" s="531">
        <v>0</v>
      </c>
      <c r="QP25" s="531">
        <v>0</v>
      </c>
      <c r="QQ25" s="531">
        <v>4</v>
      </c>
      <c r="QR25" s="531">
        <v>0</v>
      </c>
      <c r="QS25" s="531">
        <v>0</v>
      </c>
      <c r="QT25" s="531">
        <v>0</v>
      </c>
      <c r="QU25" s="531">
        <v>0</v>
      </c>
      <c r="QV25" s="531">
        <v>0</v>
      </c>
      <c r="QW25" s="531">
        <v>0</v>
      </c>
      <c r="QX25" s="531">
        <v>0</v>
      </c>
      <c r="QY25" s="531">
        <v>0</v>
      </c>
      <c r="QZ25" s="531">
        <v>0</v>
      </c>
      <c r="RA25" s="531">
        <v>0</v>
      </c>
      <c r="RB25" s="531">
        <v>0</v>
      </c>
      <c r="RC25" s="531">
        <v>0</v>
      </c>
      <c r="RD25" s="531">
        <v>0</v>
      </c>
      <c r="RE25" s="531">
        <v>0</v>
      </c>
      <c r="RF25" s="531">
        <v>0</v>
      </c>
      <c r="RG25" s="531">
        <v>0</v>
      </c>
      <c r="RH25" s="531">
        <v>0</v>
      </c>
      <c r="RI25" s="531">
        <v>0</v>
      </c>
      <c r="RJ25" s="531">
        <v>0</v>
      </c>
      <c r="RK25" s="531">
        <v>0</v>
      </c>
      <c r="RL25" s="531">
        <v>0</v>
      </c>
      <c r="RM25" s="531">
        <v>0</v>
      </c>
      <c r="RN25" s="531">
        <v>0</v>
      </c>
      <c r="RO25" s="531">
        <v>0</v>
      </c>
      <c r="RP25" s="531">
        <v>0</v>
      </c>
      <c r="RQ25" s="531">
        <v>0</v>
      </c>
      <c r="RR25" s="531">
        <v>0</v>
      </c>
      <c r="RS25" s="531">
        <v>0</v>
      </c>
      <c r="RT25" s="531">
        <v>0</v>
      </c>
      <c r="RU25" s="531">
        <v>0</v>
      </c>
      <c r="RV25" s="531">
        <v>0</v>
      </c>
      <c r="RW25" s="531">
        <v>0</v>
      </c>
      <c r="RX25" s="531">
        <v>0</v>
      </c>
      <c r="RY25" s="531">
        <v>0</v>
      </c>
      <c r="RZ25" s="531">
        <v>0</v>
      </c>
      <c r="SA25" s="531">
        <v>0</v>
      </c>
      <c r="SB25" s="531">
        <v>0</v>
      </c>
      <c r="SC25" s="531">
        <v>0</v>
      </c>
      <c r="SD25" s="531">
        <v>0</v>
      </c>
      <c r="SE25" s="531">
        <v>0</v>
      </c>
      <c r="SF25" s="531">
        <v>0</v>
      </c>
      <c r="SG25" s="531">
        <v>0</v>
      </c>
      <c r="SH25" s="531">
        <v>0</v>
      </c>
      <c r="SI25" s="531">
        <v>1</v>
      </c>
      <c r="SJ25" s="531">
        <v>0</v>
      </c>
      <c r="SK25" s="531">
        <v>0</v>
      </c>
      <c r="SL25" s="531">
        <v>0</v>
      </c>
      <c r="SM25" s="531">
        <v>0</v>
      </c>
      <c r="SN25" s="531">
        <v>0</v>
      </c>
      <c r="SO25" s="531">
        <v>0</v>
      </c>
      <c r="SP25" s="531">
        <v>0</v>
      </c>
      <c r="SQ25" s="531">
        <v>0</v>
      </c>
      <c r="SR25" s="531">
        <v>0</v>
      </c>
      <c r="SS25" s="531">
        <v>0</v>
      </c>
      <c r="ST25" s="531">
        <v>0</v>
      </c>
      <c r="SU25" s="531">
        <v>0</v>
      </c>
      <c r="SV25" s="531">
        <v>0</v>
      </c>
      <c r="SW25" s="531">
        <v>1</v>
      </c>
      <c r="SX25" s="531">
        <v>0</v>
      </c>
      <c r="SY25" s="531">
        <v>0</v>
      </c>
      <c r="SZ25" s="531">
        <v>0</v>
      </c>
      <c r="TA25" s="531">
        <v>0</v>
      </c>
      <c r="TB25" s="531">
        <v>0</v>
      </c>
      <c r="TC25" s="531">
        <v>1</v>
      </c>
      <c r="TD25" s="531">
        <v>0</v>
      </c>
      <c r="TE25" s="531">
        <v>1</v>
      </c>
      <c r="TF25" s="531">
        <v>0</v>
      </c>
      <c r="TG25" s="531">
        <v>0</v>
      </c>
      <c r="TH25" s="531">
        <v>0</v>
      </c>
      <c r="TI25" s="531">
        <v>0</v>
      </c>
      <c r="TJ25" s="531">
        <v>0</v>
      </c>
      <c r="TK25" s="531">
        <v>0</v>
      </c>
      <c r="TL25" s="531">
        <v>0</v>
      </c>
      <c r="TM25" s="531">
        <v>0</v>
      </c>
      <c r="TN25" s="531">
        <v>0</v>
      </c>
      <c r="TO25" s="531">
        <v>0</v>
      </c>
      <c r="TP25" s="531">
        <v>0</v>
      </c>
      <c r="TQ25" s="531">
        <v>0</v>
      </c>
      <c r="TR25" s="531">
        <v>0</v>
      </c>
      <c r="TS25" s="531">
        <v>0</v>
      </c>
      <c r="TT25" s="531">
        <v>0</v>
      </c>
      <c r="TU25" s="531">
        <v>0</v>
      </c>
      <c r="TV25" s="531">
        <v>0</v>
      </c>
      <c r="TW25" s="531">
        <v>0</v>
      </c>
      <c r="TX25" s="531">
        <v>0</v>
      </c>
      <c r="TY25" s="531">
        <v>0</v>
      </c>
      <c r="TZ25" s="531">
        <v>0</v>
      </c>
      <c r="UA25" s="531">
        <v>0</v>
      </c>
      <c r="UB25" s="531">
        <v>0</v>
      </c>
      <c r="UC25" s="531">
        <v>38</v>
      </c>
      <c r="UD25" s="531">
        <v>0</v>
      </c>
      <c r="UE25" s="531">
        <v>12</v>
      </c>
      <c r="UF25" s="531">
        <v>1</v>
      </c>
      <c r="UG25" s="531">
        <v>38</v>
      </c>
      <c r="UH25" s="531">
        <v>0</v>
      </c>
      <c r="UI25" s="531">
        <v>11</v>
      </c>
      <c r="UJ25" s="531">
        <v>1</v>
      </c>
      <c r="UK25" s="531">
        <v>0</v>
      </c>
      <c r="UL25" s="531">
        <v>2</v>
      </c>
      <c r="UM25" s="531">
        <v>2</v>
      </c>
      <c r="UN25" s="531">
        <v>9</v>
      </c>
      <c r="UO25" s="531">
        <v>16</v>
      </c>
      <c r="UP25" s="531">
        <v>6</v>
      </c>
      <c r="UQ25" s="531">
        <v>3</v>
      </c>
      <c r="UR25" s="531">
        <v>0</v>
      </c>
      <c r="US25" s="531">
        <v>0</v>
      </c>
      <c r="UT25" s="531">
        <v>0</v>
      </c>
      <c r="UU25" s="531">
        <v>2</v>
      </c>
      <c r="UV25" s="531">
        <v>9</v>
      </c>
      <c r="UW25" s="531">
        <v>9</v>
      </c>
      <c r="UX25" s="531">
        <v>13</v>
      </c>
      <c r="UY25" s="531">
        <v>4</v>
      </c>
      <c r="UZ25" s="531">
        <v>1</v>
      </c>
      <c r="VA25" s="531">
        <v>0</v>
      </c>
      <c r="VB25" s="531">
        <v>0</v>
      </c>
      <c r="VC25" s="536"/>
      <c r="VD25" s="536"/>
      <c r="VE25" s="536"/>
      <c r="VF25" s="536"/>
      <c r="VG25" s="536"/>
      <c r="VH25" s="536"/>
      <c r="VI25" s="531">
        <v>0</v>
      </c>
      <c r="VJ25" s="531">
        <v>0</v>
      </c>
      <c r="VK25" s="531">
        <v>0</v>
      </c>
      <c r="VL25" s="531">
        <v>0</v>
      </c>
      <c r="VM25" s="531">
        <v>8</v>
      </c>
      <c r="VN25" s="531">
        <v>9</v>
      </c>
      <c r="VO25" s="531">
        <v>34</v>
      </c>
      <c r="VP25" s="531">
        <v>119</v>
      </c>
      <c r="VQ25" s="531">
        <v>0</v>
      </c>
      <c r="VR25" s="531">
        <v>0</v>
      </c>
      <c r="VS25" s="531">
        <v>2</v>
      </c>
      <c r="VT25" s="531">
        <v>4</v>
      </c>
      <c r="VU25" s="531">
        <v>131</v>
      </c>
      <c r="VV25" s="531">
        <v>0</v>
      </c>
      <c r="VW25" s="531">
        <v>0</v>
      </c>
      <c r="VX25" s="536"/>
      <c r="VY25" s="531">
        <v>0</v>
      </c>
      <c r="VZ25" s="531">
        <v>33</v>
      </c>
      <c r="WA25" s="531">
        <v>0</v>
      </c>
      <c r="WB25" s="531">
        <v>0</v>
      </c>
      <c r="WC25" s="531">
        <v>0</v>
      </c>
      <c r="WD25" s="531">
        <v>0</v>
      </c>
      <c r="WE25" s="531">
        <v>60</v>
      </c>
      <c r="WF25" s="536"/>
      <c r="WG25" s="536"/>
      <c r="WH25" s="536"/>
      <c r="WI25" s="536"/>
      <c r="WJ25" s="536"/>
      <c r="WK25" s="536"/>
      <c r="WL25" s="536"/>
      <c r="WM25" s="536"/>
      <c r="WN25" s="536"/>
      <c r="WO25" s="531">
        <v>0</v>
      </c>
      <c r="WP25" s="531">
        <v>0</v>
      </c>
      <c r="WQ25" s="531">
        <v>0</v>
      </c>
      <c r="WR25" s="531">
        <v>0</v>
      </c>
      <c r="WS25" s="531">
        <v>0</v>
      </c>
      <c r="WT25" s="531">
        <v>0</v>
      </c>
      <c r="WU25" s="531">
        <v>7</v>
      </c>
      <c r="WV25" s="531">
        <v>0</v>
      </c>
      <c r="WW25" s="531">
        <v>0</v>
      </c>
      <c r="WX25" s="531">
        <v>0</v>
      </c>
      <c r="WY25" s="531">
        <v>0</v>
      </c>
      <c r="WZ25" s="531">
        <v>0</v>
      </c>
      <c r="XA25" s="531">
        <v>2</v>
      </c>
      <c r="XB25" s="531">
        <v>7</v>
      </c>
      <c r="XC25" s="531">
        <v>9</v>
      </c>
      <c r="XD25" s="531">
        <v>20</v>
      </c>
      <c r="XE25" s="531">
        <v>0</v>
      </c>
      <c r="XF25" s="531">
        <v>0</v>
      </c>
      <c r="XG25" s="531">
        <v>29</v>
      </c>
      <c r="XH25" s="531">
        <v>4</v>
      </c>
      <c r="XI25" s="531">
        <v>23</v>
      </c>
      <c r="XJ25" s="531">
        <v>0</v>
      </c>
      <c r="XK25" s="531">
        <v>2</v>
      </c>
      <c r="XL25" s="531">
        <v>0</v>
      </c>
      <c r="XM25" s="531">
        <v>0</v>
      </c>
      <c r="XN25" s="531">
        <v>10</v>
      </c>
      <c r="XO25" s="531">
        <v>15</v>
      </c>
      <c r="XP25" s="531">
        <v>3</v>
      </c>
      <c r="XQ25" s="531">
        <v>0</v>
      </c>
      <c r="XR25" s="531">
        <v>0</v>
      </c>
      <c r="XS25" s="531">
        <v>0</v>
      </c>
      <c r="XT25" s="531">
        <v>0</v>
      </c>
      <c r="XU25" s="531">
        <v>0</v>
      </c>
      <c r="XV25" s="531">
        <v>0</v>
      </c>
      <c r="XW25" s="531">
        <v>0</v>
      </c>
      <c r="XX25" s="531">
        <v>0</v>
      </c>
      <c r="XY25" s="531">
        <v>0</v>
      </c>
      <c r="XZ25" s="531">
        <v>0</v>
      </c>
      <c r="YA25" s="531">
        <v>0</v>
      </c>
      <c r="YB25" s="531">
        <v>0</v>
      </c>
      <c r="YC25" s="531">
        <v>0</v>
      </c>
      <c r="YD25" s="531">
        <v>0</v>
      </c>
      <c r="YE25" s="531">
        <v>0</v>
      </c>
      <c r="YF25" s="531">
        <v>0</v>
      </c>
      <c r="YG25" s="531">
        <v>0</v>
      </c>
      <c r="YH25" s="531">
        <v>0</v>
      </c>
      <c r="YI25" s="531">
        <v>0</v>
      </c>
      <c r="YJ25" s="531">
        <v>0</v>
      </c>
      <c r="YK25" s="531">
        <v>0</v>
      </c>
      <c r="YL25" s="531">
        <v>0</v>
      </c>
      <c r="YM25" s="531">
        <v>0</v>
      </c>
      <c r="YN25" s="531">
        <v>0</v>
      </c>
      <c r="YO25" s="531">
        <v>0</v>
      </c>
      <c r="YP25" s="531">
        <v>0</v>
      </c>
      <c r="YQ25" s="531">
        <v>0</v>
      </c>
      <c r="YR25" s="531">
        <v>0</v>
      </c>
      <c r="YS25" s="531">
        <v>0</v>
      </c>
      <c r="YT25" s="531">
        <v>0</v>
      </c>
      <c r="YU25" s="531">
        <v>0</v>
      </c>
      <c r="YV25" s="531">
        <v>0</v>
      </c>
      <c r="YW25" s="531">
        <v>0</v>
      </c>
      <c r="YX25" s="531">
        <v>0</v>
      </c>
      <c r="YY25" s="531">
        <v>0</v>
      </c>
      <c r="YZ25" s="531">
        <v>0</v>
      </c>
      <c r="ZA25" s="531">
        <v>0</v>
      </c>
      <c r="ZB25" s="531">
        <v>0</v>
      </c>
      <c r="ZC25" s="531">
        <v>0</v>
      </c>
      <c r="ZD25" s="531">
        <v>0</v>
      </c>
      <c r="ZE25" s="531">
        <v>0</v>
      </c>
      <c r="ZF25" s="531">
        <v>0</v>
      </c>
      <c r="ZG25" s="531">
        <v>0</v>
      </c>
      <c r="ZH25" s="531">
        <v>0</v>
      </c>
      <c r="ZI25" s="531">
        <v>0</v>
      </c>
      <c r="ZJ25" s="531">
        <v>0</v>
      </c>
      <c r="ZK25" s="531">
        <v>0</v>
      </c>
      <c r="ZL25" s="531">
        <v>0</v>
      </c>
      <c r="ZM25" s="531">
        <v>0</v>
      </c>
      <c r="ZN25" s="531">
        <v>0</v>
      </c>
      <c r="ZO25" s="531">
        <v>0</v>
      </c>
      <c r="ZP25" s="531">
        <v>0</v>
      </c>
      <c r="ZQ25" s="531">
        <v>0</v>
      </c>
      <c r="ZR25" s="531">
        <v>0</v>
      </c>
      <c r="ZS25" s="531">
        <v>0</v>
      </c>
      <c r="ZT25" s="531">
        <v>0</v>
      </c>
      <c r="ZU25" s="531">
        <v>0</v>
      </c>
      <c r="ZV25" s="531">
        <v>0</v>
      </c>
      <c r="ZW25" s="531">
        <v>0</v>
      </c>
      <c r="ZX25" s="531">
        <v>0</v>
      </c>
      <c r="ZY25" s="531">
        <v>0</v>
      </c>
      <c r="ZZ25" s="531">
        <v>0</v>
      </c>
      <c r="AAA25" s="531">
        <v>0</v>
      </c>
      <c r="AAB25" s="531">
        <v>0</v>
      </c>
      <c r="AAC25" s="531">
        <v>0</v>
      </c>
      <c r="AAD25" s="531">
        <v>0</v>
      </c>
      <c r="AAE25" s="531">
        <v>0</v>
      </c>
      <c r="AAF25" s="531">
        <v>0</v>
      </c>
      <c r="AAG25" s="531">
        <v>0</v>
      </c>
      <c r="AAH25" s="531">
        <v>0</v>
      </c>
      <c r="AAI25" s="531">
        <v>0</v>
      </c>
      <c r="AAJ25" s="531">
        <v>0</v>
      </c>
      <c r="AAK25" s="531">
        <v>0</v>
      </c>
      <c r="AAL25" s="531">
        <v>0</v>
      </c>
      <c r="AAM25" s="531">
        <v>0</v>
      </c>
      <c r="AAN25" s="531">
        <v>0</v>
      </c>
      <c r="AAO25" s="531">
        <v>0</v>
      </c>
      <c r="AAP25" s="531">
        <v>0</v>
      </c>
      <c r="AAQ25" s="531">
        <v>0</v>
      </c>
      <c r="AAR25" s="531">
        <v>0</v>
      </c>
      <c r="AAS25" s="531">
        <v>0</v>
      </c>
      <c r="AAT25" s="531">
        <v>0</v>
      </c>
      <c r="AAU25" s="531">
        <v>0</v>
      </c>
      <c r="AAV25" s="531">
        <v>8</v>
      </c>
      <c r="AAW25" s="531">
        <v>18</v>
      </c>
      <c r="AAX25" s="531">
        <v>0</v>
      </c>
      <c r="AAY25" s="531">
        <v>2</v>
      </c>
      <c r="AAZ25" s="531">
        <v>0</v>
      </c>
      <c r="ABA25" s="531">
        <v>0</v>
      </c>
      <c r="ABB25" s="531">
        <v>0</v>
      </c>
      <c r="ABC25" s="531">
        <v>0</v>
      </c>
      <c r="ABD25" s="531">
        <v>4</v>
      </c>
      <c r="ABE25" s="536"/>
      <c r="ABF25" s="536"/>
      <c r="ABG25" s="536"/>
      <c r="ABH25" s="536"/>
      <c r="ABI25" s="536"/>
      <c r="ABJ25" s="536"/>
      <c r="ABK25" s="536"/>
      <c r="ABL25" s="536"/>
      <c r="ABM25" s="536"/>
      <c r="ABN25" s="536"/>
      <c r="ABO25" s="536"/>
      <c r="ABP25" s="536"/>
      <c r="ABQ25" s="536"/>
      <c r="ABR25" s="536"/>
      <c r="ABS25" s="536"/>
      <c r="ABT25" s="536"/>
      <c r="ABU25" s="536"/>
      <c r="ABV25" s="536"/>
      <c r="ABW25" s="536"/>
      <c r="ABX25" s="536"/>
      <c r="ABY25" s="536"/>
      <c r="ABZ25" s="531"/>
      <c r="ACA25" s="531"/>
      <c r="ACB25" s="531"/>
      <c r="ACC25" s="531"/>
      <c r="ACD25" s="531"/>
      <c r="ACE25" s="531"/>
      <c r="ACF25" s="531"/>
      <c r="ACG25" s="531"/>
      <c r="ACH25" s="531"/>
      <c r="ACI25" s="531"/>
      <c r="ACJ25" s="531"/>
      <c r="ACK25" s="531"/>
      <c r="ACL25" s="531"/>
      <c r="ACM25" s="531"/>
      <c r="ACN25" s="531"/>
      <c r="ACO25" s="531"/>
      <c r="ACP25" s="531"/>
      <c r="ACQ25" s="531">
        <v>4</v>
      </c>
      <c r="ACR25" s="531">
        <v>3</v>
      </c>
      <c r="ACS25" s="531">
        <v>2</v>
      </c>
      <c r="ACT25" s="531">
        <v>2</v>
      </c>
      <c r="ACU25" s="531"/>
      <c r="ACV25" s="531" t="s">
        <v>1636</v>
      </c>
      <c r="ACW25" s="536"/>
      <c r="ACX25" s="536"/>
      <c r="ACY25" s="536"/>
      <c r="ACZ25" s="536"/>
      <c r="ADA25" s="536"/>
      <c r="ADB25" s="536"/>
      <c r="ADC25" s="536"/>
      <c r="ADD25" s="536"/>
      <c r="ADE25" s="536"/>
      <c r="ADF25" s="536"/>
      <c r="ADG25" s="536"/>
      <c r="ADH25" s="536"/>
      <c r="ADI25" s="536"/>
      <c r="ADJ25" s="536"/>
      <c r="ADK25" s="536"/>
      <c r="ADL25" s="531"/>
      <c r="ADM25" s="531"/>
      <c r="ADN25" s="531"/>
      <c r="ADO25" s="531"/>
      <c r="ADP25" s="531"/>
      <c r="ADQ25" s="531"/>
      <c r="ADR25" s="531"/>
      <c r="ADS25" s="531" t="s">
        <v>1636</v>
      </c>
      <c r="ADT25" s="531"/>
      <c r="ADU25" s="531"/>
      <c r="ADV25" s="531"/>
      <c r="ADW25" s="531"/>
      <c r="ADX25" s="531"/>
      <c r="ADY25" s="536"/>
      <c r="ADZ25" s="536"/>
      <c r="AEA25" s="536"/>
      <c r="AEB25" s="531" t="s">
        <v>1798</v>
      </c>
      <c r="AEC25" s="531" t="s">
        <v>1799</v>
      </c>
      <c r="AED25" s="531" t="s">
        <v>1800</v>
      </c>
      <c r="AEE25" s="531" t="s">
        <v>1801</v>
      </c>
      <c r="AEF25" s="531" t="s">
        <v>1802</v>
      </c>
      <c r="AEG25" s="531" t="s">
        <v>1803</v>
      </c>
      <c r="AEH25" s="531" t="s">
        <v>1637</v>
      </c>
      <c r="AEI25" s="531" t="s">
        <v>1637</v>
      </c>
      <c r="AEJ25" s="531" t="s">
        <v>1637</v>
      </c>
    </row>
    <row r="26" spans="1:823">
      <c r="A26" s="531">
        <v>14</v>
      </c>
      <c r="B26" s="531">
        <v>48</v>
      </c>
      <c r="C26" s="537">
        <v>4</v>
      </c>
      <c r="D26" s="535">
        <v>43118.385278738424</v>
      </c>
      <c r="E26" s="531" t="s">
        <v>697</v>
      </c>
      <c r="F26" s="531" t="s">
        <v>752</v>
      </c>
      <c r="G26" s="531" t="s">
        <v>817</v>
      </c>
      <c r="H26" s="531" t="s">
        <v>818</v>
      </c>
      <c r="I26" s="531" t="s">
        <v>700</v>
      </c>
      <c r="J26" s="531">
        <v>16</v>
      </c>
      <c r="K26" s="531" t="s">
        <v>819</v>
      </c>
      <c r="L26" s="531" t="s">
        <v>820</v>
      </c>
      <c r="M26" s="531" t="s">
        <v>821</v>
      </c>
      <c r="N26" s="531"/>
      <c r="O26" s="531" t="s">
        <v>1749</v>
      </c>
      <c r="P26" s="531" t="s">
        <v>755</v>
      </c>
      <c r="Q26" s="531"/>
      <c r="R26" s="531"/>
      <c r="S26" s="531"/>
      <c r="T26" s="531"/>
      <c r="U26" s="531"/>
      <c r="V26" s="531" t="s">
        <v>817</v>
      </c>
      <c r="W26" s="531" t="s">
        <v>818</v>
      </c>
      <c r="X26" s="531" t="s">
        <v>700</v>
      </c>
      <c r="Y26" s="531" t="s">
        <v>752</v>
      </c>
      <c r="Z26" s="531" t="s">
        <v>819</v>
      </c>
      <c r="AA26" s="531" t="s">
        <v>820</v>
      </c>
      <c r="AB26" s="531" t="s">
        <v>1751</v>
      </c>
      <c r="AC26" s="531" t="s">
        <v>779</v>
      </c>
      <c r="AD26" s="531"/>
      <c r="AE26" s="531"/>
      <c r="AF26" s="531">
        <v>6</v>
      </c>
      <c r="AG26" s="531">
        <v>5</v>
      </c>
      <c r="AH26" s="531">
        <v>8</v>
      </c>
      <c r="AI26" s="531">
        <v>8</v>
      </c>
      <c r="AJ26" s="531">
        <v>9</v>
      </c>
      <c r="AK26" s="531"/>
      <c r="AL26" s="531"/>
      <c r="AM26" s="531"/>
      <c r="AN26" s="531"/>
      <c r="AO26" s="531"/>
      <c r="AP26" s="531"/>
      <c r="AQ26" s="531"/>
      <c r="AR26" s="531"/>
      <c r="AS26" s="531"/>
      <c r="AT26" s="531"/>
      <c r="AU26" s="531"/>
      <c r="AV26" s="531">
        <v>3</v>
      </c>
      <c r="AW26" s="531"/>
      <c r="AX26" s="531"/>
      <c r="AY26" s="531"/>
      <c r="AZ26" s="531"/>
      <c r="BA26" s="531"/>
      <c r="BB26" s="531"/>
      <c r="BC26" s="531"/>
      <c r="BD26" s="531"/>
      <c r="BE26" s="531"/>
      <c r="BF26" s="531">
        <v>2</v>
      </c>
      <c r="BG26" s="531"/>
      <c r="BH26" s="531"/>
      <c r="BI26" s="531"/>
      <c r="BJ26" s="531"/>
      <c r="BK26" s="531"/>
      <c r="BL26" s="531"/>
      <c r="BM26" s="531"/>
      <c r="BN26" s="531"/>
      <c r="BO26" s="531"/>
      <c r="BP26" s="531"/>
      <c r="BQ26" s="531"/>
      <c r="BR26" s="531"/>
      <c r="BS26" s="531">
        <v>2</v>
      </c>
      <c r="BT26" s="531"/>
      <c r="BU26" s="531"/>
      <c r="BV26" s="531">
        <v>1</v>
      </c>
      <c r="BW26" s="531"/>
      <c r="BX26" s="531"/>
      <c r="BY26" s="531"/>
      <c r="BZ26" s="531"/>
      <c r="CA26" s="531"/>
      <c r="CB26" s="531"/>
      <c r="CC26" s="531"/>
      <c r="CD26" s="531"/>
      <c r="CE26" s="531"/>
      <c r="CF26" s="531"/>
      <c r="CG26" s="531"/>
      <c r="CH26" s="531"/>
      <c r="CI26" s="531">
        <v>1</v>
      </c>
      <c r="CJ26" s="531"/>
      <c r="CK26" s="531"/>
      <c r="CL26" s="531"/>
      <c r="CM26" s="531"/>
      <c r="CN26" s="531"/>
      <c r="CO26" s="531"/>
      <c r="CP26" s="531"/>
      <c r="CQ26" s="531"/>
      <c r="CR26" s="531"/>
      <c r="CS26" s="531">
        <v>2</v>
      </c>
      <c r="CT26" s="531"/>
      <c r="CU26" s="531"/>
      <c r="CV26" s="531"/>
      <c r="CW26" s="531"/>
      <c r="CX26" s="531"/>
      <c r="CY26" s="531"/>
      <c r="CZ26" s="531"/>
      <c r="DA26" s="531"/>
      <c r="DB26" s="531"/>
      <c r="DC26" s="531"/>
      <c r="DD26" s="531"/>
      <c r="DE26" s="531"/>
      <c r="DF26" s="531"/>
      <c r="DG26" s="531"/>
      <c r="DH26" s="531"/>
      <c r="DI26" s="531"/>
      <c r="DJ26" s="531"/>
      <c r="DK26" s="531"/>
      <c r="DL26" s="531"/>
      <c r="DM26" s="531"/>
      <c r="DN26" s="531"/>
      <c r="DO26" s="531"/>
      <c r="DP26" s="531"/>
      <c r="DQ26" s="531"/>
      <c r="DR26" s="531"/>
      <c r="DS26" s="531"/>
      <c r="DT26" s="531"/>
      <c r="DU26" s="531"/>
      <c r="DV26" s="531"/>
      <c r="DW26" s="531"/>
      <c r="DX26" s="531"/>
      <c r="DY26" s="531"/>
      <c r="DZ26" s="531"/>
      <c r="EA26" s="531"/>
      <c r="EB26" s="531"/>
      <c r="EC26" s="531"/>
      <c r="ED26" s="531"/>
      <c r="EE26" s="531"/>
      <c r="EF26" s="531"/>
      <c r="EG26" s="531"/>
      <c r="EH26" s="531"/>
      <c r="EI26" s="531"/>
      <c r="EJ26" s="531"/>
      <c r="EK26" s="531"/>
      <c r="EL26" s="531"/>
      <c r="EM26" s="531"/>
      <c r="EN26" s="531"/>
      <c r="EO26" s="531"/>
      <c r="EP26" s="531"/>
      <c r="EQ26" s="531"/>
      <c r="ER26" s="531"/>
      <c r="ES26" s="531"/>
      <c r="ET26" s="531">
        <v>2</v>
      </c>
      <c r="EU26" s="531"/>
      <c r="EV26" s="531"/>
      <c r="EW26" s="531"/>
      <c r="EX26" s="531"/>
      <c r="EY26" s="531"/>
      <c r="EZ26" s="531"/>
      <c r="FA26" s="531"/>
      <c r="FB26" s="531"/>
      <c r="FC26" s="531"/>
      <c r="FD26" s="531"/>
      <c r="FE26" s="531"/>
      <c r="FF26" s="531"/>
      <c r="FG26" s="531"/>
      <c r="FH26" s="531"/>
      <c r="FI26" s="531"/>
      <c r="FJ26" s="531"/>
      <c r="FK26" s="531"/>
      <c r="FL26" s="531"/>
      <c r="FM26" s="531"/>
      <c r="FN26" s="531"/>
      <c r="FO26" s="531"/>
      <c r="FP26" s="531"/>
      <c r="FQ26" s="531"/>
      <c r="FR26" s="531"/>
      <c r="FS26" s="531"/>
      <c r="FT26" s="531"/>
      <c r="FU26" s="531"/>
      <c r="FV26" s="531"/>
      <c r="FW26" s="531"/>
      <c r="FX26" s="531"/>
      <c r="FY26" s="531"/>
      <c r="FZ26" s="531"/>
      <c r="GA26" s="531"/>
      <c r="GB26" s="531"/>
      <c r="GC26" s="531"/>
      <c r="GD26" s="531"/>
      <c r="GE26" s="531"/>
      <c r="GF26" s="531"/>
      <c r="GG26" s="531"/>
      <c r="GH26" s="531"/>
      <c r="GI26" s="531"/>
      <c r="GJ26" s="531"/>
      <c r="GK26" s="531"/>
      <c r="GL26" s="531"/>
      <c r="GM26" s="531"/>
      <c r="GN26" s="531">
        <v>2</v>
      </c>
      <c r="GO26" s="531"/>
      <c r="GP26" s="531"/>
      <c r="GQ26" s="531"/>
      <c r="GR26" s="531"/>
      <c r="GS26" s="531"/>
      <c r="GT26" s="531"/>
      <c r="GU26" s="531"/>
      <c r="GV26" s="531"/>
      <c r="GW26" s="531"/>
      <c r="GX26" s="531"/>
      <c r="GY26" s="531"/>
      <c r="GZ26" s="531"/>
      <c r="HA26" s="531"/>
      <c r="HB26" s="531"/>
      <c r="HC26" s="531"/>
      <c r="HD26" s="531"/>
      <c r="HE26" s="531"/>
      <c r="HF26" s="531"/>
      <c r="HG26" s="531"/>
      <c r="HH26" s="531"/>
      <c r="HI26" s="531"/>
      <c r="HJ26" s="531"/>
      <c r="HK26" s="531">
        <v>2</v>
      </c>
      <c r="HL26" s="531"/>
      <c r="HM26" s="531"/>
      <c r="HN26" s="531"/>
      <c r="HO26" s="531"/>
      <c r="HP26" s="531"/>
      <c r="HQ26" s="531"/>
      <c r="HR26" s="531"/>
      <c r="HS26" s="531"/>
      <c r="HT26" s="531"/>
      <c r="HU26" s="531"/>
      <c r="HV26" s="531"/>
      <c r="HW26" s="531"/>
      <c r="HX26" s="531"/>
      <c r="HY26" s="531"/>
      <c r="HZ26" s="531"/>
      <c r="IA26" s="531"/>
      <c r="IB26" s="531"/>
      <c r="IC26" s="531"/>
      <c r="ID26" s="531"/>
      <c r="IE26" s="531"/>
      <c r="IF26" s="531"/>
      <c r="IG26" s="531"/>
      <c r="IH26" s="531">
        <v>3</v>
      </c>
      <c r="II26" s="531"/>
      <c r="IJ26" s="531"/>
      <c r="IK26" s="531"/>
      <c r="IL26" s="531"/>
      <c r="IM26" s="531"/>
      <c r="IN26" s="531"/>
      <c r="IO26" s="531"/>
      <c r="IP26" s="531"/>
      <c r="IQ26" s="531"/>
      <c r="IR26" s="531"/>
      <c r="IS26" s="531"/>
      <c r="IT26" s="531"/>
      <c r="IU26" s="531"/>
      <c r="IV26" s="531"/>
      <c r="IW26" s="531"/>
      <c r="IX26" s="531"/>
      <c r="IY26" s="531"/>
      <c r="IZ26" s="531"/>
      <c r="JA26" s="531"/>
      <c r="JB26" s="531"/>
      <c r="JC26" s="531"/>
      <c r="JD26" s="531"/>
      <c r="JE26" s="531"/>
      <c r="JF26" s="531"/>
      <c r="JG26" s="531"/>
      <c r="JH26" s="531"/>
      <c r="JI26" s="531"/>
      <c r="JJ26" s="531"/>
      <c r="JK26" s="531"/>
      <c r="JL26" s="531"/>
      <c r="JM26" s="531"/>
      <c r="JN26" s="531"/>
      <c r="JO26" s="531"/>
      <c r="JP26" s="531"/>
      <c r="JQ26" s="531"/>
      <c r="JR26" s="531"/>
      <c r="JS26" s="531"/>
      <c r="JT26" s="531"/>
      <c r="JU26" s="531"/>
      <c r="JV26" s="531"/>
      <c r="JW26" s="531"/>
      <c r="JX26" s="531"/>
      <c r="JY26" s="531"/>
      <c r="JZ26" s="531"/>
      <c r="KA26" s="531"/>
      <c r="KB26" s="531">
        <v>2</v>
      </c>
      <c r="KC26" s="531"/>
      <c r="KD26" s="531"/>
      <c r="KE26" s="531"/>
      <c r="KF26" s="531"/>
      <c r="KG26" s="531"/>
      <c r="KH26" s="531"/>
      <c r="KI26" s="531"/>
      <c r="KJ26" s="531"/>
      <c r="KK26" s="531"/>
      <c r="KL26" s="531"/>
      <c r="KM26" s="531"/>
      <c r="KN26" s="531"/>
      <c r="KO26" s="531"/>
      <c r="KP26" s="531"/>
      <c r="KQ26" s="531"/>
      <c r="KR26" s="531"/>
      <c r="KS26" s="531"/>
      <c r="KT26" s="531"/>
      <c r="KU26" s="531"/>
      <c r="KV26" s="531"/>
      <c r="KW26" s="531"/>
      <c r="KX26" s="531"/>
      <c r="KY26" s="531">
        <v>3</v>
      </c>
      <c r="KZ26" s="531"/>
      <c r="LA26" s="531"/>
      <c r="LB26" s="531"/>
      <c r="LC26" s="531"/>
      <c r="LD26" s="531"/>
      <c r="LE26" s="531"/>
      <c r="LF26" s="531"/>
      <c r="LG26" s="531"/>
      <c r="LH26" s="531"/>
      <c r="LI26" s="531"/>
      <c r="LJ26" s="531"/>
      <c r="LK26" s="531"/>
      <c r="LL26" s="531"/>
      <c r="LM26" s="531"/>
      <c r="LN26" s="531"/>
      <c r="LO26" s="531"/>
      <c r="LP26" s="531"/>
      <c r="LQ26" s="531"/>
      <c r="LR26" s="531"/>
      <c r="LS26" s="531"/>
      <c r="LT26" s="531"/>
      <c r="LU26" s="531"/>
      <c r="LV26" s="531"/>
      <c r="LW26" s="531"/>
      <c r="LX26" s="531"/>
      <c r="LY26" s="531"/>
      <c r="LZ26" s="531"/>
      <c r="MA26" s="531"/>
      <c r="MB26" s="531"/>
      <c r="MC26" s="531"/>
      <c r="MD26" s="531"/>
      <c r="ME26" s="531"/>
      <c r="MF26" s="531"/>
      <c r="MG26" s="531"/>
      <c r="MH26" s="531"/>
      <c r="MI26" s="531"/>
      <c r="MJ26" s="531"/>
      <c r="MK26" s="531"/>
      <c r="ML26" s="531"/>
      <c r="MM26" s="531"/>
      <c r="MN26" s="531"/>
      <c r="MO26" s="531"/>
      <c r="MP26" s="531"/>
      <c r="MQ26" s="531"/>
      <c r="MR26" s="531"/>
      <c r="MS26" s="531"/>
      <c r="MT26" s="531"/>
      <c r="MU26" s="531"/>
      <c r="MV26" s="531"/>
      <c r="MW26" s="531"/>
      <c r="MX26" s="531"/>
      <c r="MY26" s="531"/>
      <c r="MZ26" s="531"/>
      <c r="NA26" s="531"/>
      <c r="NB26" s="531"/>
      <c r="NC26" s="531"/>
      <c r="ND26" s="531"/>
      <c r="NE26" s="531"/>
      <c r="NF26" s="531"/>
      <c r="NG26" s="531"/>
      <c r="NH26" s="531"/>
      <c r="NI26" s="531"/>
      <c r="NJ26" s="531"/>
      <c r="NK26" s="531"/>
      <c r="NL26" s="531"/>
      <c r="NM26" s="531"/>
      <c r="NN26" s="531"/>
      <c r="NO26" s="531"/>
      <c r="NP26" s="531"/>
      <c r="NQ26" s="531"/>
      <c r="NR26" s="531"/>
      <c r="NS26" s="531"/>
      <c r="NT26" s="531"/>
      <c r="NU26" s="531"/>
      <c r="NV26" s="531"/>
      <c r="NW26" s="531"/>
      <c r="NX26" s="531"/>
      <c r="NY26" s="531"/>
      <c r="NZ26" s="531"/>
      <c r="OA26" s="531"/>
      <c r="OB26" s="531"/>
      <c r="OC26" s="531"/>
      <c r="OD26" s="531"/>
      <c r="OE26" s="531"/>
      <c r="OF26" s="531"/>
      <c r="OG26" s="531"/>
      <c r="OH26" s="531"/>
      <c r="OI26" s="531"/>
      <c r="OJ26" s="531"/>
      <c r="OK26" s="531"/>
      <c r="OL26" s="531"/>
      <c r="OM26" s="531"/>
      <c r="ON26" s="531"/>
      <c r="OO26" s="531"/>
      <c r="OP26" s="531"/>
      <c r="OQ26" s="531"/>
      <c r="OR26" s="531"/>
      <c r="OS26" s="531"/>
      <c r="OT26" s="531"/>
      <c r="OU26" s="531"/>
      <c r="OV26" s="531"/>
      <c r="OW26" s="531"/>
      <c r="OX26" s="531"/>
      <c r="OY26" s="531"/>
      <c r="OZ26" s="531"/>
      <c r="PA26" s="531"/>
      <c r="PB26" s="531"/>
      <c r="PC26" s="531"/>
      <c r="PD26" s="531"/>
      <c r="PE26" s="531"/>
      <c r="PF26" s="531"/>
      <c r="PG26" s="531"/>
      <c r="PH26" s="531"/>
      <c r="PI26" s="531"/>
      <c r="PJ26" s="531"/>
      <c r="PK26" s="531"/>
      <c r="PL26" s="531"/>
      <c r="PM26" s="531"/>
      <c r="PN26" s="531"/>
      <c r="PO26" s="531"/>
      <c r="PP26" s="531"/>
      <c r="PQ26" s="531"/>
      <c r="PR26" s="531"/>
      <c r="PS26" s="531"/>
      <c r="PT26" s="531"/>
      <c r="PU26" s="531"/>
      <c r="PV26" s="531"/>
      <c r="PW26" s="531"/>
      <c r="PX26" s="531"/>
      <c r="PY26" s="531"/>
      <c r="PZ26" s="531">
        <v>1</v>
      </c>
      <c r="QA26" s="531"/>
      <c r="QB26" s="531"/>
      <c r="QC26" s="531"/>
      <c r="QD26" s="531"/>
      <c r="QE26" s="531"/>
      <c r="QF26" s="531"/>
      <c r="QG26" s="531"/>
      <c r="QH26" s="531"/>
      <c r="QI26" s="531"/>
      <c r="QJ26" s="531"/>
      <c r="QK26" s="531"/>
      <c r="QL26" s="531"/>
      <c r="QM26" s="531"/>
      <c r="QN26" s="531"/>
      <c r="QO26" s="531"/>
      <c r="QP26" s="531">
        <v>4</v>
      </c>
      <c r="QQ26" s="531"/>
      <c r="QR26" s="531"/>
      <c r="QS26" s="531"/>
      <c r="QT26" s="531"/>
      <c r="QU26" s="531"/>
      <c r="QV26" s="531"/>
      <c r="QW26" s="531"/>
      <c r="QX26" s="531"/>
      <c r="QY26" s="531"/>
      <c r="QZ26" s="531"/>
      <c r="RA26" s="531"/>
      <c r="RB26" s="531"/>
      <c r="RC26" s="531"/>
      <c r="RD26" s="531"/>
      <c r="RE26" s="531"/>
      <c r="RF26" s="531"/>
      <c r="RG26" s="531"/>
      <c r="RH26" s="531"/>
      <c r="RI26" s="531"/>
      <c r="RJ26" s="531"/>
      <c r="RK26" s="531"/>
      <c r="RL26" s="531"/>
      <c r="RM26" s="531"/>
      <c r="RN26" s="531"/>
      <c r="RO26" s="531"/>
      <c r="RP26" s="531"/>
      <c r="RQ26" s="531"/>
      <c r="RR26" s="531"/>
      <c r="RS26" s="531"/>
      <c r="RT26" s="531"/>
      <c r="RU26" s="531"/>
      <c r="RV26" s="531"/>
      <c r="RW26" s="531"/>
      <c r="RX26" s="531"/>
      <c r="RY26" s="531"/>
      <c r="RZ26" s="531"/>
      <c r="SA26" s="531"/>
      <c r="SB26" s="531"/>
      <c r="SC26" s="531"/>
      <c r="SD26" s="531"/>
      <c r="SE26" s="531"/>
      <c r="SF26" s="531"/>
      <c r="SG26" s="531"/>
      <c r="SH26" s="531">
        <v>4</v>
      </c>
      <c r="SI26" s="531"/>
      <c r="SJ26" s="531"/>
      <c r="SK26" s="531"/>
      <c r="SL26" s="531"/>
      <c r="SM26" s="531"/>
      <c r="SN26" s="531"/>
      <c r="SO26" s="531"/>
      <c r="SP26" s="531"/>
      <c r="SQ26" s="531"/>
      <c r="SR26" s="531"/>
      <c r="SS26" s="531"/>
      <c r="ST26" s="531"/>
      <c r="SU26" s="531"/>
      <c r="SV26" s="531"/>
      <c r="SW26" s="531"/>
      <c r="SX26" s="531"/>
      <c r="SY26" s="531"/>
      <c r="SZ26" s="531"/>
      <c r="TA26" s="531"/>
      <c r="TB26" s="531"/>
      <c r="TC26" s="531"/>
      <c r="TD26" s="531"/>
      <c r="TE26" s="531"/>
      <c r="TF26" s="531"/>
      <c r="TG26" s="531"/>
      <c r="TH26" s="531"/>
      <c r="TI26" s="531"/>
      <c r="TJ26" s="531"/>
      <c r="TK26" s="531"/>
      <c r="TL26" s="531"/>
      <c r="TM26" s="531"/>
      <c r="TN26" s="531"/>
      <c r="TO26" s="531"/>
      <c r="TP26" s="531"/>
      <c r="TQ26" s="531"/>
      <c r="TR26" s="531"/>
      <c r="TS26" s="531"/>
      <c r="TT26" s="531"/>
      <c r="TU26" s="531"/>
      <c r="TV26" s="531"/>
      <c r="TW26" s="531"/>
      <c r="TX26" s="531"/>
      <c r="TY26" s="531"/>
      <c r="TZ26" s="531"/>
      <c r="UA26" s="531"/>
      <c r="UB26" s="531"/>
      <c r="UC26" s="531">
        <v>5</v>
      </c>
      <c r="UD26" s="531"/>
      <c r="UE26" s="531">
        <v>0</v>
      </c>
      <c r="UF26" s="531"/>
      <c r="UG26" s="531">
        <v>6</v>
      </c>
      <c r="UH26" s="531"/>
      <c r="UI26" s="531">
        <v>0</v>
      </c>
      <c r="UJ26" s="531"/>
      <c r="UK26" s="531"/>
      <c r="UL26" s="531"/>
      <c r="UM26" s="531"/>
      <c r="UN26" s="531">
        <v>1</v>
      </c>
      <c r="UO26" s="531">
        <v>1</v>
      </c>
      <c r="UP26" s="531">
        <v>1</v>
      </c>
      <c r="UQ26" s="531">
        <v>1</v>
      </c>
      <c r="UR26" s="531">
        <v>1</v>
      </c>
      <c r="US26" s="531"/>
      <c r="UT26" s="531"/>
      <c r="UU26" s="531"/>
      <c r="UV26" s="531">
        <v>1</v>
      </c>
      <c r="UW26" s="531">
        <v>1</v>
      </c>
      <c r="UX26" s="531">
        <v>1</v>
      </c>
      <c r="UY26" s="531">
        <v>2</v>
      </c>
      <c r="UZ26" s="531">
        <v>1</v>
      </c>
      <c r="VA26" s="531"/>
      <c r="VB26" s="531"/>
      <c r="VC26" s="536"/>
      <c r="VD26" s="536"/>
      <c r="VE26" s="536"/>
      <c r="VF26" s="536"/>
      <c r="VG26" s="536"/>
      <c r="VH26" s="536"/>
      <c r="VI26" s="531"/>
      <c r="VJ26" s="531"/>
      <c r="VK26" s="531"/>
      <c r="VL26" s="531"/>
      <c r="VM26" s="531"/>
      <c r="VN26" s="531">
        <v>2</v>
      </c>
      <c r="VO26" s="531"/>
      <c r="VP26" s="531"/>
      <c r="VQ26" s="531"/>
      <c r="VR26" s="531"/>
      <c r="VS26" s="531"/>
      <c r="VT26" s="531"/>
      <c r="VU26" s="531"/>
      <c r="VV26" s="531"/>
      <c r="VW26" s="531"/>
      <c r="VX26" s="536"/>
      <c r="VY26" s="531"/>
      <c r="VZ26" s="531"/>
      <c r="WA26" s="531"/>
      <c r="WB26" s="531"/>
      <c r="WC26" s="531"/>
      <c r="WD26" s="531"/>
      <c r="WE26" s="531">
        <v>45</v>
      </c>
      <c r="WF26" s="536"/>
      <c r="WG26" s="536"/>
      <c r="WH26" s="536"/>
      <c r="WI26" s="536"/>
      <c r="WJ26" s="536"/>
      <c r="WK26" s="536"/>
      <c r="WL26" s="536"/>
      <c r="WM26" s="536"/>
      <c r="WN26" s="536"/>
      <c r="WO26" s="531"/>
      <c r="WP26" s="531"/>
      <c r="WQ26" s="531"/>
      <c r="WR26" s="531"/>
      <c r="WS26" s="531"/>
      <c r="WT26" s="531"/>
      <c r="WU26" s="531"/>
      <c r="WV26" s="531"/>
      <c r="WW26" s="531"/>
      <c r="WX26" s="531"/>
      <c r="WY26" s="531"/>
      <c r="WZ26" s="531"/>
      <c r="XA26" s="531"/>
      <c r="XB26" s="531"/>
      <c r="XC26" s="531"/>
      <c r="XD26" s="531">
        <v>2</v>
      </c>
      <c r="XE26" s="531"/>
      <c r="XF26" s="531"/>
      <c r="XG26" s="531">
        <v>1</v>
      </c>
      <c r="XH26" s="531"/>
      <c r="XI26" s="531"/>
      <c r="XJ26" s="531"/>
      <c r="XK26" s="531"/>
      <c r="XL26" s="531"/>
      <c r="XM26" s="531"/>
      <c r="XN26" s="531"/>
      <c r="XO26" s="531"/>
      <c r="XP26" s="531"/>
      <c r="XQ26" s="531"/>
      <c r="XR26" s="531">
        <v>5</v>
      </c>
      <c r="XS26" s="531"/>
      <c r="XT26" s="531"/>
      <c r="XU26" s="531"/>
      <c r="XV26" s="531"/>
      <c r="XW26" s="531"/>
      <c r="XX26" s="531"/>
      <c r="XY26" s="531"/>
      <c r="XZ26" s="531"/>
      <c r="YA26" s="531"/>
      <c r="YB26" s="531"/>
      <c r="YC26" s="531"/>
      <c r="YD26" s="531"/>
      <c r="YE26" s="531"/>
      <c r="YF26" s="531"/>
      <c r="YG26" s="531"/>
      <c r="YH26" s="531"/>
      <c r="YI26" s="531"/>
      <c r="YJ26" s="531"/>
      <c r="YK26" s="531"/>
      <c r="YL26" s="531"/>
      <c r="YM26" s="531"/>
      <c r="YN26" s="531"/>
      <c r="YO26" s="531">
        <v>17</v>
      </c>
      <c r="YP26" s="531"/>
      <c r="YQ26" s="531"/>
      <c r="YR26" s="531"/>
      <c r="YS26" s="531"/>
      <c r="YT26" s="531"/>
      <c r="YU26" s="531"/>
      <c r="YV26" s="531"/>
      <c r="YW26" s="531"/>
      <c r="YX26" s="531"/>
      <c r="YY26" s="531"/>
      <c r="YZ26" s="531"/>
      <c r="ZA26" s="531"/>
      <c r="ZB26" s="531"/>
      <c r="ZC26" s="531"/>
      <c r="ZD26" s="531"/>
      <c r="ZE26" s="531"/>
      <c r="ZF26" s="531"/>
      <c r="ZG26" s="531"/>
      <c r="ZH26" s="531"/>
      <c r="ZI26" s="531"/>
      <c r="ZJ26" s="531"/>
      <c r="ZK26" s="531"/>
      <c r="ZL26" s="531"/>
      <c r="ZM26" s="531"/>
      <c r="ZN26" s="531"/>
      <c r="ZO26" s="531"/>
      <c r="ZP26" s="531"/>
      <c r="ZQ26" s="531"/>
      <c r="ZR26" s="531"/>
      <c r="ZS26" s="531"/>
      <c r="ZT26" s="531"/>
      <c r="ZU26" s="531"/>
      <c r="ZV26" s="531"/>
      <c r="ZW26" s="531"/>
      <c r="ZX26" s="531"/>
      <c r="ZY26" s="531"/>
      <c r="ZZ26" s="531"/>
      <c r="AAA26" s="531"/>
      <c r="AAB26" s="531"/>
      <c r="AAC26" s="531"/>
      <c r="AAD26" s="531"/>
      <c r="AAE26" s="531"/>
      <c r="AAF26" s="531"/>
      <c r="AAG26" s="531"/>
      <c r="AAH26" s="531"/>
      <c r="AAI26" s="531"/>
      <c r="AAJ26" s="531"/>
      <c r="AAK26" s="531"/>
      <c r="AAL26" s="531"/>
      <c r="AAM26" s="531"/>
      <c r="AAN26" s="531"/>
      <c r="AAO26" s="531"/>
      <c r="AAP26" s="531"/>
      <c r="AAQ26" s="531"/>
      <c r="AAR26" s="531"/>
      <c r="AAS26" s="531"/>
      <c r="AAT26" s="531"/>
      <c r="AAU26" s="531"/>
      <c r="AAV26" s="531">
        <v>25</v>
      </c>
      <c r="AAW26" s="531"/>
      <c r="AAX26" s="531"/>
      <c r="AAY26" s="531"/>
      <c r="AAZ26" s="531"/>
      <c r="ABA26" s="531"/>
      <c r="ABB26" s="531"/>
      <c r="ABC26" s="531"/>
      <c r="ABD26" s="531"/>
      <c r="ABE26" s="536"/>
      <c r="ABF26" s="536"/>
      <c r="ABG26" s="536"/>
      <c r="ABH26" s="536"/>
      <c r="ABI26" s="536"/>
      <c r="ABJ26" s="536"/>
      <c r="ABK26" s="536"/>
      <c r="ABL26" s="536"/>
      <c r="ABM26" s="536"/>
      <c r="ABN26" s="536"/>
      <c r="ABO26" s="536"/>
      <c r="ABP26" s="536"/>
      <c r="ABQ26" s="536"/>
      <c r="ABR26" s="536"/>
      <c r="ABS26" s="536"/>
      <c r="ABT26" s="536"/>
      <c r="ABU26" s="536"/>
      <c r="ABV26" s="536"/>
      <c r="ABW26" s="536"/>
      <c r="ABX26" s="536"/>
      <c r="ABY26" s="536"/>
      <c r="ABZ26" s="531"/>
      <c r="ACA26" s="531"/>
      <c r="ACB26" s="531"/>
      <c r="ACC26" s="531"/>
      <c r="ACD26" s="531"/>
      <c r="ACE26" s="531"/>
      <c r="ACF26" s="531"/>
      <c r="ACG26" s="531"/>
      <c r="ACH26" s="531"/>
      <c r="ACI26" s="531"/>
      <c r="ACJ26" s="531"/>
      <c r="ACK26" s="531"/>
      <c r="ACL26" s="531"/>
      <c r="ACM26" s="531"/>
      <c r="ACN26" s="531"/>
      <c r="ACO26" s="531"/>
      <c r="ACP26" s="531"/>
      <c r="ACQ26" s="531">
        <v>3</v>
      </c>
      <c r="ACR26" s="531">
        <v>1</v>
      </c>
      <c r="ACS26" s="531">
        <v>2</v>
      </c>
      <c r="ACT26" s="531">
        <v>2</v>
      </c>
      <c r="ACU26" s="531"/>
      <c r="ACV26" s="531" t="s">
        <v>1815</v>
      </c>
      <c r="ACW26" s="536"/>
      <c r="ACX26" s="536"/>
      <c r="ACY26" s="536"/>
      <c r="ACZ26" s="536"/>
      <c r="ADA26" s="536"/>
      <c r="ADB26" s="536"/>
      <c r="ADC26" s="536"/>
      <c r="ADD26" s="536"/>
      <c r="ADE26" s="536"/>
      <c r="ADF26" s="536"/>
      <c r="ADG26" s="536"/>
      <c r="ADH26" s="536"/>
      <c r="ADI26" s="536"/>
      <c r="ADJ26" s="536"/>
      <c r="ADK26" s="536"/>
      <c r="ADL26" s="531"/>
      <c r="ADM26" s="531"/>
      <c r="ADN26" s="531"/>
      <c r="ADO26" s="531"/>
      <c r="ADP26" s="531"/>
      <c r="ADQ26" s="531"/>
      <c r="ADR26" s="531"/>
      <c r="ADS26" s="531" t="s">
        <v>1816</v>
      </c>
      <c r="ADT26" s="531"/>
      <c r="ADU26" s="531"/>
      <c r="ADV26" s="531"/>
      <c r="ADW26" s="531"/>
      <c r="ADX26" s="531"/>
      <c r="ADY26" s="536"/>
      <c r="ADZ26" s="536"/>
      <c r="AEA26" s="536"/>
      <c r="AEB26" s="531" t="s">
        <v>1798</v>
      </c>
      <c r="AEC26" s="531" t="s">
        <v>1799</v>
      </c>
      <c r="AED26" s="531" t="s">
        <v>1800</v>
      </c>
      <c r="AEE26" s="531" t="s">
        <v>1801</v>
      </c>
      <c r="AEF26" s="531" t="s">
        <v>1802</v>
      </c>
      <c r="AEG26" s="531" t="s">
        <v>1803</v>
      </c>
      <c r="AEH26" s="531" t="s">
        <v>1637</v>
      </c>
      <c r="AEI26" s="531" t="s">
        <v>1638</v>
      </c>
      <c r="AEJ26" s="531" t="s">
        <v>1637</v>
      </c>
    </row>
    <row r="27" spans="1:823">
      <c r="A27" s="531">
        <v>15</v>
      </c>
      <c r="B27" s="531">
        <v>49</v>
      </c>
      <c r="C27" s="537">
        <v>4</v>
      </c>
      <c r="D27" s="535">
        <v>43116.486075034722</v>
      </c>
      <c r="E27" s="531" t="s">
        <v>697</v>
      </c>
      <c r="F27" s="531" t="s">
        <v>752</v>
      </c>
      <c r="G27" s="531" t="s">
        <v>817</v>
      </c>
      <c r="H27" s="531" t="s">
        <v>1653</v>
      </c>
      <c r="I27" s="531" t="s">
        <v>714</v>
      </c>
      <c r="J27" s="531">
        <v>109</v>
      </c>
      <c r="K27" s="531" t="s">
        <v>1352</v>
      </c>
      <c r="L27" s="531" t="s">
        <v>860</v>
      </c>
      <c r="M27" s="531" t="s">
        <v>861</v>
      </c>
      <c r="N27" s="531"/>
      <c r="O27" s="531" t="s">
        <v>1743</v>
      </c>
      <c r="P27" s="531" t="s">
        <v>755</v>
      </c>
      <c r="Q27" s="531"/>
      <c r="R27" s="531"/>
      <c r="S27" s="531"/>
      <c r="T27" s="531"/>
      <c r="U27" s="531"/>
      <c r="V27" s="531" t="s">
        <v>817</v>
      </c>
      <c r="W27" s="531" t="s">
        <v>1653</v>
      </c>
      <c r="X27" s="531" t="s">
        <v>714</v>
      </c>
      <c r="Y27" s="531" t="s">
        <v>752</v>
      </c>
      <c r="Z27" s="531" t="s">
        <v>1352</v>
      </c>
      <c r="AA27" s="531" t="s">
        <v>860</v>
      </c>
      <c r="AB27" s="531" t="s">
        <v>1733</v>
      </c>
      <c r="AC27" s="531" t="s">
        <v>1752</v>
      </c>
      <c r="AD27" s="531"/>
      <c r="AE27" s="531"/>
      <c r="AF27" s="531">
        <v>6</v>
      </c>
      <c r="AG27" s="531">
        <v>5</v>
      </c>
      <c r="AH27" s="531">
        <v>6</v>
      </c>
      <c r="AI27" s="531">
        <v>11</v>
      </c>
      <c r="AJ27" s="531"/>
      <c r="AK27" s="531"/>
      <c r="AL27" s="531"/>
      <c r="AM27" s="531"/>
      <c r="AN27" s="531">
        <v>4</v>
      </c>
      <c r="AO27" s="531"/>
      <c r="AP27" s="531"/>
      <c r="AQ27" s="531"/>
      <c r="AR27" s="531"/>
      <c r="AS27" s="531"/>
      <c r="AT27" s="531"/>
      <c r="AU27" s="531"/>
      <c r="AV27" s="531"/>
      <c r="AW27" s="531"/>
      <c r="AX27" s="531"/>
      <c r="AY27" s="531"/>
      <c r="AZ27" s="531"/>
      <c r="BA27" s="531"/>
      <c r="BB27" s="531"/>
      <c r="BC27" s="531"/>
      <c r="BD27" s="531"/>
      <c r="BE27" s="531"/>
      <c r="BF27" s="531">
        <v>1</v>
      </c>
      <c r="BG27" s="531"/>
      <c r="BH27" s="531"/>
      <c r="BI27" s="531">
        <v>4</v>
      </c>
      <c r="BJ27" s="531">
        <v>1</v>
      </c>
      <c r="BK27" s="531"/>
      <c r="BL27" s="531"/>
      <c r="BM27" s="531"/>
      <c r="BN27" s="531"/>
      <c r="BO27" s="531"/>
      <c r="BP27" s="531"/>
      <c r="BQ27" s="531"/>
      <c r="BR27" s="531"/>
      <c r="BS27" s="531"/>
      <c r="BT27" s="531"/>
      <c r="BU27" s="531"/>
      <c r="BV27" s="531"/>
      <c r="BW27" s="531"/>
      <c r="BX27" s="531"/>
      <c r="BY27" s="531"/>
      <c r="BZ27" s="531"/>
      <c r="CA27" s="531"/>
      <c r="CB27" s="531"/>
      <c r="CC27" s="531"/>
      <c r="CD27" s="531"/>
      <c r="CE27" s="531"/>
      <c r="CF27" s="531"/>
      <c r="CG27" s="531"/>
      <c r="CH27" s="531"/>
      <c r="CI27" s="531">
        <v>2</v>
      </c>
      <c r="CJ27" s="531"/>
      <c r="CK27" s="531"/>
      <c r="CL27" s="531"/>
      <c r="CM27" s="531"/>
      <c r="CN27" s="531"/>
      <c r="CO27" s="531"/>
      <c r="CP27" s="531"/>
      <c r="CQ27" s="531"/>
      <c r="CR27" s="531"/>
      <c r="CS27" s="531"/>
      <c r="CT27" s="531"/>
      <c r="CU27" s="531"/>
      <c r="CV27" s="531"/>
      <c r="CW27" s="531"/>
      <c r="CX27" s="531"/>
      <c r="CY27" s="531"/>
      <c r="CZ27" s="531"/>
      <c r="DA27" s="531"/>
      <c r="DB27" s="531"/>
      <c r="DC27" s="531"/>
      <c r="DD27" s="531"/>
      <c r="DE27" s="531"/>
      <c r="DF27" s="531"/>
      <c r="DG27" s="531"/>
      <c r="DH27" s="531"/>
      <c r="DI27" s="531">
        <v>9</v>
      </c>
      <c r="DJ27" s="531">
        <v>1</v>
      </c>
      <c r="DK27" s="531"/>
      <c r="DL27" s="531"/>
      <c r="DM27" s="531"/>
      <c r="DN27" s="531"/>
      <c r="DO27" s="531"/>
      <c r="DP27" s="531"/>
      <c r="DQ27" s="531">
        <v>1</v>
      </c>
      <c r="DR27" s="531"/>
      <c r="DS27" s="531"/>
      <c r="DT27" s="531"/>
      <c r="DU27" s="531"/>
      <c r="DV27" s="531"/>
      <c r="DW27" s="531"/>
      <c r="DX27" s="531"/>
      <c r="DY27" s="531"/>
      <c r="DZ27" s="531"/>
      <c r="EA27" s="531"/>
      <c r="EB27" s="531"/>
      <c r="EC27" s="531"/>
      <c r="ED27" s="531"/>
      <c r="EE27" s="531"/>
      <c r="EF27" s="531"/>
      <c r="EG27" s="531"/>
      <c r="EH27" s="531"/>
      <c r="EI27" s="531">
        <v>5</v>
      </c>
      <c r="EJ27" s="531">
        <v>1</v>
      </c>
      <c r="EK27" s="531"/>
      <c r="EL27" s="531"/>
      <c r="EM27" s="531"/>
      <c r="EN27" s="531"/>
      <c r="EO27" s="531"/>
      <c r="EP27" s="531"/>
      <c r="EQ27" s="531"/>
      <c r="ER27" s="531"/>
      <c r="ES27" s="531"/>
      <c r="ET27" s="531"/>
      <c r="EU27" s="531"/>
      <c r="EV27" s="531"/>
      <c r="EW27" s="531"/>
      <c r="EX27" s="531"/>
      <c r="EY27" s="531"/>
      <c r="EZ27" s="531"/>
      <c r="FA27" s="531"/>
      <c r="FB27" s="531"/>
      <c r="FC27" s="531"/>
      <c r="FD27" s="531"/>
      <c r="FE27" s="531"/>
      <c r="FF27" s="531"/>
      <c r="FG27" s="531"/>
      <c r="FH27" s="531"/>
      <c r="FI27" s="531"/>
      <c r="FJ27" s="531"/>
      <c r="FK27" s="531"/>
      <c r="FL27" s="531"/>
      <c r="FM27" s="531"/>
      <c r="FN27" s="531"/>
      <c r="FO27" s="531"/>
      <c r="FP27" s="531"/>
      <c r="FQ27" s="531"/>
      <c r="FR27" s="531"/>
      <c r="FS27" s="531"/>
      <c r="FT27" s="531"/>
      <c r="FU27" s="531"/>
      <c r="FV27" s="531"/>
      <c r="FW27" s="531"/>
      <c r="FX27" s="531"/>
      <c r="FY27" s="531"/>
      <c r="FZ27" s="531"/>
      <c r="GA27" s="531"/>
      <c r="GB27" s="531"/>
      <c r="GC27" s="531"/>
      <c r="GD27" s="531"/>
      <c r="GE27" s="531"/>
      <c r="GF27" s="531"/>
      <c r="GG27" s="531"/>
      <c r="GH27" s="531"/>
      <c r="GI27" s="531"/>
      <c r="GJ27" s="531"/>
      <c r="GK27" s="531"/>
      <c r="GL27" s="531"/>
      <c r="GM27" s="531"/>
      <c r="GN27" s="531"/>
      <c r="GO27" s="531"/>
      <c r="GP27" s="531"/>
      <c r="GQ27" s="531"/>
      <c r="GR27" s="531"/>
      <c r="GS27" s="531"/>
      <c r="GT27" s="531"/>
      <c r="GU27" s="531"/>
      <c r="GV27" s="531"/>
      <c r="GW27" s="531"/>
      <c r="GX27" s="531"/>
      <c r="GY27" s="531"/>
      <c r="GZ27" s="531"/>
      <c r="HA27" s="531"/>
      <c r="HB27" s="531"/>
      <c r="HC27" s="531"/>
      <c r="HD27" s="531"/>
      <c r="HE27" s="531"/>
      <c r="HF27" s="531"/>
      <c r="HG27" s="531"/>
      <c r="HH27" s="531"/>
      <c r="HI27" s="531"/>
      <c r="HJ27" s="531"/>
      <c r="HK27" s="531"/>
      <c r="HL27" s="531"/>
      <c r="HM27" s="531"/>
      <c r="HN27" s="531"/>
      <c r="HO27" s="531"/>
      <c r="HP27" s="531"/>
      <c r="HQ27" s="531"/>
      <c r="HR27" s="531"/>
      <c r="HS27" s="531"/>
      <c r="HT27" s="531"/>
      <c r="HU27" s="531"/>
      <c r="HV27" s="531"/>
      <c r="HW27" s="531"/>
      <c r="HX27" s="531"/>
      <c r="HY27" s="531"/>
      <c r="HZ27" s="531"/>
      <c r="IA27" s="531"/>
      <c r="IB27" s="531"/>
      <c r="IC27" s="531"/>
      <c r="ID27" s="531"/>
      <c r="IE27" s="531"/>
      <c r="IF27" s="531">
        <v>2</v>
      </c>
      <c r="IG27" s="531"/>
      <c r="IH27" s="531"/>
      <c r="II27" s="531"/>
      <c r="IJ27" s="531"/>
      <c r="IK27" s="531"/>
      <c r="IL27" s="531"/>
      <c r="IM27" s="531"/>
      <c r="IN27" s="531"/>
      <c r="IO27" s="531"/>
      <c r="IP27" s="531"/>
      <c r="IQ27" s="531"/>
      <c r="IR27" s="531"/>
      <c r="IS27" s="531"/>
      <c r="IT27" s="531"/>
      <c r="IU27" s="531"/>
      <c r="IV27" s="531"/>
      <c r="IW27" s="531"/>
      <c r="IX27" s="531"/>
      <c r="IY27" s="531"/>
      <c r="IZ27" s="531"/>
      <c r="JA27" s="531"/>
      <c r="JB27" s="531"/>
      <c r="JC27" s="531"/>
      <c r="JD27" s="531"/>
      <c r="JE27" s="531"/>
      <c r="JF27" s="531"/>
      <c r="JG27" s="531"/>
      <c r="JH27" s="531"/>
      <c r="JI27" s="531"/>
      <c r="JJ27" s="531"/>
      <c r="JK27" s="531"/>
      <c r="JL27" s="531"/>
      <c r="JM27" s="531"/>
      <c r="JN27" s="531"/>
      <c r="JO27" s="531"/>
      <c r="JP27" s="531"/>
      <c r="JQ27" s="531"/>
      <c r="JR27" s="531"/>
      <c r="JS27" s="531"/>
      <c r="JT27" s="531"/>
      <c r="JU27" s="531"/>
      <c r="JV27" s="531"/>
      <c r="JW27" s="531"/>
      <c r="JX27" s="531"/>
      <c r="JY27" s="531"/>
      <c r="JZ27" s="531"/>
      <c r="KA27" s="531"/>
      <c r="KB27" s="531"/>
      <c r="KC27" s="531"/>
      <c r="KD27" s="531"/>
      <c r="KE27" s="531"/>
      <c r="KF27" s="531"/>
      <c r="KG27" s="531"/>
      <c r="KH27" s="531"/>
      <c r="KI27" s="531"/>
      <c r="KJ27" s="531"/>
      <c r="KK27" s="531"/>
      <c r="KL27" s="531"/>
      <c r="KM27" s="531"/>
      <c r="KN27" s="531"/>
      <c r="KO27" s="531"/>
      <c r="KP27" s="531"/>
      <c r="KQ27" s="531"/>
      <c r="KR27" s="531"/>
      <c r="KS27" s="531"/>
      <c r="KT27" s="531"/>
      <c r="KU27" s="531"/>
      <c r="KV27" s="531"/>
      <c r="KW27" s="531"/>
      <c r="KX27" s="531"/>
      <c r="KY27" s="531"/>
      <c r="KZ27" s="531"/>
      <c r="LA27" s="531"/>
      <c r="LB27" s="531"/>
      <c r="LC27" s="531"/>
      <c r="LD27" s="531"/>
      <c r="LE27" s="531"/>
      <c r="LF27" s="531"/>
      <c r="LG27" s="531"/>
      <c r="LH27" s="531"/>
      <c r="LI27" s="531"/>
      <c r="LJ27" s="531"/>
      <c r="LK27" s="531"/>
      <c r="LL27" s="531"/>
      <c r="LM27" s="531"/>
      <c r="LN27" s="531"/>
      <c r="LO27" s="531"/>
      <c r="LP27" s="531"/>
      <c r="LQ27" s="531"/>
      <c r="LR27" s="531"/>
      <c r="LS27" s="531"/>
      <c r="LT27" s="531">
        <v>2</v>
      </c>
      <c r="LU27" s="531"/>
      <c r="LV27" s="531"/>
      <c r="LW27" s="531"/>
      <c r="LX27" s="531"/>
      <c r="LY27" s="531"/>
      <c r="LZ27" s="531"/>
      <c r="MA27" s="531"/>
      <c r="MB27" s="531"/>
      <c r="MC27" s="531"/>
      <c r="MD27" s="531"/>
      <c r="ME27" s="531"/>
      <c r="MF27" s="531"/>
      <c r="MG27" s="531"/>
      <c r="MH27" s="531"/>
      <c r="MI27" s="531"/>
      <c r="MJ27" s="531"/>
      <c r="MK27" s="531"/>
      <c r="ML27" s="531"/>
      <c r="MM27" s="531"/>
      <c r="MN27" s="531"/>
      <c r="MO27" s="531"/>
      <c r="MP27" s="531"/>
      <c r="MQ27" s="531"/>
      <c r="MR27" s="531"/>
      <c r="MS27" s="531"/>
      <c r="MT27" s="531"/>
      <c r="MU27" s="531"/>
      <c r="MV27" s="531"/>
      <c r="MW27" s="531"/>
      <c r="MX27" s="531"/>
      <c r="MY27" s="531"/>
      <c r="MZ27" s="531">
        <v>1</v>
      </c>
      <c r="NA27" s="531"/>
      <c r="NB27" s="531"/>
      <c r="NC27" s="531"/>
      <c r="ND27" s="531"/>
      <c r="NE27" s="531"/>
      <c r="NF27" s="531"/>
      <c r="NG27" s="531"/>
      <c r="NH27" s="531"/>
      <c r="NI27" s="531"/>
      <c r="NJ27" s="531"/>
      <c r="NK27" s="531"/>
      <c r="NL27" s="531"/>
      <c r="NM27" s="531"/>
      <c r="NN27" s="531"/>
      <c r="NO27" s="531"/>
      <c r="NP27" s="531"/>
      <c r="NQ27" s="531"/>
      <c r="NR27" s="531"/>
      <c r="NS27" s="531"/>
      <c r="NT27" s="531"/>
      <c r="NU27" s="531"/>
      <c r="NV27" s="531"/>
      <c r="NW27" s="531"/>
      <c r="NX27" s="531"/>
      <c r="NY27" s="531"/>
      <c r="NZ27" s="531"/>
      <c r="OA27" s="531"/>
      <c r="OB27" s="531"/>
      <c r="OC27" s="531"/>
      <c r="OD27" s="531"/>
      <c r="OE27" s="531"/>
      <c r="OF27" s="531"/>
      <c r="OG27" s="531"/>
      <c r="OH27" s="531"/>
      <c r="OI27" s="531"/>
      <c r="OJ27" s="531"/>
      <c r="OK27" s="531"/>
      <c r="OL27" s="531"/>
      <c r="OM27" s="531"/>
      <c r="ON27" s="531"/>
      <c r="OO27" s="531"/>
      <c r="OP27" s="531"/>
      <c r="OQ27" s="531"/>
      <c r="OR27" s="531"/>
      <c r="OS27" s="531"/>
      <c r="OT27" s="531"/>
      <c r="OU27" s="531"/>
      <c r="OV27" s="531"/>
      <c r="OW27" s="531"/>
      <c r="OX27" s="531"/>
      <c r="OY27" s="531"/>
      <c r="OZ27" s="531"/>
      <c r="PA27" s="531"/>
      <c r="PB27" s="531"/>
      <c r="PC27" s="531"/>
      <c r="PD27" s="531"/>
      <c r="PE27" s="531"/>
      <c r="PF27" s="531"/>
      <c r="PG27" s="531"/>
      <c r="PH27" s="531"/>
      <c r="PI27" s="531"/>
      <c r="PJ27" s="531"/>
      <c r="PK27" s="531"/>
      <c r="PL27" s="531"/>
      <c r="PM27" s="531"/>
      <c r="PN27" s="531"/>
      <c r="PO27" s="531"/>
      <c r="PP27" s="531"/>
      <c r="PQ27" s="531"/>
      <c r="PR27" s="531"/>
      <c r="PS27" s="531"/>
      <c r="PT27" s="531"/>
      <c r="PU27" s="531"/>
      <c r="PV27" s="531"/>
      <c r="PW27" s="531"/>
      <c r="PX27" s="531"/>
      <c r="PY27" s="531"/>
      <c r="PZ27" s="531"/>
      <c r="QA27" s="531"/>
      <c r="QB27" s="531"/>
      <c r="QC27" s="531"/>
      <c r="QD27" s="531"/>
      <c r="QE27" s="531"/>
      <c r="QF27" s="531"/>
      <c r="QG27" s="531"/>
      <c r="QH27" s="531"/>
      <c r="QI27" s="531"/>
      <c r="QJ27" s="531"/>
      <c r="QK27" s="531"/>
      <c r="QL27" s="531"/>
      <c r="QM27" s="531"/>
      <c r="QN27" s="531"/>
      <c r="QO27" s="531"/>
      <c r="QP27" s="531"/>
      <c r="QQ27" s="531"/>
      <c r="QR27" s="531"/>
      <c r="QS27" s="531"/>
      <c r="QT27" s="531"/>
      <c r="QU27" s="531"/>
      <c r="QV27" s="531"/>
      <c r="QW27" s="531"/>
      <c r="QX27" s="531"/>
      <c r="QY27" s="531"/>
      <c r="QZ27" s="531"/>
      <c r="RA27" s="531"/>
      <c r="RB27" s="531"/>
      <c r="RC27" s="531"/>
      <c r="RD27" s="531"/>
      <c r="RE27" s="531"/>
      <c r="RF27" s="531"/>
      <c r="RG27" s="531"/>
      <c r="RH27" s="531"/>
      <c r="RI27" s="531"/>
      <c r="RJ27" s="531"/>
      <c r="RK27" s="531"/>
      <c r="RL27" s="531"/>
      <c r="RM27" s="531"/>
      <c r="RN27" s="531"/>
      <c r="RO27" s="531"/>
      <c r="RP27" s="531"/>
      <c r="RQ27" s="531"/>
      <c r="RR27" s="531"/>
      <c r="RS27" s="531"/>
      <c r="RT27" s="531"/>
      <c r="RU27" s="531"/>
      <c r="RV27" s="531"/>
      <c r="RW27" s="531"/>
      <c r="RX27" s="531"/>
      <c r="RY27" s="531"/>
      <c r="RZ27" s="531"/>
      <c r="SA27" s="531"/>
      <c r="SB27" s="531"/>
      <c r="SC27" s="531"/>
      <c r="SD27" s="531"/>
      <c r="SE27" s="531"/>
      <c r="SF27" s="531"/>
      <c r="SG27" s="531"/>
      <c r="SH27" s="531"/>
      <c r="SI27" s="531"/>
      <c r="SJ27" s="531"/>
      <c r="SK27" s="531"/>
      <c r="SL27" s="531"/>
      <c r="SM27" s="531"/>
      <c r="SN27" s="531"/>
      <c r="SO27" s="531"/>
      <c r="SP27" s="531"/>
      <c r="SQ27" s="531"/>
      <c r="SR27" s="531"/>
      <c r="SS27" s="531"/>
      <c r="ST27" s="531"/>
      <c r="SU27" s="531"/>
      <c r="SV27" s="531"/>
      <c r="SW27" s="531"/>
      <c r="SX27" s="531">
        <v>1</v>
      </c>
      <c r="SY27" s="531"/>
      <c r="SZ27" s="531"/>
      <c r="TA27" s="531"/>
      <c r="TB27" s="531"/>
      <c r="TC27" s="531"/>
      <c r="TD27" s="531"/>
      <c r="TE27" s="531"/>
      <c r="TF27" s="531"/>
      <c r="TG27" s="531"/>
      <c r="TH27" s="531"/>
      <c r="TI27" s="531"/>
      <c r="TJ27" s="531"/>
      <c r="TK27" s="531"/>
      <c r="TL27" s="531">
        <v>1</v>
      </c>
      <c r="TM27" s="531">
        <v>1</v>
      </c>
      <c r="TN27" s="531"/>
      <c r="TO27" s="531"/>
      <c r="TP27" s="531">
        <v>2</v>
      </c>
      <c r="TQ27" s="531"/>
      <c r="TR27" s="531"/>
      <c r="TS27" s="531"/>
      <c r="TT27" s="531"/>
      <c r="TU27" s="531"/>
      <c r="TV27" s="531"/>
      <c r="TW27" s="531"/>
      <c r="TX27" s="531"/>
      <c r="TY27" s="531"/>
      <c r="TZ27" s="531"/>
      <c r="UA27" s="531"/>
      <c r="UB27" s="531">
        <v>4</v>
      </c>
      <c r="UC27" s="531">
        <v>8</v>
      </c>
      <c r="UD27" s="531"/>
      <c r="UE27" s="531"/>
      <c r="UF27" s="531"/>
      <c r="UG27" s="531">
        <v>14</v>
      </c>
      <c r="UH27" s="531"/>
      <c r="UI27" s="531"/>
      <c r="UJ27" s="531">
        <v>1</v>
      </c>
      <c r="UK27" s="531"/>
      <c r="UL27" s="531"/>
      <c r="UM27" s="531">
        <v>1</v>
      </c>
      <c r="UN27" s="531">
        <v>3</v>
      </c>
      <c r="UO27" s="531">
        <v>2</v>
      </c>
      <c r="UP27" s="531">
        <v>1</v>
      </c>
      <c r="UQ27" s="531"/>
      <c r="UR27" s="531">
        <v>1</v>
      </c>
      <c r="US27" s="531"/>
      <c r="UT27" s="531"/>
      <c r="UU27" s="531"/>
      <c r="UV27" s="531">
        <v>3</v>
      </c>
      <c r="UW27" s="531">
        <v>5</v>
      </c>
      <c r="UX27" s="531">
        <v>2</v>
      </c>
      <c r="UY27" s="531">
        <v>3</v>
      </c>
      <c r="UZ27" s="531">
        <v>1</v>
      </c>
      <c r="VA27" s="531"/>
      <c r="VB27" s="531"/>
      <c r="VC27" s="536"/>
      <c r="VD27" s="536"/>
      <c r="VE27" s="536"/>
      <c r="VF27" s="536"/>
      <c r="VG27" s="536"/>
      <c r="VH27" s="536"/>
      <c r="VI27" s="531"/>
      <c r="VJ27" s="531"/>
      <c r="VK27" s="531"/>
      <c r="VL27" s="531"/>
      <c r="VM27" s="531"/>
      <c r="VN27" s="531">
        <v>33</v>
      </c>
      <c r="VO27" s="531"/>
      <c r="VP27" s="531"/>
      <c r="VQ27" s="531"/>
      <c r="VR27" s="531"/>
      <c r="VS27" s="531"/>
      <c r="VT27" s="531">
        <v>4</v>
      </c>
      <c r="VU27" s="531"/>
      <c r="VV27" s="531"/>
      <c r="VW27" s="531"/>
      <c r="VX27" s="536"/>
      <c r="VY27" s="531"/>
      <c r="VZ27" s="531"/>
      <c r="WA27" s="531"/>
      <c r="WB27" s="531"/>
      <c r="WC27" s="531"/>
      <c r="WD27" s="531"/>
      <c r="WE27" s="531">
        <v>52</v>
      </c>
      <c r="WF27" s="536"/>
      <c r="WG27" s="536"/>
      <c r="WH27" s="536"/>
      <c r="WI27" s="536"/>
      <c r="WJ27" s="536"/>
      <c r="WK27" s="536"/>
      <c r="WL27" s="536"/>
      <c r="WM27" s="536"/>
      <c r="WN27" s="536"/>
      <c r="WO27" s="531"/>
      <c r="WP27" s="531">
        <v>12</v>
      </c>
      <c r="WQ27" s="531"/>
      <c r="WR27" s="531"/>
      <c r="WS27" s="531"/>
      <c r="WT27" s="531"/>
      <c r="WU27" s="531"/>
      <c r="WV27" s="531"/>
      <c r="WW27" s="531"/>
      <c r="WX27" s="531"/>
      <c r="WY27" s="531"/>
      <c r="WZ27" s="531"/>
      <c r="XA27" s="531"/>
      <c r="XB27" s="531"/>
      <c r="XC27" s="531"/>
      <c r="XD27" s="531">
        <v>32</v>
      </c>
      <c r="XE27" s="531"/>
      <c r="XF27" s="531"/>
      <c r="XG27" s="531">
        <v>4</v>
      </c>
      <c r="XH27" s="531">
        <v>2</v>
      </c>
      <c r="XI27" s="531"/>
      <c r="XJ27" s="531"/>
      <c r="XK27" s="531">
        <v>1</v>
      </c>
      <c r="XL27" s="531"/>
      <c r="XM27" s="531"/>
      <c r="XN27" s="531"/>
      <c r="XO27" s="531">
        <v>2</v>
      </c>
      <c r="XP27" s="531">
        <v>2</v>
      </c>
      <c r="XQ27" s="531"/>
      <c r="XR27" s="531"/>
      <c r="XS27" s="531"/>
      <c r="XT27" s="531"/>
      <c r="XU27" s="531"/>
      <c r="XV27" s="531"/>
      <c r="XW27" s="531"/>
      <c r="XX27" s="531"/>
      <c r="XY27" s="531"/>
      <c r="XZ27" s="531"/>
      <c r="YA27" s="531"/>
      <c r="YB27" s="531"/>
      <c r="YC27" s="531"/>
      <c r="YD27" s="531"/>
      <c r="YE27" s="531"/>
      <c r="YF27" s="531"/>
      <c r="YG27" s="531"/>
      <c r="YH27" s="531"/>
      <c r="YI27" s="531"/>
      <c r="YJ27" s="531"/>
      <c r="YK27" s="531"/>
      <c r="YL27" s="531"/>
      <c r="YM27" s="531">
        <v>9</v>
      </c>
      <c r="YN27" s="531"/>
      <c r="YO27" s="531"/>
      <c r="YP27" s="531"/>
      <c r="YQ27" s="531"/>
      <c r="YR27" s="531"/>
      <c r="YS27" s="531"/>
      <c r="YT27" s="531"/>
      <c r="YU27" s="531"/>
      <c r="YV27" s="531"/>
      <c r="YW27" s="531"/>
      <c r="YX27" s="531"/>
      <c r="YY27" s="531"/>
      <c r="YZ27" s="531"/>
      <c r="ZA27" s="531"/>
      <c r="ZB27" s="531"/>
      <c r="ZC27" s="531"/>
      <c r="ZD27" s="531"/>
      <c r="ZE27" s="531"/>
      <c r="ZF27" s="531"/>
      <c r="ZG27" s="531"/>
      <c r="ZH27" s="531"/>
      <c r="ZI27" s="531"/>
      <c r="ZJ27" s="531"/>
      <c r="ZK27" s="531"/>
      <c r="ZL27" s="531"/>
      <c r="ZM27" s="531"/>
      <c r="ZN27" s="531"/>
      <c r="ZO27" s="531"/>
      <c r="ZP27" s="531">
        <v>1</v>
      </c>
      <c r="ZQ27" s="531"/>
      <c r="ZR27" s="531"/>
      <c r="ZS27" s="531"/>
      <c r="ZT27" s="531"/>
      <c r="ZU27" s="531"/>
      <c r="ZV27" s="531"/>
      <c r="ZW27" s="531"/>
      <c r="ZX27" s="531"/>
      <c r="ZY27" s="531"/>
      <c r="ZZ27" s="531"/>
      <c r="AAA27" s="531"/>
      <c r="AAB27" s="531"/>
      <c r="AAC27" s="531"/>
      <c r="AAD27" s="531"/>
      <c r="AAE27" s="531"/>
      <c r="AAF27" s="531"/>
      <c r="AAG27" s="531"/>
      <c r="AAH27" s="531">
        <v>1</v>
      </c>
      <c r="AAI27" s="531"/>
      <c r="AAJ27" s="531"/>
      <c r="AAK27" s="531"/>
      <c r="AAL27" s="531"/>
      <c r="AAM27" s="531"/>
      <c r="AAN27" s="531"/>
      <c r="AAO27" s="531">
        <v>1</v>
      </c>
      <c r="AAP27" s="531"/>
      <c r="AAQ27" s="531"/>
      <c r="AAR27" s="531"/>
      <c r="AAS27" s="531"/>
      <c r="AAT27" s="531"/>
      <c r="AAU27" s="531"/>
      <c r="AAV27" s="531"/>
      <c r="AAW27" s="531"/>
      <c r="AAX27" s="531"/>
      <c r="AAY27" s="531"/>
      <c r="AAZ27" s="531"/>
      <c r="ABA27" s="531"/>
      <c r="ABB27" s="531"/>
      <c r="ABC27" s="531"/>
      <c r="ABD27" s="531">
        <v>12</v>
      </c>
      <c r="ABE27" s="536"/>
      <c r="ABF27" s="536"/>
      <c r="ABG27" s="536"/>
      <c r="ABH27" s="536"/>
      <c r="ABI27" s="536"/>
      <c r="ABJ27" s="536"/>
      <c r="ABK27" s="536"/>
      <c r="ABL27" s="536"/>
      <c r="ABM27" s="536"/>
      <c r="ABN27" s="536"/>
      <c r="ABO27" s="536"/>
      <c r="ABP27" s="536"/>
      <c r="ABQ27" s="536"/>
      <c r="ABR27" s="536"/>
      <c r="ABS27" s="536"/>
      <c r="ABT27" s="536"/>
      <c r="ABU27" s="536"/>
      <c r="ABV27" s="536"/>
      <c r="ABW27" s="536"/>
      <c r="ABX27" s="536"/>
      <c r="ABY27" s="536"/>
      <c r="ABZ27" s="531"/>
      <c r="ACA27" s="531"/>
      <c r="ACB27" s="531"/>
      <c r="ACC27" s="531"/>
      <c r="ACD27" s="531"/>
      <c r="ACE27" s="531"/>
      <c r="ACF27" s="531"/>
      <c r="ACG27" s="531"/>
      <c r="ACH27" s="531"/>
      <c r="ACI27" s="531"/>
      <c r="ACJ27" s="531"/>
      <c r="ACK27" s="531"/>
      <c r="ACL27" s="531"/>
      <c r="ACM27" s="531"/>
      <c r="ACN27" s="531"/>
      <c r="ACO27" s="531"/>
      <c r="ACP27" s="531"/>
      <c r="ACQ27" s="531">
        <v>4</v>
      </c>
      <c r="ACR27" s="531"/>
      <c r="ACS27" s="531"/>
      <c r="ACT27" s="531">
        <v>2</v>
      </c>
      <c r="ACU27" s="531"/>
      <c r="ACV27" s="531" t="s">
        <v>1636</v>
      </c>
      <c r="ACW27" s="536"/>
      <c r="ACX27" s="536"/>
      <c r="ACY27" s="536"/>
      <c r="ACZ27" s="536"/>
      <c r="ADA27" s="536"/>
      <c r="ADB27" s="536"/>
      <c r="ADC27" s="536"/>
      <c r="ADD27" s="536"/>
      <c r="ADE27" s="536"/>
      <c r="ADF27" s="536"/>
      <c r="ADG27" s="536"/>
      <c r="ADH27" s="536"/>
      <c r="ADI27" s="536"/>
      <c r="ADJ27" s="536"/>
      <c r="ADK27" s="536"/>
      <c r="ADL27" s="531"/>
      <c r="ADM27" s="531"/>
      <c r="ADN27" s="531"/>
      <c r="ADO27" s="531"/>
      <c r="ADP27" s="531"/>
      <c r="ADQ27" s="531"/>
      <c r="ADR27" s="531"/>
      <c r="ADS27" s="531" t="s">
        <v>1636</v>
      </c>
      <c r="ADT27" s="531"/>
      <c r="ADU27" s="531"/>
      <c r="ADV27" s="531"/>
      <c r="ADW27" s="531"/>
      <c r="ADX27" s="531"/>
      <c r="ADY27" s="536"/>
      <c r="ADZ27" s="536"/>
      <c r="AEA27" s="536"/>
      <c r="AEB27" s="531" t="s">
        <v>1798</v>
      </c>
      <c r="AEC27" s="531" t="s">
        <v>1799</v>
      </c>
      <c r="AED27" s="531" t="s">
        <v>1800</v>
      </c>
      <c r="AEE27" s="531" t="s">
        <v>1801</v>
      </c>
      <c r="AEF27" s="531" t="s">
        <v>1802</v>
      </c>
      <c r="AEG27" s="531" t="s">
        <v>1803</v>
      </c>
      <c r="AEH27" s="531" t="s">
        <v>1638</v>
      </c>
      <c r="AEI27" s="531" t="s">
        <v>1638</v>
      </c>
      <c r="AEJ27" s="531" t="s">
        <v>1637</v>
      </c>
    </row>
    <row r="28" spans="1:823">
      <c r="A28" s="531">
        <v>45</v>
      </c>
      <c r="B28" s="531">
        <v>50</v>
      </c>
      <c r="C28" s="537">
        <v>4</v>
      </c>
      <c r="D28" s="535">
        <v>43114.73844108796</v>
      </c>
      <c r="E28" s="531" t="s">
        <v>697</v>
      </c>
      <c r="F28" s="531" t="s">
        <v>752</v>
      </c>
      <c r="G28" s="531" t="s">
        <v>753</v>
      </c>
      <c r="H28" s="531" t="s">
        <v>1654</v>
      </c>
      <c r="I28" s="531" t="s">
        <v>700</v>
      </c>
      <c r="J28" s="531">
        <v>16</v>
      </c>
      <c r="K28" s="531" t="s">
        <v>1523</v>
      </c>
      <c r="L28" s="531" t="s">
        <v>1524</v>
      </c>
      <c r="M28" s="531" t="s">
        <v>754</v>
      </c>
      <c r="N28" s="531"/>
      <c r="O28" s="531" t="s">
        <v>1787</v>
      </c>
      <c r="P28" s="531" t="s">
        <v>755</v>
      </c>
      <c r="Q28" s="531"/>
      <c r="R28" s="531"/>
      <c r="S28" s="531"/>
      <c r="T28" s="531"/>
      <c r="U28" s="531"/>
      <c r="V28" s="531" t="s">
        <v>753</v>
      </c>
      <c r="W28" s="531" t="s">
        <v>1654</v>
      </c>
      <c r="X28" s="531" t="s">
        <v>700</v>
      </c>
      <c r="Y28" s="531" t="s">
        <v>752</v>
      </c>
      <c r="Z28" s="531" t="s">
        <v>1523</v>
      </c>
      <c r="AA28" s="531" t="s">
        <v>1524</v>
      </c>
      <c r="AB28" s="531" t="s">
        <v>1655</v>
      </c>
      <c r="AC28" s="531" t="s">
        <v>1788</v>
      </c>
      <c r="AD28" s="531"/>
      <c r="AE28" s="531"/>
      <c r="AF28" s="531">
        <v>6</v>
      </c>
      <c r="AG28" s="531">
        <v>14</v>
      </c>
      <c r="AH28" s="531">
        <v>14</v>
      </c>
      <c r="AI28" s="531">
        <v>8</v>
      </c>
      <c r="AJ28" s="531">
        <v>13</v>
      </c>
      <c r="AK28" s="531"/>
      <c r="AL28" s="531"/>
      <c r="AM28" s="531"/>
      <c r="AN28" s="531"/>
      <c r="AO28" s="531"/>
      <c r="AP28" s="531"/>
      <c r="AQ28" s="531">
        <v>1</v>
      </c>
      <c r="AR28" s="531"/>
      <c r="AS28" s="531"/>
      <c r="AT28" s="531"/>
      <c r="AU28" s="531"/>
      <c r="AV28" s="531">
        <v>3</v>
      </c>
      <c r="AW28" s="531">
        <v>3</v>
      </c>
      <c r="AX28" s="531"/>
      <c r="AY28" s="531"/>
      <c r="AZ28" s="531"/>
      <c r="BA28" s="531"/>
      <c r="BB28" s="531"/>
      <c r="BC28" s="531"/>
      <c r="BD28" s="531">
        <v>1</v>
      </c>
      <c r="BE28" s="531">
        <v>3</v>
      </c>
      <c r="BF28" s="531"/>
      <c r="BG28" s="531"/>
      <c r="BH28" s="531"/>
      <c r="BI28" s="531"/>
      <c r="BJ28" s="531"/>
      <c r="BK28" s="531"/>
      <c r="BL28" s="531"/>
      <c r="BM28" s="531"/>
      <c r="BN28" s="531"/>
      <c r="BO28" s="531"/>
      <c r="BP28" s="531"/>
      <c r="BQ28" s="531"/>
      <c r="BR28" s="531"/>
      <c r="BS28" s="531"/>
      <c r="BT28" s="531"/>
      <c r="BU28" s="531"/>
      <c r="BV28" s="531">
        <v>3</v>
      </c>
      <c r="BW28" s="531">
        <v>3</v>
      </c>
      <c r="BX28" s="531"/>
      <c r="BY28" s="531"/>
      <c r="BZ28" s="531"/>
      <c r="CA28" s="531"/>
      <c r="CB28" s="531"/>
      <c r="CC28" s="531"/>
      <c r="CD28" s="531">
        <v>1</v>
      </c>
      <c r="CE28" s="531">
        <v>1</v>
      </c>
      <c r="CF28" s="531"/>
      <c r="CG28" s="531"/>
      <c r="CH28" s="531"/>
      <c r="CI28" s="531"/>
      <c r="CJ28" s="531"/>
      <c r="CK28" s="531"/>
      <c r="CL28" s="531"/>
      <c r="CM28" s="531"/>
      <c r="CN28" s="531"/>
      <c r="CO28" s="531"/>
      <c r="CP28" s="531"/>
      <c r="CQ28" s="531"/>
      <c r="CR28" s="531"/>
      <c r="CS28" s="531"/>
      <c r="CT28" s="531"/>
      <c r="CU28" s="531"/>
      <c r="CV28" s="531">
        <v>2</v>
      </c>
      <c r="CW28" s="531">
        <v>2</v>
      </c>
      <c r="CX28" s="531"/>
      <c r="CY28" s="531"/>
      <c r="CZ28" s="531"/>
      <c r="DA28" s="531">
        <v>1</v>
      </c>
      <c r="DB28" s="531"/>
      <c r="DC28" s="531"/>
      <c r="DD28" s="531"/>
      <c r="DE28" s="531"/>
      <c r="DF28" s="531"/>
      <c r="DG28" s="531"/>
      <c r="DH28" s="531"/>
      <c r="DI28" s="531"/>
      <c r="DJ28" s="531"/>
      <c r="DK28" s="531"/>
      <c r="DL28" s="531"/>
      <c r="DM28" s="531"/>
      <c r="DN28" s="531"/>
      <c r="DO28" s="531"/>
      <c r="DP28" s="531"/>
      <c r="DQ28" s="531"/>
      <c r="DR28" s="531"/>
      <c r="DS28" s="531"/>
      <c r="DT28" s="531">
        <v>1</v>
      </c>
      <c r="DU28" s="531"/>
      <c r="DV28" s="531">
        <v>3</v>
      </c>
      <c r="DW28" s="531">
        <v>2</v>
      </c>
      <c r="DX28" s="531"/>
      <c r="DY28" s="531">
        <v>1</v>
      </c>
      <c r="DZ28" s="531"/>
      <c r="EA28" s="531"/>
      <c r="EB28" s="531"/>
      <c r="EC28" s="531"/>
      <c r="ED28" s="531"/>
      <c r="EE28" s="531"/>
      <c r="EF28" s="531"/>
      <c r="EG28" s="531"/>
      <c r="EH28" s="531"/>
      <c r="EI28" s="531"/>
      <c r="EJ28" s="531"/>
      <c r="EK28" s="531"/>
      <c r="EL28" s="531"/>
      <c r="EM28" s="531"/>
      <c r="EN28" s="531"/>
      <c r="EO28" s="531"/>
      <c r="EP28" s="531"/>
      <c r="EQ28" s="531"/>
      <c r="ER28" s="531"/>
      <c r="ES28" s="531"/>
      <c r="ET28" s="531"/>
      <c r="EU28" s="531"/>
      <c r="EV28" s="531"/>
      <c r="EW28" s="531"/>
      <c r="EX28" s="531"/>
      <c r="EY28" s="531"/>
      <c r="EZ28" s="531"/>
      <c r="FA28" s="531"/>
      <c r="FB28" s="531"/>
      <c r="FC28" s="531"/>
      <c r="FD28" s="531"/>
      <c r="FE28" s="531"/>
      <c r="FF28" s="531"/>
      <c r="FG28" s="531"/>
      <c r="FH28" s="531"/>
      <c r="FI28" s="531"/>
      <c r="FJ28" s="531"/>
      <c r="FK28" s="531"/>
      <c r="FL28" s="531"/>
      <c r="FM28" s="531"/>
      <c r="FN28" s="531"/>
      <c r="FO28" s="531"/>
      <c r="FP28" s="531"/>
      <c r="FQ28" s="531"/>
      <c r="FR28" s="531"/>
      <c r="FS28" s="531"/>
      <c r="FT28" s="531"/>
      <c r="FU28" s="531"/>
      <c r="FV28" s="531"/>
      <c r="FW28" s="531"/>
      <c r="FX28" s="531"/>
      <c r="FY28" s="531"/>
      <c r="FZ28" s="531"/>
      <c r="GA28" s="531"/>
      <c r="GB28" s="531"/>
      <c r="GC28" s="531"/>
      <c r="GD28" s="531"/>
      <c r="GE28" s="531"/>
      <c r="GF28" s="531"/>
      <c r="GG28" s="531"/>
      <c r="GH28" s="531"/>
      <c r="GI28" s="531"/>
      <c r="GJ28" s="531"/>
      <c r="GK28" s="531"/>
      <c r="GL28" s="531"/>
      <c r="GM28" s="531"/>
      <c r="GN28" s="531"/>
      <c r="GO28" s="531"/>
      <c r="GP28" s="531"/>
      <c r="GQ28" s="531"/>
      <c r="GR28" s="531"/>
      <c r="GS28" s="531"/>
      <c r="GT28" s="531"/>
      <c r="GU28" s="531"/>
      <c r="GV28" s="531"/>
      <c r="GW28" s="531"/>
      <c r="GX28" s="531"/>
      <c r="GY28" s="531"/>
      <c r="GZ28" s="531"/>
      <c r="HA28" s="531"/>
      <c r="HB28" s="531"/>
      <c r="HC28" s="531"/>
      <c r="HD28" s="531"/>
      <c r="HE28" s="531"/>
      <c r="HF28" s="531"/>
      <c r="HG28" s="531"/>
      <c r="HH28" s="531"/>
      <c r="HI28" s="531"/>
      <c r="HJ28" s="531"/>
      <c r="HK28" s="531"/>
      <c r="HL28" s="531"/>
      <c r="HM28" s="531"/>
      <c r="HN28" s="531"/>
      <c r="HO28" s="531"/>
      <c r="HP28" s="531"/>
      <c r="HQ28" s="531"/>
      <c r="HR28" s="531"/>
      <c r="HS28" s="531"/>
      <c r="HT28" s="531"/>
      <c r="HU28" s="531"/>
      <c r="HV28" s="531"/>
      <c r="HW28" s="531"/>
      <c r="HX28" s="531"/>
      <c r="HY28" s="531"/>
      <c r="HZ28" s="531"/>
      <c r="IA28" s="531"/>
      <c r="IB28" s="531"/>
      <c r="IC28" s="531"/>
      <c r="ID28" s="531"/>
      <c r="IE28" s="531"/>
      <c r="IF28" s="531"/>
      <c r="IG28" s="531"/>
      <c r="IH28" s="531"/>
      <c r="II28" s="531"/>
      <c r="IJ28" s="531"/>
      <c r="IK28" s="531"/>
      <c r="IL28" s="531"/>
      <c r="IM28" s="531"/>
      <c r="IN28" s="531"/>
      <c r="IO28" s="531"/>
      <c r="IP28" s="531"/>
      <c r="IQ28" s="531"/>
      <c r="IR28" s="531"/>
      <c r="IS28" s="531"/>
      <c r="IT28" s="531"/>
      <c r="IU28" s="531"/>
      <c r="IV28" s="531"/>
      <c r="IW28" s="531"/>
      <c r="IX28" s="531"/>
      <c r="IY28" s="531"/>
      <c r="IZ28" s="531"/>
      <c r="JA28" s="531"/>
      <c r="JB28" s="531"/>
      <c r="JC28" s="531"/>
      <c r="JD28" s="531"/>
      <c r="JE28" s="531"/>
      <c r="JF28" s="531"/>
      <c r="JG28" s="531"/>
      <c r="JH28" s="531"/>
      <c r="JI28" s="531"/>
      <c r="JJ28" s="531"/>
      <c r="JK28" s="531"/>
      <c r="JL28" s="531"/>
      <c r="JM28" s="531"/>
      <c r="JN28" s="531"/>
      <c r="JO28" s="531"/>
      <c r="JP28" s="531"/>
      <c r="JQ28" s="531"/>
      <c r="JR28" s="531"/>
      <c r="JS28" s="531"/>
      <c r="JT28" s="531"/>
      <c r="JU28" s="531"/>
      <c r="JV28" s="531"/>
      <c r="JW28" s="531"/>
      <c r="JX28" s="531"/>
      <c r="JY28" s="531"/>
      <c r="JZ28" s="531"/>
      <c r="KA28" s="531"/>
      <c r="KB28" s="531"/>
      <c r="KC28" s="531"/>
      <c r="KD28" s="531"/>
      <c r="KE28" s="531"/>
      <c r="KF28" s="531"/>
      <c r="KG28" s="531"/>
      <c r="KH28" s="531"/>
      <c r="KI28" s="531"/>
      <c r="KJ28" s="531"/>
      <c r="KK28" s="531"/>
      <c r="KL28" s="531"/>
      <c r="KM28" s="531"/>
      <c r="KN28" s="531"/>
      <c r="KO28" s="531"/>
      <c r="KP28" s="531"/>
      <c r="KQ28" s="531"/>
      <c r="KR28" s="531"/>
      <c r="KS28" s="531"/>
      <c r="KT28" s="531"/>
      <c r="KU28" s="531"/>
      <c r="KV28" s="531"/>
      <c r="KW28" s="531"/>
      <c r="KX28" s="531"/>
      <c r="KY28" s="531"/>
      <c r="KZ28" s="531"/>
      <c r="LA28" s="531"/>
      <c r="LB28" s="531"/>
      <c r="LC28" s="531"/>
      <c r="LD28" s="531"/>
      <c r="LE28" s="531"/>
      <c r="LF28" s="531"/>
      <c r="LG28" s="531"/>
      <c r="LH28" s="531"/>
      <c r="LI28" s="531"/>
      <c r="LJ28" s="531"/>
      <c r="LK28" s="531"/>
      <c r="LL28" s="531"/>
      <c r="LM28" s="531"/>
      <c r="LN28" s="531"/>
      <c r="LO28" s="531"/>
      <c r="LP28" s="531"/>
      <c r="LQ28" s="531"/>
      <c r="LR28" s="531"/>
      <c r="LS28" s="531"/>
      <c r="LT28" s="531"/>
      <c r="LU28" s="531"/>
      <c r="LV28" s="531"/>
      <c r="LW28" s="531"/>
      <c r="LX28" s="531"/>
      <c r="LY28" s="531"/>
      <c r="LZ28" s="531"/>
      <c r="MA28" s="531"/>
      <c r="MB28" s="531"/>
      <c r="MC28" s="531"/>
      <c r="MD28" s="531"/>
      <c r="ME28" s="531"/>
      <c r="MF28" s="531"/>
      <c r="MG28" s="531"/>
      <c r="MH28" s="531"/>
      <c r="MI28" s="531"/>
      <c r="MJ28" s="531"/>
      <c r="MK28" s="531"/>
      <c r="ML28" s="531"/>
      <c r="MM28" s="531"/>
      <c r="MN28" s="531"/>
      <c r="MO28" s="531"/>
      <c r="MP28" s="531"/>
      <c r="MQ28" s="531"/>
      <c r="MR28" s="531"/>
      <c r="MS28" s="531"/>
      <c r="MT28" s="531"/>
      <c r="MU28" s="531"/>
      <c r="MV28" s="531"/>
      <c r="MW28" s="531"/>
      <c r="MX28" s="531"/>
      <c r="MY28" s="531"/>
      <c r="MZ28" s="531">
        <v>4</v>
      </c>
      <c r="NA28" s="531"/>
      <c r="NB28" s="531"/>
      <c r="NC28" s="531"/>
      <c r="ND28" s="531"/>
      <c r="NE28" s="531"/>
      <c r="NF28" s="531"/>
      <c r="NG28" s="531"/>
      <c r="NH28" s="531"/>
      <c r="NI28" s="531"/>
      <c r="NJ28" s="531"/>
      <c r="NK28" s="531"/>
      <c r="NL28" s="531"/>
      <c r="NM28" s="531"/>
      <c r="NN28" s="531"/>
      <c r="NO28" s="531"/>
      <c r="NP28" s="531"/>
      <c r="NQ28" s="531"/>
      <c r="NR28" s="531"/>
      <c r="NS28" s="531"/>
      <c r="NT28" s="531"/>
      <c r="NU28" s="531"/>
      <c r="NV28" s="531"/>
      <c r="NW28" s="531"/>
      <c r="NX28" s="531"/>
      <c r="NY28" s="531"/>
      <c r="NZ28" s="531"/>
      <c r="OA28" s="531"/>
      <c r="OB28" s="531"/>
      <c r="OC28" s="531"/>
      <c r="OD28" s="531"/>
      <c r="OE28" s="531"/>
      <c r="OF28" s="531"/>
      <c r="OG28" s="531"/>
      <c r="OH28" s="531"/>
      <c r="OI28" s="531"/>
      <c r="OJ28" s="531"/>
      <c r="OK28" s="531"/>
      <c r="OL28" s="531">
        <v>4</v>
      </c>
      <c r="OM28" s="531"/>
      <c r="ON28" s="531"/>
      <c r="OO28" s="531"/>
      <c r="OP28" s="531"/>
      <c r="OQ28" s="531"/>
      <c r="OR28" s="531">
        <v>2</v>
      </c>
      <c r="OS28" s="531"/>
      <c r="OT28" s="531"/>
      <c r="OU28" s="531"/>
      <c r="OV28" s="531"/>
      <c r="OW28" s="531"/>
      <c r="OX28" s="531"/>
      <c r="OY28" s="531"/>
      <c r="OZ28" s="531"/>
      <c r="PA28" s="531"/>
      <c r="PB28" s="531"/>
      <c r="PC28" s="531"/>
      <c r="PD28" s="531"/>
      <c r="PE28" s="531"/>
      <c r="PF28" s="531"/>
      <c r="PG28" s="531"/>
      <c r="PH28" s="531"/>
      <c r="PI28" s="531"/>
      <c r="PJ28" s="531"/>
      <c r="PK28" s="531"/>
      <c r="PL28" s="531"/>
      <c r="PM28" s="531"/>
      <c r="PN28" s="531"/>
      <c r="PO28" s="531"/>
      <c r="PP28" s="531"/>
      <c r="PQ28" s="531"/>
      <c r="PR28" s="531"/>
      <c r="PS28" s="531"/>
      <c r="PT28" s="531"/>
      <c r="PU28" s="531"/>
      <c r="PV28" s="531"/>
      <c r="PW28" s="531"/>
      <c r="PX28" s="531"/>
      <c r="PY28" s="531">
        <v>1</v>
      </c>
      <c r="PZ28" s="531"/>
      <c r="QA28" s="531"/>
      <c r="QB28" s="531"/>
      <c r="QC28" s="531"/>
      <c r="QD28" s="531"/>
      <c r="QE28" s="531"/>
      <c r="QF28" s="531"/>
      <c r="QG28" s="531"/>
      <c r="QH28" s="531"/>
      <c r="QI28" s="531"/>
      <c r="QJ28" s="531">
        <v>2</v>
      </c>
      <c r="QK28" s="531"/>
      <c r="QL28" s="531"/>
      <c r="QM28" s="531"/>
      <c r="QN28" s="531">
        <v>4</v>
      </c>
      <c r="QO28" s="531"/>
      <c r="QP28" s="531"/>
      <c r="QQ28" s="531"/>
      <c r="QR28" s="531"/>
      <c r="QS28" s="531"/>
      <c r="QT28" s="531"/>
      <c r="QU28" s="531"/>
      <c r="QV28" s="531"/>
      <c r="QW28" s="531"/>
      <c r="QX28" s="531"/>
      <c r="QY28" s="531"/>
      <c r="QZ28" s="531"/>
      <c r="RA28" s="531"/>
      <c r="RB28" s="531"/>
      <c r="RC28" s="531"/>
      <c r="RD28" s="531"/>
      <c r="RE28" s="531"/>
      <c r="RF28" s="531"/>
      <c r="RG28" s="531"/>
      <c r="RH28" s="531"/>
      <c r="RI28" s="531"/>
      <c r="RJ28" s="531"/>
      <c r="RK28" s="531"/>
      <c r="RL28" s="531"/>
      <c r="RM28" s="531"/>
      <c r="RN28" s="531"/>
      <c r="RO28" s="531"/>
      <c r="RP28" s="531"/>
      <c r="RQ28" s="531"/>
      <c r="RR28" s="531"/>
      <c r="RS28" s="531"/>
      <c r="RT28" s="531"/>
      <c r="RU28" s="531"/>
      <c r="RV28" s="531"/>
      <c r="RW28" s="531"/>
      <c r="RX28" s="531"/>
      <c r="RY28" s="531"/>
      <c r="RZ28" s="531"/>
      <c r="SA28" s="531"/>
      <c r="SB28" s="531"/>
      <c r="SC28" s="531"/>
      <c r="SD28" s="531"/>
      <c r="SE28" s="531"/>
      <c r="SF28" s="531">
        <v>4</v>
      </c>
      <c r="SG28" s="531"/>
      <c r="SH28" s="531"/>
      <c r="SI28" s="531"/>
      <c r="SJ28" s="531"/>
      <c r="SK28" s="531"/>
      <c r="SL28" s="531"/>
      <c r="SM28" s="531">
        <v>1</v>
      </c>
      <c r="SN28" s="531"/>
      <c r="SO28" s="531"/>
      <c r="SP28" s="531"/>
      <c r="SQ28" s="531"/>
      <c r="SR28" s="531"/>
      <c r="SS28" s="531"/>
      <c r="ST28" s="531"/>
      <c r="SU28" s="531"/>
      <c r="SV28" s="531"/>
      <c r="SW28" s="531"/>
      <c r="SX28" s="531"/>
      <c r="SY28" s="531"/>
      <c r="SZ28" s="531"/>
      <c r="TA28" s="531"/>
      <c r="TB28" s="531"/>
      <c r="TC28" s="531"/>
      <c r="TD28" s="531"/>
      <c r="TE28" s="531"/>
      <c r="TF28" s="531"/>
      <c r="TG28" s="531"/>
      <c r="TH28" s="531"/>
      <c r="TI28" s="531"/>
      <c r="TJ28" s="531"/>
      <c r="TK28" s="531"/>
      <c r="TL28" s="531"/>
      <c r="TM28" s="531"/>
      <c r="TN28" s="531"/>
      <c r="TO28" s="531"/>
      <c r="TP28" s="531">
        <v>2</v>
      </c>
      <c r="TQ28" s="531"/>
      <c r="TR28" s="531"/>
      <c r="TS28" s="531"/>
      <c r="TT28" s="531"/>
      <c r="TU28" s="531"/>
      <c r="TV28" s="531"/>
      <c r="TW28" s="531"/>
      <c r="TX28" s="531"/>
      <c r="TY28" s="531"/>
      <c r="TZ28" s="531"/>
      <c r="UA28" s="531"/>
      <c r="UB28" s="531">
        <v>2</v>
      </c>
      <c r="UC28" s="531">
        <v>14</v>
      </c>
      <c r="UD28" s="531"/>
      <c r="UE28" s="531">
        <v>2</v>
      </c>
      <c r="UF28" s="531"/>
      <c r="UG28" s="531">
        <v>9</v>
      </c>
      <c r="UH28" s="531"/>
      <c r="UI28" s="531">
        <v>1</v>
      </c>
      <c r="UJ28" s="531"/>
      <c r="UK28" s="531">
        <v>1</v>
      </c>
      <c r="UL28" s="531">
        <v>8</v>
      </c>
      <c r="UM28" s="531">
        <v>5</v>
      </c>
      <c r="UN28" s="531"/>
      <c r="UO28" s="531"/>
      <c r="UP28" s="531"/>
      <c r="UQ28" s="531"/>
      <c r="UR28" s="531"/>
      <c r="US28" s="531"/>
      <c r="UT28" s="531">
        <v>2</v>
      </c>
      <c r="UU28" s="531">
        <v>3</v>
      </c>
      <c r="UV28" s="531">
        <v>4</v>
      </c>
      <c r="UW28" s="531"/>
      <c r="UX28" s="531"/>
      <c r="UY28" s="531"/>
      <c r="UZ28" s="531"/>
      <c r="VA28" s="531"/>
      <c r="VB28" s="531"/>
      <c r="VC28" s="536"/>
      <c r="VD28" s="536"/>
      <c r="VE28" s="536"/>
      <c r="VF28" s="536"/>
      <c r="VG28" s="536"/>
      <c r="VH28" s="536"/>
      <c r="VI28" s="531"/>
      <c r="VJ28" s="531"/>
      <c r="VK28" s="531">
        <v>1</v>
      </c>
      <c r="VL28" s="531">
        <v>2</v>
      </c>
      <c r="VM28" s="531">
        <v>3</v>
      </c>
      <c r="VN28" s="531">
        <v>7</v>
      </c>
      <c r="VO28" s="531">
        <v>28</v>
      </c>
      <c r="VP28" s="531">
        <v>27</v>
      </c>
      <c r="VQ28" s="531"/>
      <c r="VR28" s="531"/>
      <c r="VS28" s="531">
        <v>2</v>
      </c>
      <c r="VT28" s="531">
        <v>5</v>
      </c>
      <c r="VU28" s="531"/>
      <c r="VV28" s="531"/>
      <c r="VW28" s="531"/>
      <c r="VX28" s="536"/>
      <c r="VY28" s="531"/>
      <c r="VZ28" s="531"/>
      <c r="WA28" s="531"/>
      <c r="WB28" s="531"/>
      <c r="WC28" s="531"/>
      <c r="WD28" s="531"/>
      <c r="WE28" s="531">
        <v>26</v>
      </c>
      <c r="WF28" s="536"/>
      <c r="WG28" s="536"/>
      <c r="WH28" s="536"/>
      <c r="WI28" s="536"/>
      <c r="WJ28" s="536"/>
      <c r="WK28" s="536"/>
      <c r="WL28" s="536"/>
      <c r="WM28" s="536"/>
      <c r="WN28" s="536"/>
      <c r="WO28" s="531">
        <v>31</v>
      </c>
      <c r="WP28" s="531">
        <v>4</v>
      </c>
      <c r="WQ28" s="531">
        <v>8</v>
      </c>
      <c r="WR28" s="531">
        <v>1</v>
      </c>
      <c r="WS28" s="531"/>
      <c r="WT28" s="531">
        <v>3</v>
      </c>
      <c r="WU28" s="531">
        <v>3</v>
      </c>
      <c r="WV28" s="531"/>
      <c r="WW28" s="531"/>
      <c r="WX28" s="531"/>
      <c r="WY28" s="531"/>
      <c r="WZ28" s="531"/>
      <c r="XA28" s="531"/>
      <c r="XB28" s="531">
        <v>1</v>
      </c>
      <c r="XC28" s="531">
        <v>3</v>
      </c>
      <c r="XD28" s="531"/>
      <c r="XE28" s="531"/>
      <c r="XF28" s="531"/>
      <c r="XG28" s="531"/>
      <c r="XH28" s="531"/>
      <c r="XI28" s="531"/>
      <c r="XJ28" s="531"/>
      <c r="XK28" s="531"/>
      <c r="XL28" s="531"/>
      <c r="XM28" s="531"/>
      <c r="XN28" s="531"/>
      <c r="XO28" s="531"/>
      <c r="XP28" s="531"/>
      <c r="XQ28" s="531"/>
      <c r="XR28" s="531"/>
      <c r="XS28" s="531"/>
      <c r="XT28" s="531"/>
      <c r="XU28" s="531"/>
      <c r="XV28" s="531"/>
      <c r="XW28" s="531"/>
      <c r="XX28" s="531"/>
      <c r="XY28" s="531"/>
      <c r="XZ28" s="531"/>
      <c r="YA28" s="531"/>
      <c r="YB28" s="531"/>
      <c r="YC28" s="531"/>
      <c r="YD28" s="531"/>
      <c r="YE28" s="531"/>
      <c r="YF28" s="531"/>
      <c r="YG28" s="531"/>
      <c r="YH28" s="531"/>
      <c r="YI28" s="531"/>
      <c r="YJ28" s="531"/>
      <c r="YK28" s="531"/>
      <c r="YL28" s="531"/>
      <c r="YM28" s="531"/>
      <c r="YN28" s="531"/>
      <c r="YO28" s="531"/>
      <c r="YP28" s="531"/>
      <c r="YQ28" s="531"/>
      <c r="YR28" s="531"/>
      <c r="YS28" s="531"/>
      <c r="YT28" s="531"/>
      <c r="YU28" s="531"/>
      <c r="YV28" s="531"/>
      <c r="YW28" s="531"/>
      <c r="YX28" s="531"/>
      <c r="YY28" s="531"/>
      <c r="YZ28" s="531"/>
      <c r="ZA28" s="531"/>
      <c r="ZB28" s="531"/>
      <c r="ZC28" s="531"/>
      <c r="ZD28" s="531"/>
      <c r="ZE28" s="531"/>
      <c r="ZF28" s="531"/>
      <c r="ZG28" s="531"/>
      <c r="ZH28" s="531"/>
      <c r="ZI28" s="531"/>
      <c r="ZJ28" s="531"/>
      <c r="ZK28" s="531"/>
      <c r="ZL28" s="531"/>
      <c r="ZM28" s="531"/>
      <c r="ZN28" s="531"/>
      <c r="ZO28" s="531"/>
      <c r="ZP28" s="531"/>
      <c r="ZQ28" s="531"/>
      <c r="ZR28" s="531"/>
      <c r="ZS28" s="531"/>
      <c r="ZT28" s="531"/>
      <c r="ZU28" s="531"/>
      <c r="ZV28" s="531"/>
      <c r="ZW28" s="531"/>
      <c r="ZX28" s="531"/>
      <c r="ZY28" s="531"/>
      <c r="ZZ28" s="531"/>
      <c r="AAA28" s="531"/>
      <c r="AAB28" s="531"/>
      <c r="AAC28" s="531"/>
      <c r="AAD28" s="531"/>
      <c r="AAE28" s="531"/>
      <c r="AAF28" s="531"/>
      <c r="AAG28" s="531"/>
      <c r="AAH28" s="531"/>
      <c r="AAI28" s="531"/>
      <c r="AAJ28" s="531">
        <v>50</v>
      </c>
      <c r="AAK28" s="531"/>
      <c r="AAL28" s="531"/>
      <c r="AAM28" s="531"/>
      <c r="AAN28" s="531"/>
      <c r="AAO28" s="531"/>
      <c r="AAP28" s="531">
        <v>50</v>
      </c>
      <c r="AAQ28" s="531"/>
      <c r="AAR28" s="531"/>
      <c r="AAS28" s="531"/>
      <c r="AAT28" s="531">
        <v>3</v>
      </c>
      <c r="AAU28" s="531"/>
      <c r="AAV28" s="531"/>
      <c r="AAW28" s="531"/>
      <c r="AAX28" s="531"/>
      <c r="AAY28" s="531"/>
      <c r="AAZ28" s="531"/>
      <c r="ABA28" s="531"/>
      <c r="ABB28" s="531"/>
      <c r="ABC28" s="531"/>
      <c r="ABD28" s="531">
        <v>2</v>
      </c>
      <c r="ABE28" s="536"/>
      <c r="ABF28" s="536"/>
      <c r="ABG28" s="536"/>
      <c r="ABH28" s="536"/>
      <c r="ABI28" s="536"/>
      <c r="ABJ28" s="536"/>
      <c r="ABK28" s="536"/>
      <c r="ABL28" s="536"/>
      <c r="ABM28" s="536"/>
      <c r="ABN28" s="536"/>
      <c r="ABO28" s="536"/>
      <c r="ABP28" s="536"/>
      <c r="ABQ28" s="536"/>
      <c r="ABR28" s="536"/>
      <c r="ABS28" s="536"/>
      <c r="ABT28" s="536"/>
      <c r="ABU28" s="536"/>
      <c r="ABV28" s="536"/>
      <c r="ABW28" s="536"/>
      <c r="ABX28" s="536"/>
      <c r="ABY28" s="536"/>
      <c r="ABZ28" s="531"/>
      <c r="ACA28" s="531"/>
      <c r="ACB28" s="531"/>
      <c r="ACC28" s="531"/>
      <c r="ACD28" s="531"/>
      <c r="ACE28" s="531"/>
      <c r="ACF28" s="531"/>
      <c r="ACG28" s="531"/>
      <c r="ACH28" s="531"/>
      <c r="ACI28" s="531"/>
      <c r="ACJ28" s="531"/>
      <c r="ACK28" s="531"/>
      <c r="ACL28" s="531"/>
      <c r="ACM28" s="531"/>
      <c r="ACN28" s="531"/>
      <c r="ACO28" s="531"/>
      <c r="ACP28" s="531"/>
      <c r="ACQ28" s="531">
        <v>3</v>
      </c>
      <c r="ACR28" s="531">
        <v>2</v>
      </c>
      <c r="ACS28" s="531"/>
      <c r="ACT28" s="531">
        <v>2</v>
      </c>
      <c r="ACU28" s="531"/>
      <c r="ACV28" s="531" t="s">
        <v>1848</v>
      </c>
      <c r="ACW28" s="536"/>
      <c r="ACX28" s="536"/>
      <c r="ACY28" s="536"/>
      <c r="ACZ28" s="536"/>
      <c r="ADA28" s="536"/>
      <c r="ADB28" s="536"/>
      <c r="ADC28" s="536"/>
      <c r="ADD28" s="536"/>
      <c r="ADE28" s="536"/>
      <c r="ADF28" s="536"/>
      <c r="ADG28" s="536"/>
      <c r="ADH28" s="536"/>
      <c r="ADI28" s="536"/>
      <c r="ADJ28" s="536"/>
      <c r="ADK28" s="536"/>
      <c r="ADL28" s="531"/>
      <c r="ADM28" s="531"/>
      <c r="ADN28" s="531"/>
      <c r="ADO28" s="531"/>
      <c r="ADP28" s="531"/>
      <c r="ADQ28" s="531"/>
      <c r="ADR28" s="531"/>
      <c r="ADS28" s="531" t="s">
        <v>1849</v>
      </c>
      <c r="ADT28" s="531"/>
      <c r="ADU28" s="531"/>
      <c r="ADV28" s="531"/>
      <c r="ADW28" s="531"/>
      <c r="ADX28" s="531"/>
      <c r="ADY28" s="536"/>
      <c r="ADZ28" s="536"/>
      <c r="AEA28" s="536"/>
      <c r="AEB28" s="531" t="s">
        <v>1798</v>
      </c>
      <c r="AEC28" s="531" t="s">
        <v>1799</v>
      </c>
      <c r="AED28" s="531" t="s">
        <v>1800</v>
      </c>
      <c r="AEE28" s="531" t="s">
        <v>1801</v>
      </c>
      <c r="AEF28" s="531" t="s">
        <v>1802</v>
      </c>
      <c r="AEG28" s="531" t="s">
        <v>1803</v>
      </c>
      <c r="AEH28" s="531" t="s">
        <v>1638</v>
      </c>
      <c r="AEI28" s="531" t="s">
        <v>1638</v>
      </c>
      <c r="AEJ28" s="531" t="s">
        <v>1637</v>
      </c>
      <c r="AEK28" s="229"/>
      <c r="AEL28" s="229"/>
      <c r="AEM28" s="229"/>
      <c r="AEN28" s="229"/>
      <c r="AEO28" s="229"/>
      <c r="AEP28" s="229"/>
      <c r="AEQ28" s="229"/>
    </row>
    <row r="29" spans="1:823">
      <c r="A29" s="531">
        <v>44</v>
      </c>
      <c r="B29" s="531">
        <v>51</v>
      </c>
      <c r="C29" s="537">
        <v>4</v>
      </c>
      <c r="D29" s="535">
        <v>43114.759378784722</v>
      </c>
      <c r="E29" s="531" t="s">
        <v>697</v>
      </c>
      <c r="F29" s="531" t="s">
        <v>752</v>
      </c>
      <c r="G29" s="531" t="s">
        <v>753</v>
      </c>
      <c r="H29" s="531" t="s">
        <v>811</v>
      </c>
      <c r="I29" s="531" t="s">
        <v>714</v>
      </c>
      <c r="J29" s="531">
        <v>13</v>
      </c>
      <c r="K29" s="531" t="s">
        <v>1523</v>
      </c>
      <c r="L29" s="531" t="s">
        <v>1525</v>
      </c>
      <c r="M29" s="531" t="s">
        <v>812</v>
      </c>
      <c r="N29" s="531"/>
      <c r="O29" s="531" t="s">
        <v>1787</v>
      </c>
      <c r="P29" s="531" t="s">
        <v>755</v>
      </c>
      <c r="Q29" s="531"/>
      <c r="R29" s="531"/>
      <c r="S29" s="531"/>
      <c r="T29" s="531"/>
      <c r="U29" s="531"/>
      <c r="V29" s="531" t="s">
        <v>753</v>
      </c>
      <c r="W29" s="531" t="s">
        <v>811</v>
      </c>
      <c r="X29" s="531" t="s">
        <v>714</v>
      </c>
      <c r="Y29" s="531" t="s">
        <v>752</v>
      </c>
      <c r="Z29" s="531" t="s">
        <v>1523</v>
      </c>
      <c r="AA29" s="531" t="s">
        <v>1525</v>
      </c>
      <c r="AB29" s="531" t="s">
        <v>1655</v>
      </c>
      <c r="AC29" s="531" t="s">
        <v>1788</v>
      </c>
      <c r="AD29" s="531"/>
      <c r="AE29" s="531"/>
      <c r="AF29" s="531">
        <v>6</v>
      </c>
      <c r="AG29" s="531">
        <v>8</v>
      </c>
      <c r="AH29" s="531">
        <v>6</v>
      </c>
      <c r="AI29" s="531">
        <v>2</v>
      </c>
      <c r="AJ29" s="531">
        <v>4</v>
      </c>
      <c r="AK29" s="531"/>
      <c r="AL29" s="531"/>
      <c r="AM29" s="531"/>
      <c r="AN29" s="531"/>
      <c r="AO29" s="531"/>
      <c r="AP29" s="531"/>
      <c r="AQ29" s="531"/>
      <c r="AR29" s="531"/>
      <c r="AS29" s="531"/>
      <c r="AT29" s="531"/>
      <c r="AU29" s="531"/>
      <c r="AV29" s="531">
        <v>1</v>
      </c>
      <c r="AW29" s="531"/>
      <c r="AX29" s="531"/>
      <c r="AY29" s="531"/>
      <c r="AZ29" s="531">
        <v>1</v>
      </c>
      <c r="BA29" s="531"/>
      <c r="BB29" s="531"/>
      <c r="BC29" s="531"/>
      <c r="BD29" s="531"/>
      <c r="BE29" s="531"/>
      <c r="BF29" s="531"/>
      <c r="BG29" s="531"/>
      <c r="BH29" s="531"/>
      <c r="BI29" s="531"/>
      <c r="BJ29" s="531"/>
      <c r="BK29" s="531"/>
      <c r="BL29" s="531"/>
      <c r="BM29" s="531"/>
      <c r="BN29" s="531"/>
      <c r="BO29" s="531"/>
      <c r="BP29" s="531"/>
      <c r="BQ29" s="531"/>
      <c r="BR29" s="531"/>
      <c r="BS29" s="531"/>
      <c r="BT29" s="531"/>
      <c r="BU29" s="531"/>
      <c r="BV29" s="531"/>
      <c r="BW29" s="531"/>
      <c r="BX29" s="531"/>
      <c r="BY29" s="531"/>
      <c r="BZ29" s="531">
        <v>1</v>
      </c>
      <c r="CA29" s="531"/>
      <c r="CB29" s="531"/>
      <c r="CC29" s="531"/>
      <c r="CD29" s="531"/>
      <c r="CE29" s="531"/>
      <c r="CF29" s="531"/>
      <c r="CG29" s="531"/>
      <c r="CH29" s="531"/>
      <c r="CI29" s="531"/>
      <c r="CJ29" s="531"/>
      <c r="CK29" s="531"/>
      <c r="CL29" s="531"/>
      <c r="CM29" s="531"/>
      <c r="CN29" s="531"/>
      <c r="CO29" s="531"/>
      <c r="CP29" s="531"/>
      <c r="CQ29" s="531"/>
      <c r="CR29" s="531"/>
      <c r="CS29" s="531"/>
      <c r="CT29" s="531"/>
      <c r="CU29" s="531"/>
      <c r="CV29" s="531"/>
      <c r="CW29" s="531"/>
      <c r="CX29" s="531"/>
      <c r="CY29" s="531"/>
      <c r="CZ29" s="531"/>
      <c r="DA29" s="531"/>
      <c r="DB29" s="531"/>
      <c r="DC29" s="531">
        <v>1</v>
      </c>
      <c r="DD29" s="531"/>
      <c r="DE29" s="531"/>
      <c r="DF29" s="531"/>
      <c r="DG29" s="531"/>
      <c r="DH29" s="531"/>
      <c r="DI29" s="531"/>
      <c r="DJ29" s="531"/>
      <c r="DK29" s="531"/>
      <c r="DL29" s="531"/>
      <c r="DM29" s="531"/>
      <c r="DN29" s="531"/>
      <c r="DO29" s="531"/>
      <c r="DP29" s="531"/>
      <c r="DQ29" s="531"/>
      <c r="DR29" s="531"/>
      <c r="DS29" s="531"/>
      <c r="DT29" s="531"/>
      <c r="DU29" s="531"/>
      <c r="DV29" s="531"/>
      <c r="DW29" s="531"/>
      <c r="DX29" s="531"/>
      <c r="DY29" s="531"/>
      <c r="DZ29" s="531"/>
      <c r="EA29" s="531"/>
      <c r="EB29" s="531"/>
      <c r="EC29" s="531">
        <v>1</v>
      </c>
      <c r="ED29" s="531"/>
      <c r="EE29" s="531"/>
      <c r="EF29" s="531"/>
      <c r="EG29" s="531"/>
      <c r="EH29" s="531"/>
      <c r="EI29" s="531"/>
      <c r="EJ29" s="531"/>
      <c r="EK29" s="531"/>
      <c r="EL29" s="531"/>
      <c r="EM29" s="531"/>
      <c r="EN29" s="531"/>
      <c r="EO29" s="531"/>
      <c r="EP29" s="531"/>
      <c r="EQ29" s="531"/>
      <c r="ER29" s="531"/>
      <c r="ES29" s="531"/>
      <c r="ET29" s="531"/>
      <c r="EU29" s="531"/>
      <c r="EV29" s="531"/>
      <c r="EW29" s="531"/>
      <c r="EX29" s="531"/>
      <c r="EY29" s="531"/>
      <c r="EZ29" s="531"/>
      <c r="FA29" s="531"/>
      <c r="FB29" s="531"/>
      <c r="FC29" s="531"/>
      <c r="FD29" s="531"/>
      <c r="FE29" s="531"/>
      <c r="FF29" s="531"/>
      <c r="FG29" s="531"/>
      <c r="FH29" s="531"/>
      <c r="FI29" s="531"/>
      <c r="FJ29" s="531"/>
      <c r="FK29" s="531"/>
      <c r="FL29" s="531"/>
      <c r="FM29" s="531"/>
      <c r="FN29" s="531"/>
      <c r="FO29" s="531"/>
      <c r="FP29" s="531"/>
      <c r="FQ29" s="531">
        <v>1</v>
      </c>
      <c r="FR29" s="531"/>
      <c r="FS29" s="531"/>
      <c r="FT29" s="531"/>
      <c r="FU29" s="531"/>
      <c r="FV29" s="531"/>
      <c r="FW29" s="531"/>
      <c r="FX29" s="531"/>
      <c r="FY29" s="531"/>
      <c r="FZ29" s="531"/>
      <c r="GA29" s="531"/>
      <c r="GB29" s="531"/>
      <c r="GC29" s="531"/>
      <c r="GD29" s="531"/>
      <c r="GE29" s="531"/>
      <c r="GF29" s="531"/>
      <c r="GG29" s="531"/>
      <c r="GH29" s="531"/>
      <c r="GI29" s="531"/>
      <c r="GJ29" s="531"/>
      <c r="GK29" s="531"/>
      <c r="GL29" s="531"/>
      <c r="GM29" s="531"/>
      <c r="GN29" s="531">
        <v>1</v>
      </c>
      <c r="GO29" s="531"/>
      <c r="GP29" s="531"/>
      <c r="GQ29" s="531"/>
      <c r="GR29" s="531"/>
      <c r="GS29" s="531"/>
      <c r="GT29" s="531"/>
      <c r="GU29" s="531"/>
      <c r="GV29" s="531"/>
      <c r="GW29" s="531"/>
      <c r="GX29" s="531"/>
      <c r="GY29" s="531"/>
      <c r="GZ29" s="531"/>
      <c r="HA29" s="531"/>
      <c r="HB29" s="531"/>
      <c r="HC29" s="531"/>
      <c r="HD29" s="531"/>
      <c r="HE29" s="531"/>
      <c r="HF29" s="531"/>
      <c r="HG29" s="531"/>
      <c r="HH29" s="531"/>
      <c r="HI29" s="531"/>
      <c r="HJ29" s="531"/>
      <c r="HK29" s="531">
        <v>2</v>
      </c>
      <c r="HL29" s="531"/>
      <c r="HM29" s="531"/>
      <c r="HN29" s="531"/>
      <c r="HO29" s="531"/>
      <c r="HP29" s="531"/>
      <c r="HQ29" s="531"/>
      <c r="HR29" s="531"/>
      <c r="HS29" s="531"/>
      <c r="HT29" s="531"/>
      <c r="HU29" s="531"/>
      <c r="HV29" s="531"/>
      <c r="HW29" s="531"/>
      <c r="HX29" s="531"/>
      <c r="HY29" s="531"/>
      <c r="HZ29" s="531"/>
      <c r="IA29" s="531"/>
      <c r="IB29" s="531"/>
      <c r="IC29" s="531"/>
      <c r="ID29" s="531"/>
      <c r="IE29" s="531"/>
      <c r="IF29" s="531"/>
      <c r="IG29" s="531"/>
      <c r="IH29" s="531"/>
      <c r="II29" s="531"/>
      <c r="IJ29" s="531"/>
      <c r="IK29" s="531"/>
      <c r="IL29" s="531"/>
      <c r="IM29" s="531"/>
      <c r="IN29" s="531"/>
      <c r="IO29" s="531"/>
      <c r="IP29" s="531"/>
      <c r="IQ29" s="531"/>
      <c r="IR29" s="531"/>
      <c r="IS29" s="531"/>
      <c r="IT29" s="531"/>
      <c r="IU29" s="531"/>
      <c r="IV29" s="531"/>
      <c r="IW29" s="531"/>
      <c r="IX29" s="531"/>
      <c r="IY29" s="531"/>
      <c r="IZ29" s="531"/>
      <c r="JA29" s="531"/>
      <c r="JB29" s="531"/>
      <c r="JC29" s="531"/>
      <c r="JD29" s="531"/>
      <c r="JE29" s="531"/>
      <c r="JF29" s="531"/>
      <c r="JG29" s="531"/>
      <c r="JH29" s="531"/>
      <c r="JI29" s="531"/>
      <c r="JJ29" s="531"/>
      <c r="JK29" s="531"/>
      <c r="JL29" s="531"/>
      <c r="JM29" s="531"/>
      <c r="JN29" s="531"/>
      <c r="JO29" s="531"/>
      <c r="JP29" s="531"/>
      <c r="JQ29" s="531"/>
      <c r="JR29" s="531"/>
      <c r="JS29" s="531"/>
      <c r="JT29" s="531"/>
      <c r="JU29" s="531"/>
      <c r="JV29" s="531"/>
      <c r="JW29" s="531"/>
      <c r="JX29" s="531"/>
      <c r="JY29" s="531"/>
      <c r="JZ29" s="531"/>
      <c r="KA29" s="531"/>
      <c r="KB29" s="531"/>
      <c r="KC29" s="531"/>
      <c r="KD29" s="531"/>
      <c r="KE29" s="531"/>
      <c r="KF29" s="531"/>
      <c r="KG29" s="531"/>
      <c r="KH29" s="531"/>
      <c r="KI29" s="531"/>
      <c r="KJ29" s="531"/>
      <c r="KK29" s="531"/>
      <c r="KL29" s="531"/>
      <c r="KM29" s="531"/>
      <c r="KN29" s="531"/>
      <c r="KO29" s="531"/>
      <c r="KP29" s="531"/>
      <c r="KQ29" s="531"/>
      <c r="KR29" s="531"/>
      <c r="KS29" s="531"/>
      <c r="KT29" s="531"/>
      <c r="KU29" s="531"/>
      <c r="KV29" s="531"/>
      <c r="KW29" s="531"/>
      <c r="KX29" s="531"/>
      <c r="KY29" s="531">
        <v>2</v>
      </c>
      <c r="KZ29" s="531"/>
      <c r="LA29" s="531"/>
      <c r="LB29" s="531"/>
      <c r="LC29" s="531"/>
      <c r="LD29" s="531"/>
      <c r="LE29" s="531"/>
      <c r="LF29" s="531"/>
      <c r="LG29" s="531"/>
      <c r="LH29" s="531"/>
      <c r="LI29" s="531"/>
      <c r="LJ29" s="531"/>
      <c r="LK29" s="531"/>
      <c r="LL29" s="531"/>
      <c r="LM29" s="531"/>
      <c r="LN29" s="531"/>
      <c r="LO29" s="531"/>
      <c r="LP29" s="531"/>
      <c r="LQ29" s="531"/>
      <c r="LR29" s="531"/>
      <c r="LS29" s="531"/>
      <c r="LT29" s="531"/>
      <c r="LU29" s="531"/>
      <c r="LV29" s="531"/>
      <c r="LW29" s="531"/>
      <c r="LX29" s="531"/>
      <c r="LY29" s="531"/>
      <c r="LZ29" s="531"/>
      <c r="MA29" s="531"/>
      <c r="MB29" s="531"/>
      <c r="MC29" s="531"/>
      <c r="MD29" s="531"/>
      <c r="ME29" s="531"/>
      <c r="MF29" s="531"/>
      <c r="MG29" s="531"/>
      <c r="MH29" s="531"/>
      <c r="MI29" s="531"/>
      <c r="MJ29" s="531"/>
      <c r="MK29" s="531"/>
      <c r="ML29" s="531"/>
      <c r="MM29" s="531"/>
      <c r="MN29" s="531"/>
      <c r="MO29" s="531"/>
      <c r="MP29" s="531"/>
      <c r="MQ29" s="531"/>
      <c r="MR29" s="531"/>
      <c r="MS29" s="531"/>
      <c r="MT29" s="531"/>
      <c r="MU29" s="531"/>
      <c r="MV29" s="531"/>
      <c r="MW29" s="531"/>
      <c r="MX29" s="531"/>
      <c r="MY29" s="531"/>
      <c r="MZ29" s="531"/>
      <c r="NA29" s="531"/>
      <c r="NB29" s="531"/>
      <c r="NC29" s="531"/>
      <c r="ND29" s="531"/>
      <c r="NE29" s="531"/>
      <c r="NF29" s="531"/>
      <c r="NG29" s="531"/>
      <c r="NH29" s="531"/>
      <c r="NI29" s="531"/>
      <c r="NJ29" s="531"/>
      <c r="NK29" s="531">
        <v>1</v>
      </c>
      <c r="NL29" s="531"/>
      <c r="NM29" s="531"/>
      <c r="NN29" s="531"/>
      <c r="NO29" s="531"/>
      <c r="NP29" s="531"/>
      <c r="NQ29" s="531"/>
      <c r="NR29" s="531"/>
      <c r="NS29" s="531"/>
      <c r="NT29" s="531"/>
      <c r="NU29" s="531"/>
      <c r="NV29" s="531"/>
      <c r="NW29" s="531"/>
      <c r="NX29" s="531"/>
      <c r="NY29" s="531"/>
      <c r="NZ29" s="531"/>
      <c r="OA29" s="531"/>
      <c r="OB29" s="531"/>
      <c r="OC29" s="531"/>
      <c r="OD29" s="531"/>
      <c r="OE29" s="531"/>
      <c r="OF29" s="531"/>
      <c r="OG29" s="531"/>
      <c r="OH29" s="531"/>
      <c r="OI29" s="531"/>
      <c r="OJ29" s="531"/>
      <c r="OK29" s="531"/>
      <c r="OL29" s="531"/>
      <c r="OM29" s="531"/>
      <c r="ON29" s="531"/>
      <c r="OO29" s="531"/>
      <c r="OP29" s="531"/>
      <c r="OQ29" s="531"/>
      <c r="OR29" s="531"/>
      <c r="OS29" s="531"/>
      <c r="OT29" s="531"/>
      <c r="OU29" s="531"/>
      <c r="OV29" s="531"/>
      <c r="OW29" s="531"/>
      <c r="OX29" s="531"/>
      <c r="OY29" s="531"/>
      <c r="OZ29" s="531"/>
      <c r="PA29" s="531"/>
      <c r="PB29" s="531"/>
      <c r="PC29" s="531"/>
      <c r="PD29" s="531"/>
      <c r="PE29" s="531"/>
      <c r="PF29" s="531"/>
      <c r="PG29" s="531"/>
      <c r="PH29" s="531"/>
      <c r="PI29" s="531"/>
      <c r="PJ29" s="531"/>
      <c r="PK29" s="531"/>
      <c r="PL29" s="531"/>
      <c r="PM29" s="531"/>
      <c r="PN29" s="531"/>
      <c r="PO29" s="531"/>
      <c r="PP29" s="531"/>
      <c r="PQ29" s="531"/>
      <c r="PR29" s="531"/>
      <c r="PS29" s="531"/>
      <c r="PT29" s="531"/>
      <c r="PU29" s="531"/>
      <c r="PV29" s="531"/>
      <c r="PW29" s="531"/>
      <c r="PX29" s="531"/>
      <c r="PY29" s="531"/>
      <c r="PZ29" s="531"/>
      <c r="QA29" s="531"/>
      <c r="QB29" s="531"/>
      <c r="QC29" s="531"/>
      <c r="QD29" s="531">
        <v>4</v>
      </c>
      <c r="QE29" s="531"/>
      <c r="QF29" s="531"/>
      <c r="QG29" s="531"/>
      <c r="QH29" s="531"/>
      <c r="QI29" s="531"/>
      <c r="QJ29" s="531">
        <v>4</v>
      </c>
      <c r="QK29" s="531"/>
      <c r="QL29" s="531"/>
      <c r="QM29" s="531"/>
      <c r="QN29" s="531">
        <v>2</v>
      </c>
      <c r="QO29" s="531"/>
      <c r="QP29" s="531"/>
      <c r="QQ29" s="531"/>
      <c r="QR29" s="531"/>
      <c r="QS29" s="531"/>
      <c r="QT29" s="531"/>
      <c r="QU29" s="531">
        <v>1</v>
      </c>
      <c r="QV29" s="531"/>
      <c r="QW29" s="531"/>
      <c r="QX29" s="531"/>
      <c r="QY29" s="531"/>
      <c r="QZ29" s="531"/>
      <c r="RA29" s="531"/>
      <c r="RB29" s="531"/>
      <c r="RC29" s="531"/>
      <c r="RD29" s="531"/>
      <c r="RE29" s="531"/>
      <c r="RF29" s="531"/>
      <c r="RG29" s="531"/>
      <c r="RH29" s="531"/>
      <c r="RI29" s="531"/>
      <c r="RJ29" s="531"/>
      <c r="RK29" s="531"/>
      <c r="RL29" s="531"/>
      <c r="RM29" s="531"/>
      <c r="RN29" s="531"/>
      <c r="RO29" s="531"/>
      <c r="RP29" s="531"/>
      <c r="RQ29" s="531"/>
      <c r="RR29" s="531"/>
      <c r="RS29" s="531"/>
      <c r="RT29" s="531"/>
      <c r="RU29" s="531"/>
      <c r="RV29" s="531"/>
      <c r="RW29" s="531"/>
      <c r="RX29" s="531"/>
      <c r="RY29" s="531"/>
      <c r="RZ29" s="531"/>
      <c r="SA29" s="531"/>
      <c r="SB29" s="531">
        <v>5</v>
      </c>
      <c r="SC29" s="531"/>
      <c r="SD29" s="531"/>
      <c r="SE29" s="531"/>
      <c r="SF29" s="531">
        <v>3</v>
      </c>
      <c r="SG29" s="531"/>
      <c r="SH29" s="531"/>
      <c r="SI29" s="531"/>
      <c r="SJ29" s="531"/>
      <c r="SK29" s="531"/>
      <c r="SL29" s="531"/>
      <c r="SM29" s="531"/>
      <c r="SN29" s="531"/>
      <c r="SO29" s="531"/>
      <c r="SP29" s="531"/>
      <c r="SQ29" s="531"/>
      <c r="SR29" s="531"/>
      <c r="SS29" s="531"/>
      <c r="ST29" s="531"/>
      <c r="SU29" s="531"/>
      <c r="SV29" s="531"/>
      <c r="SW29" s="531"/>
      <c r="SX29" s="531"/>
      <c r="SY29" s="531"/>
      <c r="SZ29" s="531"/>
      <c r="TA29" s="531"/>
      <c r="TB29" s="531"/>
      <c r="TC29" s="531"/>
      <c r="TD29" s="531"/>
      <c r="TE29" s="531"/>
      <c r="TF29" s="531">
        <v>1</v>
      </c>
      <c r="TG29" s="531"/>
      <c r="TH29" s="531"/>
      <c r="TI29" s="531"/>
      <c r="TJ29" s="531"/>
      <c r="TK29" s="531"/>
      <c r="TL29" s="531"/>
      <c r="TM29" s="531"/>
      <c r="TN29" s="531">
        <v>1</v>
      </c>
      <c r="TO29" s="531"/>
      <c r="TP29" s="531"/>
      <c r="TQ29" s="531"/>
      <c r="TR29" s="531"/>
      <c r="TS29" s="531"/>
      <c r="TT29" s="531"/>
      <c r="TU29" s="531"/>
      <c r="TV29" s="531"/>
      <c r="TW29" s="531"/>
      <c r="TX29" s="531">
        <v>1</v>
      </c>
      <c r="TY29" s="531"/>
      <c r="TZ29" s="531"/>
      <c r="UA29" s="531"/>
      <c r="UB29" s="531"/>
      <c r="UC29" s="531"/>
      <c r="UD29" s="531"/>
      <c r="UE29" s="531">
        <v>2</v>
      </c>
      <c r="UF29" s="531"/>
      <c r="UG29" s="531"/>
      <c r="UH29" s="531"/>
      <c r="UI29" s="531">
        <v>1</v>
      </c>
      <c r="UJ29" s="531"/>
      <c r="UK29" s="531"/>
      <c r="UL29" s="531">
        <v>1</v>
      </c>
      <c r="UM29" s="531"/>
      <c r="UN29" s="531"/>
      <c r="UO29" s="531">
        <v>1</v>
      </c>
      <c r="UP29" s="531"/>
      <c r="UQ29" s="531">
        <v>2</v>
      </c>
      <c r="UR29" s="531"/>
      <c r="US29" s="531"/>
      <c r="UT29" s="531"/>
      <c r="UU29" s="531"/>
      <c r="UV29" s="531"/>
      <c r="UW29" s="531"/>
      <c r="UX29" s="531">
        <v>2</v>
      </c>
      <c r="UY29" s="531">
        <v>1</v>
      </c>
      <c r="UZ29" s="531">
        <v>1</v>
      </c>
      <c r="VA29" s="531"/>
      <c r="VB29" s="531"/>
      <c r="VC29" s="536"/>
      <c r="VD29" s="536"/>
      <c r="VE29" s="536"/>
      <c r="VF29" s="536"/>
      <c r="VG29" s="536"/>
      <c r="VH29" s="536"/>
      <c r="VI29" s="531"/>
      <c r="VJ29" s="531"/>
      <c r="VK29" s="531"/>
      <c r="VL29" s="531"/>
      <c r="VM29" s="531">
        <v>3</v>
      </c>
      <c r="VN29" s="531"/>
      <c r="VO29" s="531"/>
      <c r="VP29" s="531">
        <v>6</v>
      </c>
      <c r="VQ29" s="531"/>
      <c r="VR29" s="531"/>
      <c r="VS29" s="531"/>
      <c r="VT29" s="531"/>
      <c r="VU29" s="531"/>
      <c r="VV29" s="531"/>
      <c r="VW29" s="531"/>
      <c r="VX29" s="536"/>
      <c r="VY29" s="531"/>
      <c r="VZ29" s="531">
        <v>4</v>
      </c>
      <c r="WA29" s="531"/>
      <c r="WB29" s="531"/>
      <c r="WC29" s="531"/>
      <c r="WD29" s="531"/>
      <c r="WE29" s="531">
        <v>8</v>
      </c>
      <c r="WF29" s="536"/>
      <c r="WG29" s="536"/>
      <c r="WH29" s="536"/>
      <c r="WI29" s="536"/>
      <c r="WJ29" s="536"/>
      <c r="WK29" s="536"/>
      <c r="WL29" s="536"/>
      <c r="WM29" s="536"/>
      <c r="WN29" s="536"/>
      <c r="WO29" s="531"/>
      <c r="WP29" s="531"/>
      <c r="WQ29" s="531"/>
      <c r="WR29" s="531"/>
      <c r="WS29" s="531"/>
      <c r="WT29" s="531"/>
      <c r="WU29" s="531"/>
      <c r="WV29" s="531"/>
      <c r="WW29" s="531"/>
      <c r="WX29" s="531">
        <v>1</v>
      </c>
      <c r="WY29" s="531"/>
      <c r="WZ29" s="531"/>
      <c r="XA29" s="531">
        <v>1</v>
      </c>
      <c r="XB29" s="531">
        <v>1</v>
      </c>
      <c r="XC29" s="531"/>
      <c r="XD29" s="531"/>
      <c r="XE29" s="531"/>
      <c r="XF29" s="531"/>
      <c r="XG29" s="531"/>
      <c r="XH29" s="531"/>
      <c r="XI29" s="531"/>
      <c r="XJ29" s="531"/>
      <c r="XK29" s="531"/>
      <c r="XL29" s="531"/>
      <c r="XM29" s="531"/>
      <c r="XN29" s="531"/>
      <c r="XO29" s="531"/>
      <c r="XP29" s="531"/>
      <c r="XQ29" s="531"/>
      <c r="XR29" s="531"/>
      <c r="XS29" s="531"/>
      <c r="XT29" s="531"/>
      <c r="XU29" s="531"/>
      <c r="XV29" s="531"/>
      <c r="XW29" s="531"/>
      <c r="XX29" s="531"/>
      <c r="XY29" s="531"/>
      <c r="XZ29" s="531"/>
      <c r="YA29" s="531"/>
      <c r="YB29" s="531"/>
      <c r="YC29" s="531"/>
      <c r="YD29" s="531"/>
      <c r="YE29" s="531"/>
      <c r="YF29" s="531"/>
      <c r="YG29" s="531"/>
      <c r="YH29" s="531"/>
      <c r="YI29" s="531"/>
      <c r="YJ29" s="531"/>
      <c r="YK29" s="531"/>
      <c r="YL29" s="531"/>
      <c r="YM29" s="531"/>
      <c r="YN29" s="531"/>
      <c r="YO29" s="531">
        <v>8</v>
      </c>
      <c r="YP29" s="531"/>
      <c r="YQ29" s="531"/>
      <c r="YR29" s="531"/>
      <c r="YS29" s="531"/>
      <c r="YT29" s="531"/>
      <c r="YU29" s="531"/>
      <c r="YV29" s="531"/>
      <c r="YW29" s="531"/>
      <c r="YX29" s="531"/>
      <c r="YY29" s="531"/>
      <c r="YZ29" s="531"/>
      <c r="ZA29" s="531"/>
      <c r="ZB29" s="531"/>
      <c r="ZC29" s="531"/>
      <c r="ZD29" s="531"/>
      <c r="ZE29" s="531"/>
      <c r="ZF29" s="531"/>
      <c r="ZG29" s="531"/>
      <c r="ZH29" s="531"/>
      <c r="ZI29" s="531"/>
      <c r="ZJ29" s="531">
        <v>4</v>
      </c>
      <c r="ZK29" s="531"/>
      <c r="ZL29" s="531"/>
      <c r="ZM29" s="531"/>
      <c r="ZN29" s="531"/>
      <c r="ZO29" s="531"/>
      <c r="ZP29" s="531"/>
      <c r="ZQ29" s="531"/>
      <c r="ZR29" s="531"/>
      <c r="ZS29" s="531"/>
      <c r="ZT29" s="531"/>
      <c r="ZU29" s="531"/>
      <c r="ZV29" s="531"/>
      <c r="ZW29" s="531"/>
      <c r="ZX29" s="531"/>
      <c r="ZY29" s="531"/>
      <c r="ZZ29" s="531"/>
      <c r="AAA29" s="531"/>
      <c r="AAB29" s="531"/>
      <c r="AAC29" s="531"/>
      <c r="AAD29" s="531"/>
      <c r="AAE29" s="531"/>
      <c r="AAF29" s="531"/>
      <c r="AAG29" s="531"/>
      <c r="AAH29" s="531"/>
      <c r="AAI29" s="531"/>
      <c r="AAJ29" s="531">
        <v>8</v>
      </c>
      <c r="AAK29" s="531"/>
      <c r="AAL29" s="531"/>
      <c r="AAM29" s="531"/>
      <c r="AAN29" s="531"/>
      <c r="AAO29" s="531"/>
      <c r="AAP29" s="531">
        <v>23</v>
      </c>
      <c r="AAQ29" s="531"/>
      <c r="AAR29" s="531"/>
      <c r="AAS29" s="531"/>
      <c r="AAT29" s="531">
        <v>1</v>
      </c>
      <c r="AAU29" s="531"/>
      <c r="AAV29" s="531"/>
      <c r="AAW29" s="531"/>
      <c r="AAX29" s="531"/>
      <c r="AAY29" s="531"/>
      <c r="AAZ29" s="531"/>
      <c r="ABA29" s="531"/>
      <c r="ABB29" s="531"/>
      <c r="ABC29" s="531"/>
      <c r="ABD29" s="531">
        <v>1</v>
      </c>
      <c r="ABE29" s="536"/>
      <c r="ABF29" s="536"/>
      <c r="ABG29" s="536"/>
      <c r="ABH29" s="536"/>
      <c r="ABI29" s="536"/>
      <c r="ABJ29" s="536"/>
      <c r="ABK29" s="536"/>
      <c r="ABL29" s="536"/>
      <c r="ABM29" s="536"/>
      <c r="ABN29" s="536"/>
      <c r="ABO29" s="536"/>
      <c r="ABP29" s="536"/>
      <c r="ABQ29" s="536"/>
      <c r="ABR29" s="536"/>
      <c r="ABS29" s="536"/>
      <c r="ABT29" s="536"/>
      <c r="ABU29" s="536"/>
      <c r="ABV29" s="536"/>
      <c r="ABW29" s="536"/>
      <c r="ABX29" s="536"/>
      <c r="ABY29" s="536"/>
      <c r="ABZ29" s="531"/>
      <c r="ACA29" s="531"/>
      <c r="ACB29" s="531"/>
      <c r="ACC29" s="531"/>
      <c r="ACD29" s="531"/>
      <c r="ACE29" s="531"/>
      <c r="ACF29" s="531"/>
      <c r="ACG29" s="531"/>
      <c r="ACH29" s="531"/>
      <c r="ACI29" s="531"/>
      <c r="ACJ29" s="531"/>
      <c r="ACK29" s="531"/>
      <c r="ACL29" s="531"/>
      <c r="ACM29" s="531"/>
      <c r="ACN29" s="531"/>
      <c r="ACO29" s="531"/>
      <c r="ACP29" s="531"/>
      <c r="ACQ29" s="531">
        <v>1</v>
      </c>
      <c r="ACR29" s="531">
        <v>1</v>
      </c>
      <c r="ACS29" s="531"/>
      <c r="ACT29" s="531">
        <v>2</v>
      </c>
      <c r="ACU29" s="531"/>
      <c r="ACV29" s="531" t="s">
        <v>1846</v>
      </c>
      <c r="ACW29" s="536"/>
      <c r="ACX29" s="536"/>
      <c r="ACY29" s="536"/>
      <c r="ACZ29" s="536"/>
      <c r="ADA29" s="536"/>
      <c r="ADB29" s="536"/>
      <c r="ADC29" s="536"/>
      <c r="ADD29" s="536"/>
      <c r="ADE29" s="536"/>
      <c r="ADF29" s="536"/>
      <c r="ADG29" s="536"/>
      <c r="ADH29" s="536"/>
      <c r="ADI29" s="536"/>
      <c r="ADJ29" s="536"/>
      <c r="ADK29" s="536"/>
      <c r="ADL29" s="531"/>
      <c r="ADM29" s="531"/>
      <c r="ADN29" s="531"/>
      <c r="ADO29" s="531"/>
      <c r="ADP29" s="531"/>
      <c r="ADQ29" s="531"/>
      <c r="ADR29" s="531"/>
      <c r="ADS29" s="531" t="s">
        <v>1847</v>
      </c>
      <c r="ADT29" s="531"/>
      <c r="ADU29" s="531"/>
      <c r="ADV29" s="531"/>
      <c r="ADW29" s="531"/>
      <c r="ADX29" s="531"/>
      <c r="ADY29" s="536"/>
      <c r="ADZ29" s="536"/>
      <c r="AEA29" s="536"/>
      <c r="AEB29" s="531" t="s">
        <v>1798</v>
      </c>
      <c r="AEC29" s="531" t="s">
        <v>1799</v>
      </c>
      <c r="AED29" s="531" t="s">
        <v>1800</v>
      </c>
      <c r="AEE29" s="531" t="s">
        <v>1801</v>
      </c>
      <c r="AEF29" s="531" t="s">
        <v>1802</v>
      </c>
      <c r="AEG29" s="531" t="s">
        <v>1803</v>
      </c>
      <c r="AEH29" s="531" t="s">
        <v>1638</v>
      </c>
      <c r="AEI29" s="531" t="s">
        <v>1638</v>
      </c>
      <c r="AEJ29" s="531" t="s">
        <v>1637</v>
      </c>
    </row>
    <row r="30" spans="1:823" ht="14.25" customHeight="1">
      <c r="A30" s="531">
        <v>60</v>
      </c>
      <c r="B30" s="531">
        <v>52</v>
      </c>
      <c r="C30" s="537">
        <v>4</v>
      </c>
      <c r="D30" s="535">
        <v>43115.423455752316</v>
      </c>
      <c r="E30" s="531" t="s">
        <v>697</v>
      </c>
      <c r="F30" s="531" t="s">
        <v>752</v>
      </c>
      <c r="G30" s="531" t="s">
        <v>776</v>
      </c>
      <c r="H30" s="531" t="s">
        <v>836</v>
      </c>
      <c r="I30" s="531" t="s">
        <v>714</v>
      </c>
      <c r="J30" s="531">
        <v>48</v>
      </c>
      <c r="K30" s="531" t="s">
        <v>1411</v>
      </c>
      <c r="L30" s="531" t="s">
        <v>1412</v>
      </c>
      <c r="M30" s="531" t="s">
        <v>837</v>
      </c>
      <c r="N30" s="531"/>
      <c r="O30" s="531" t="s">
        <v>1744</v>
      </c>
      <c r="P30" s="531" t="s">
        <v>755</v>
      </c>
      <c r="Q30" s="531"/>
      <c r="R30" s="531"/>
      <c r="S30" s="531"/>
      <c r="T30" s="531"/>
      <c r="U30" s="531"/>
      <c r="V30" s="531" t="s">
        <v>776</v>
      </c>
      <c r="W30" s="531" t="s">
        <v>836</v>
      </c>
      <c r="X30" s="531" t="s">
        <v>714</v>
      </c>
      <c r="Y30" s="531" t="s">
        <v>752</v>
      </c>
      <c r="Z30" s="531" t="s">
        <v>1411</v>
      </c>
      <c r="AA30" s="531" t="s">
        <v>1412</v>
      </c>
      <c r="AB30" s="531" t="s">
        <v>1657</v>
      </c>
      <c r="AC30" s="531" t="s">
        <v>710</v>
      </c>
      <c r="AD30" s="531"/>
      <c r="AE30" s="531"/>
      <c r="AF30" s="531">
        <v>6</v>
      </c>
      <c r="AG30" s="531">
        <v>18</v>
      </c>
      <c r="AH30" s="531">
        <v>15</v>
      </c>
      <c r="AI30" s="531">
        <v>17</v>
      </c>
      <c r="AJ30" s="531">
        <v>16</v>
      </c>
      <c r="AK30" s="531"/>
      <c r="AL30" s="531">
        <v>2</v>
      </c>
      <c r="AM30" s="531"/>
      <c r="AN30" s="531">
        <v>3</v>
      </c>
      <c r="AO30" s="531">
        <v>1</v>
      </c>
      <c r="AP30" s="531">
        <v>3</v>
      </c>
      <c r="AQ30" s="531">
        <v>1</v>
      </c>
      <c r="AR30" s="531">
        <v>3</v>
      </c>
      <c r="AS30" s="531"/>
      <c r="AT30" s="531"/>
      <c r="AU30" s="531"/>
      <c r="AV30" s="531">
        <v>5</v>
      </c>
      <c r="AW30" s="531"/>
      <c r="AX30" s="531"/>
      <c r="AY30" s="531"/>
      <c r="AZ30" s="531"/>
      <c r="BA30" s="531"/>
      <c r="BB30" s="531"/>
      <c r="BC30" s="531"/>
      <c r="BD30" s="531"/>
      <c r="BE30" s="531"/>
      <c r="BF30" s="531">
        <v>4</v>
      </c>
      <c r="BG30" s="531"/>
      <c r="BH30" s="531"/>
      <c r="BI30" s="531"/>
      <c r="BJ30" s="531">
        <v>4</v>
      </c>
      <c r="BK30" s="531"/>
      <c r="BL30" s="531">
        <v>1</v>
      </c>
      <c r="BM30" s="531"/>
      <c r="BN30" s="531"/>
      <c r="BO30" s="531"/>
      <c r="BP30" s="531"/>
      <c r="BQ30" s="531">
        <v>1</v>
      </c>
      <c r="BR30" s="531">
        <v>2</v>
      </c>
      <c r="BS30" s="531"/>
      <c r="BT30" s="531"/>
      <c r="BU30" s="531"/>
      <c r="BV30" s="531">
        <v>5</v>
      </c>
      <c r="BW30" s="531"/>
      <c r="BX30" s="531"/>
      <c r="BY30" s="531"/>
      <c r="BZ30" s="531"/>
      <c r="CA30" s="531"/>
      <c r="CB30" s="531"/>
      <c r="CC30" s="531"/>
      <c r="CD30" s="531"/>
      <c r="CE30" s="531"/>
      <c r="CF30" s="531">
        <v>5</v>
      </c>
      <c r="CG30" s="531"/>
      <c r="CH30" s="531"/>
      <c r="CI30" s="531"/>
      <c r="CJ30" s="531">
        <v>4</v>
      </c>
      <c r="CK30" s="531"/>
      <c r="CL30" s="531">
        <v>1</v>
      </c>
      <c r="CM30" s="531"/>
      <c r="CN30" s="531"/>
      <c r="CO30" s="531"/>
      <c r="CP30" s="531"/>
      <c r="CQ30" s="531">
        <v>2</v>
      </c>
      <c r="CR30" s="531">
        <v>3</v>
      </c>
      <c r="CS30" s="531"/>
      <c r="CT30" s="531"/>
      <c r="CU30" s="531"/>
      <c r="CV30" s="531">
        <v>4</v>
      </c>
      <c r="CW30" s="531"/>
      <c r="CX30" s="531"/>
      <c r="CY30" s="531"/>
      <c r="CZ30" s="531"/>
      <c r="DA30" s="531"/>
      <c r="DB30" s="531"/>
      <c r="DC30" s="531"/>
      <c r="DD30" s="531"/>
      <c r="DE30" s="531"/>
      <c r="DF30" s="531">
        <v>2</v>
      </c>
      <c r="DG30" s="531"/>
      <c r="DH30" s="531"/>
      <c r="DI30" s="531"/>
      <c r="DJ30" s="531">
        <v>2</v>
      </c>
      <c r="DK30" s="531"/>
      <c r="DL30" s="531"/>
      <c r="DM30" s="531"/>
      <c r="DN30" s="531"/>
      <c r="DO30" s="531">
        <v>1</v>
      </c>
      <c r="DP30" s="531"/>
      <c r="DQ30" s="531">
        <v>3</v>
      </c>
      <c r="DR30" s="531"/>
      <c r="DS30" s="531"/>
      <c r="DT30" s="531"/>
      <c r="DU30" s="531"/>
      <c r="DV30" s="531">
        <v>3</v>
      </c>
      <c r="DW30" s="531"/>
      <c r="DX30" s="531"/>
      <c r="DY30" s="531"/>
      <c r="DZ30" s="531"/>
      <c r="EA30" s="531"/>
      <c r="EB30" s="531"/>
      <c r="EC30" s="531"/>
      <c r="ED30" s="531"/>
      <c r="EE30" s="531"/>
      <c r="EF30" s="531">
        <v>3</v>
      </c>
      <c r="EG30" s="531"/>
      <c r="EH30" s="531"/>
      <c r="EI30" s="531"/>
      <c r="EJ30" s="531">
        <v>2</v>
      </c>
      <c r="EK30" s="531"/>
      <c r="EL30" s="531"/>
      <c r="EM30" s="531"/>
      <c r="EN30" s="531"/>
      <c r="EO30" s="531">
        <v>1</v>
      </c>
      <c r="EP30" s="531">
        <v>1</v>
      </c>
      <c r="EQ30" s="531"/>
      <c r="ER30" s="531">
        <v>3</v>
      </c>
      <c r="ES30" s="531"/>
      <c r="ET30" s="531"/>
      <c r="EU30" s="531"/>
      <c r="EV30" s="531"/>
      <c r="EW30" s="531"/>
      <c r="EX30" s="531"/>
      <c r="EY30" s="531"/>
      <c r="EZ30" s="531"/>
      <c r="FA30" s="531"/>
      <c r="FB30" s="531"/>
      <c r="FC30" s="531"/>
      <c r="FD30" s="531"/>
      <c r="FE30" s="531"/>
      <c r="FF30" s="531"/>
      <c r="FG30" s="531"/>
      <c r="FH30" s="531"/>
      <c r="FI30" s="531"/>
      <c r="FJ30" s="531"/>
      <c r="FK30" s="531"/>
      <c r="FL30" s="531"/>
      <c r="FM30" s="531"/>
      <c r="FN30" s="531"/>
      <c r="FO30" s="531"/>
      <c r="FP30" s="531"/>
      <c r="FQ30" s="531"/>
      <c r="FR30" s="531"/>
      <c r="FS30" s="531"/>
      <c r="FT30" s="531">
        <v>1</v>
      </c>
      <c r="FU30" s="531"/>
      <c r="FV30" s="531"/>
      <c r="FW30" s="531"/>
      <c r="FX30" s="531"/>
      <c r="FY30" s="531"/>
      <c r="FZ30" s="531"/>
      <c r="GA30" s="531"/>
      <c r="GB30" s="531"/>
      <c r="GC30" s="531"/>
      <c r="GD30" s="531"/>
      <c r="GE30" s="531"/>
      <c r="GF30" s="531"/>
      <c r="GG30" s="531"/>
      <c r="GH30" s="531"/>
      <c r="GI30" s="531"/>
      <c r="GJ30" s="531"/>
      <c r="GK30" s="531"/>
      <c r="GL30" s="531"/>
      <c r="GM30" s="531"/>
      <c r="GN30" s="531"/>
      <c r="GO30" s="531"/>
      <c r="GP30" s="531"/>
      <c r="GQ30" s="531"/>
      <c r="GR30" s="531"/>
      <c r="GS30" s="531"/>
      <c r="GT30" s="531"/>
      <c r="GU30" s="531"/>
      <c r="GV30" s="531"/>
      <c r="GW30" s="531"/>
      <c r="GX30" s="531"/>
      <c r="GY30" s="531"/>
      <c r="GZ30" s="531"/>
      <c r="HA30" s="531"/>
      <c r="HB30" s="531"/>
      <c r="HC30" s="531"/>
      <c r="HD30" s="531"/>
      <c r="HE30" s="531"/>
      <c r="HF30" s="531"/>
      <c r="HG30" s="531"/>
      <c r="HH30" s="531"/>
      <c r="HI30" s="531"/>
      <c r="HJ30" s="531"/>
      <c r="HK30" s="531"/>
      <c r="HL30" s="531"/>
      <c r="HM30" s="531"/>
      <c r="HN30" s="531">
        <v>1</v>
      </c>
      <c r="HO30" s="531"/>
      <c r="HP30" s="531"/>
      <c r="HQ30" s="531"/>
      <c r="HR30" s="531"/>
      <c r="HS30" s="531"/>
      <c r="HT30" s="531"/>
      <c r="HU30" s="531"/>
      <c r="HV30" s="531"/>
      <c r="HW30" s="531"/>
      <c r="HX30" s="531"/>
      <c r="HY30" s="531"/>
      <c r="HZ30" s="531"/>
      <c r="IA30" s="531"/>
      <c r="IB30" s="531"/>
      <c r="IC30" s="531"/>
      <c r="ID30" s="531"/>
      <c r="IE30" s="531"/>
      <c r="IF30" s="531"/>
      <c r="IG30" s="531"/>
      <c r="IH30" s="531"/>
      <c r="II30" s="531"/>
      <c r="IJ30" s="531"/>
      <c r="IK30" s="531"/>
      <c r="IL30" s="531"/>
      <c r="IM30" s="531"/>
      <c r="IN30" s="531"/>
      <c r="IO30" s="531"/>
      <c r="IP30" s="531"/>
      <c r="IQ30" s="531"/>
      <c r="IR30" s="531"/>
      <c r="IS30" s="531"/>
      <c r="IT30" s="531"/>
      <c r="IU30" s="531"/>
      <c r="IV30" s="531"/>
      <c r="IW30" s="531"/>
      <c r="IX30" s="531"/>
      <c r="IY30" s="531"/>
      <c r="IZ30" s="531"/>
      <c r="JA30" s="531"/>
      <c r="JB30" s="531"/>
      <c r="JC30" s="531"/>
      <c r="JD30" s="531"/>
      <c r="JE30" s="531"/>
      <c r="JF30" s="531"/>
      <c r="JG30" s="531"/>
      <c r="JH30" s="531"/>
      <c r="JI30" s="531"/>
      <c r="JJ30" s="531"/>
      <c r="JK30" s="531"/>
      <c r="JL30" s="531"/>
      <c r="JM30" s="531"/>
      <c r="JN30" s="531"/>
      <c r="JO30" s="531"/>
      <c r="JP30" s="531"/>
      <c r="JQ30" s="531"/>
      <c r="JR30" s="531"/>
      <c r="JS30" s="531"/>
      <c r="JT30" s="531"/>
      <c r="JU30" s="531"/>
      <c r="JV30" s="531"/>
      <c r="JW30" s="531"/>
      <c r="JX30" s="531"/>
      <c r="JY30" s="531"/>
      <c r="JZ30" s="531"/>
      <c r="KA30" s="531"/>
      <c r="KB30" s="531"/>
      <c r="KC30" s="531"/>
      <c r="KD30" s="531"/>
      <c r="KE30" s="531"/>
      <c r="KF30" s="531"/>
      <c r="KG30" s="531"/>
      <c r="KH30" s="531"/>
      <c r="KI30" s="531"/>
      <c r="KJ30" s="531"/>
      <c r="KK30" s="531"/>
      <c r="KL30" s="531"/>
      <c r="KM30" s="531"/>
      <c r="KN30" s="531"/>
      <c r="KO30" s="531"/>
      <c r="KP30" s="531"/>
      <c r="KQ30" s="531"/>
      <c r="KR30" s="531"/>
      <c r="KS30" s="531"/>
      <c r="KT30" s="531"/>
      <c r="KU30" s="531"/>
      <c r="KV30" s="531"/>
      <c r="KW30" s="531"/>
      <c r="KX30" s="531"/>
      <c r="KY30" s="531"/>
      <c r="KZ30" s="531"/>
      <c r="LA30" s="531"/>
      <c r="LB30" s="531"/>
      <c r="LC30" s="531"/>
      <c r="LD30" s="531"/>
      <c r="LE30" s="531"/>
      <c r="LF30" s="531"/>
      <c r="LG30" s="531"/>
      <c r="LH30" s="531"/>
      <c r="LI30" s="531"/>
      <c r="LJ30" s="531"/>
      <c r="LK30" s="531"/>
      <c r="LL30" s="531"/>
      <c r="LM30" s="531"/>
      <c r="LN30" s="531"/>
      <c r="LO30" s="531"/>
      <c r="LP30" s="531"/>
      <c r="LQ30" s="531"/>
      <c r="LR30" s="531"/>
      <c r="LS30" s="531"/>
      <c r="LT30" s="531"/>
      <c r="LU30" s="531"/>
      <c r="LV30" s="531"/>
      <c r="LW30" s="531"/>
      <c r="LX30" s="531"/>
      <c r="LY30" s="531"/>
      <c r="LZ30" s="531"/>
      <c r="MA30" s="531"/>
      <c r="MB30" s="531"/>
      <c r="MC30" s="531"/>
      <c r="MD30" s="531"/>
      <c r="ME30" s="531"/>
      <c r="MF30" s="531"/>
      <c r="MG30" s="531"/>
      <c r="MH30" s="531"/>
      <c r="MI30" s="531"/>
      <c r="MJ30" s="531"/>
      <c r="MK30" s="531"/>
      <c r="ML30" s="531"/>
      <c r="MM30" s="531"/>
      <c r="MN30" s="531"/>
      <c r="MO30" s="531"/>
      <c r="MP30" s="531"/>
      <c r="MQ30" s="531"/>
      <c r="MR30" s="531"/>
      <c r="MS30" s="531"/>
      <c r="MT30" s="531"/>
      <c r="MU30" s="531"/>
      <c r="MV30" s="531"/>
      <c r="MW30" s="531"/>
      <c r="MX30" s="531"/>
      <c r="MY30" s="531"/>
      <c r="MZ30" s="531"/>
      <c r="NA30" s="531"/>
      <c r="NB30" s="531"/>
      <c r="NC30" s="531"/>
      <c r="ND30" s="531"/>
      <c r="NE30" s="531"/>
      <c r="NF30" s="531"/>
      <c r="NG30" s="531">
        <v>3</v>
      </c>
      <c r="NH30" s="531"/>
      <c r="NI30" s="531"/>
      <c r="NJ30" s="531"/>
      <c r="NK30" s="531"/>
      <c r="NL30" s="531"/>
      <c r="NM30" s="531"/>
      <c r="NN30" s="531"/>
      <c r="NO30" s="531"/>
      <c r="NP30" s="531"/>
      <c r="NQ30" s="531"/>
      <c r="NR30" s="531"/>
      <c r="NS30" s="531"/>
      <c r="NT30" s="531"/>
      <c r="NU30" s="531"/>
      <c r="NV30" s="531"/>
      <c r="NW30" s="531"/>
      <c r="NX30" s="531"/>
      <c r="NY30" s="531"/>
      <c r="NZ30" s="531"/>
      <c r="OA30" s="531"/>
      <c r="OB30" s="531"/>
      <c r="OC30" s="531"/>
      <c r="OD30" s="531"/>
      <c r="OE30" s="531"/>
      <c r="OF30" s="531"/>
      <c r="OG30" s="531"/>
      <c r="OH30" s="531"/>
      <c r="OI30" s="531"/>
      <c r="OJ30" s="531"/>
      <c r="OK30" s="531">
        <v>2</v>
      </c>
      <c r="OL30" s="531"/>
      <c r="OM30" s="531"/>
      <c r="ON30" s="531"/>
      <c r="OO30" s="531"/>
      <c r="OP30" s="531"/>
      <c r="OQ30" s="531"/>
      <c r="OR30" s="531"/>
      <c r="OS30" s="531"/>
      <c r="OT30" s="531"/>
      <c r="OU30" s="531"/>
      <c r="OV30" s="531"/>
      <c r="OW30" s="531"/>
      <c r="OX30" s="531"/>
      <c r="OY30" s="531"/>
      <c r="OZ30" s="531"/>
      <c r="PA30" s="531"/>
      <c r="PB30" s="531"/>
      <c r="PC30" s="531"/>
      <c r="PD30" s="531"/>
      <c r="PE30" s="531"/>
      <c r="PF30" s="531"/>
      <c r="PG30" s="531"/>
      <c r="PH30" s="531"/>
      <c r="PI30" s="531"/>
      <c r="PJ30" s="531"/>
      <c r="PK30" s="531"/>
      <c r="PL30" s="531"/>
      <c r="PM30" s="531"/>
      <c r="PN30" s="531"/>
      <c r="PO30" s="531"/>
      <c r="PP30" s="531"/>
      <c r="PQ30" s="531"/>
      <c r="PR30" s="531"/>
      <c r="PS30" s="531"/>
      <c r="PT30" s="531"/>
      <c r="PU30" s="531"/>
      <c r="PV30" s="531"/>
      <c r="PW30" s="531"/>
      <c r="PX30" s="531"/>
      <c r="PY30" s="531"/>
      <c r="PZ30" s="531"/>
      <c r="QA30" s="531"/>
      <c r="QB30" s="531"/>
      <c r="QC30" s="531"/>
      <c r="QD30" s="531"/>
      <c r="QE30" s="531"/>
      <c r="QF30" s="531"/>
      <c r="QG30" s="531"/>
      <c r="QH30" s="531"/>
      <c r="QI30" s="531"/>
      <c r="QJ30" s="531"/>
      <c r="QK30" s="531"/>
      <c r="QL30" s="531"/>
      <c r="QM30" s="531"/>
      <c r="QN30" s="531"/>
      <c r="QO30" s="531"/>
      <c r="QP30" s="531"/>
      <c r="QQ30" s="531">
        <v>2</v>
      </c>
      <c r="QR30" s="531"/>
      <c r="QS30" s="531"/>
      <c r="QT30" s="531"/>
      <c r="QU30" s="531"/>
      <c r="QV30" s="531"/>
      <c r="QW30" s="531"/>
      <c r="QX30" s="531"/>
      <c r="QY30" s="531"/>
      <c r="QZ30" s="531"/>
      <c r="RA30" s="531"/>
      <c r="RB30" s="531"/>
      <c r="RC30" s="531"/>
      <c r="RD30" s="531"/>
      <c r="RE30" s="531"/>
      <c r="RF30" s="531"/>
      <c r="RG30" s="531"/>
      <c r="RH30" s="531"/>
      <c r="RI30" s="531"/>
      <c r="RJ30" s="531"/>
      <c r="RK30" s="531"/>
      <c r="RL30" s="531"/>
      <c r="RM30" s="531"/>
      <c r="RN30" s="531"/>
      <c r="RO30" s="531"/>
      <c r="RP30" s="531"/>
      <c r="RQ30" s="531"/>
      <c r="RR30" s="531"/>
      <c r="RS30" s="531"/>
      <c r="RT30" s="531"/>
      <c r="RU30" s="531"/>
      <c r="RV30" s="531"/>
      <c r="RW30" s="531"/>
      <c r="RX30" s="531"/>
      <c r="RY30" s="531"/>
      <c r="RZ30" s="531"/>
      <c r="SA30" s="531"/>
      <c r="SB30" s="531"/>
      <c r="SC30" s="531"/>
      <c r="SD30" s="531"/>
      <c r="SE30" s="531"/>
      <c r="SF30" s="531"/>
      <c r="SG30" s="531"/>
      <c r="SH30" s="531">
        <v>3</v>
      </c>
      <c r="SI30" s="531"/>
      <c r="SJ30" s="531"/>
      <c r="SK30" s="531"/>
      <c r="SL30" s="531"/>
      <c r="SM30" s="531"/>
      <c r="SN30" s="531"/>
      <c r="SO30" s="531">
        <v>1</v>
      </c>
      <c r="SP30" s="531"/>
      <c r="SQ30" s="531">
        <v>1</v>
      </c>
      <c r="SR30" s="531"/>
      <c r="SS30" s="531">
        <v>2</v>
      </c>
      <c r="ST30" s="531"/>
      <c r="SU30" s="531">
        <v>2</v>
      </c>
      <c r="SV30" s="531"/>
      <c r="SW30" s="531"/>
      <c r="SX30" s="531">
        <v>3</v>
      </c>
      <c r="SY30" s="531"/>
      <c r="SZ30" s="531"/>
      <c r="TA30" s="531"/>
      <c r="TB30" s="531"/>
      <c r="TC30" s="531"/>
      <c r="TD30" s="531"/>
      <c r="TE30" s="531"/>
      <c r="TF30" s="531">
        <v>4</v>
      </c>
      <c r="TG30" s="531"/>
      <c r="TH30" s="531"/>
      <c r="TI30" s="531"/>
      <c r="TJ30" s="531"/>
      <c r="TK30" s="531"/>
      <c r="TL30" s="531"/>
      <c r="TM30" s="531">
        <v>3</v>
      </c>
      <c r="TN30" s="531">
        <v>2</v>
      </c>
      <c r="TO30" s="531">
        <v>1</v>
      </c>
      <c r="TP30" s="531"/>
      <c r="TQ30" s="531"/>
      <c r="TR30" s="531"/>
      <c r="TS30" s="531"/>
      <c r="TT30" s="531"/>
      <c r="TU30" s="531">
        <v>3</v>
      </c>
      <c r="TV30" s="531">
        <v>1</v>
      </c>
      <c r="TW30" s="531"/>
      <c r="TX30" s="531"/>
      <c r="TY30" s="531"/>
      <c r="TZ30" s="531"/>
      <c r="UA30" s="531"/>
      <c r="UB30" s="531"/>
      <c r="UC30" s="531">
        <v>21</v>
      </c>
      <c r="UD30" s="531"/>
      <c r="UE30" s="531">
        <v>4</v>
      </c>
      <c r="UF30" s="531"/>
      <c r="UG30" s="531">
        <v>20</v>
      </c>
      <c r="UH30" s="531"/>
      <c r="UI30" s="531">
        <v>3</v>
      </c>
      <c r="UJ30" s="531"/>
      <c r="UK30" s="531"/>
      <c r="UL30" s="531"/>
      <c r="UM30" s="531">
        <v>5</v>
      </c>
      <c r="UN30" s="531">
        <v>6</v>
      </c>
      <c r="UO30" s="531">
        <v>4</v>
      </c>
      <c r="UP30" s="531">
        <v>5</v>
      </c>
      <c r="UQ30" s="531">
        <v>1</v>
      </c>
      <c r="UR30" s="531"/>
      <c r="US30" s="531"/>
      <c r="UT30" s="531"/>
      <c r="UU30" s="531"/>
      <c r="UV30" s="531">
        <v>4</v>
      </c>
      <c r="UW30" s="531">
        <v>8</v>
      </c>
      <c r="UX30" s="531">
        <v>6</v>
      </c>
      <c r="UY30" s="531">
        <v>2</v>
      </c>
      <c r="UZ30" s="531"/>
      <c r="VA30" s="531"/>
      <c r="VB30" s="531"/>
      <c r="VC30" s="536"/>
      <c r="VD30" s="536"/>
      <c r="VE30" s="536"/>
      <c r="VF30" s="536"/>
      <c r="VG30" s="536"/>
      <c r="VH30" s="536"/>
      <c r="VI30" s="531"/>
      <c r="VJ30" s="531"/>
      <c r="VK30" s="531"/>
      <c r="VL30" s="531"/>
      <c r="VM30" s="531">
        <v>16</v>
      </c>
      <c r="VN30" s="531">
        <v>44</v>
      </c>
      <c r="VO30" s="531">
        <v>12</v>
      </c>
      <c r="VP30" s="531">
        <v>29</v>
      </c>
      <c r="VQ30" s="531">
        <v>1</v>
      </c>
      <c r="VR30" s="531">
        <v>1</v>
      </c>
      <c r="VS30" s="531">
        <v>7</v>
      </c>
      <c r="VT30" s="531">
        <v>17</v>
      </c>
      <c r="VU30" s="531"/>
      <c r="VV30" s="531"/>
      <c r="VW30" s="531"/>
      <c r="VX30" s="536"/>
      <c r="VY30" s="531">
        <v>6</v>
      </c>
      <c r="VZ30" s="531"/>
      <c r="WA30" s="531">
        <v>5</v>
      </c>
      <c r="WB30" s="531">
        <v>2</v>
      </c>
      <c r="WC30" s="531"/>
      <c r="WD30" s="531"/>
      <c r="WE30" s="531">
        <v>34</v>
      </c>
      <c r="WF30" s="536"/>
      <c r="WG30" s="536"/>
      <c r="WH30" s="536"/>
      <c r="WI30" s="536"/>
      <c r="WJ30" s="536"/>
      <c r="WK30" s="536"/>
      <c r="WL30" s="536"/>
      <c r="WM30" s="536"/>
      <c r="WN30" s="536"/>
      <c r="WO30" s="531">
        <v>1</v>
      </c>
      <c r="WP30" s="531"/>
      <c r="WQ30" s="531"/>
      <c r="WR30" s="531"/>
      <c r="WS30" s="531"/>
      <c r="WT30" s="531">
        <v>7</v>
      </c>
      <c r="WU30" s="531"/>
      <c r="WV30" s="531"/>
      <c r="WW30" s="531"/>
      <c r="WX30" s="531"/>
      <c r="WY30" s="531"/>
      <c r="WZ30" s="531"/>
      <c r="XA30" s="531"/>
      <c r="XB30" s="531"/>
      <c r="XC30" s="531">
        <v>2</v>
      </c>
      <c r="XD30" s="531">
        <v>12</v>
      </c>
      <c r="XE30" s="531"/>
      <c r="XF30" s="531"/>
      <c r="XG30" s="531"/>
      <c r="XH30" s="531">
        <v>5</v>
      </c>
      <c r="XI30" s="531"/>
      <c r="XJ30" s="531">
        <v>3</v>
      </c>
      <c r="XK30" s="531"/>
      <c r="XL30" s="531"/>
      <c r="XM30" s="531">
        <v>2</v>
      </c>
      <c r="XN30" s="531">
        <v>2</v>
      </c>
      <c r="XO30" s="531">
        <v>4</v>
      </c>
      <c r="XP30" s="531">
        <v>5</v>
      </c>
      <c r="XQ30" s="531"/>
      <c r="XR30" s="531"/>
      <c r="XS30" s="531"/>
      <c r="XT30" s="531"/>
      <c r="XU30" s="531"/>
      <c r="XV30" s="531"/>
      <c r="XW30" s="531"/>
      <c r="XX30" s="531"/>
      <c r="XY30" s="531"/>
      <c r="XZ30" s="531"/>
      <c r="YA30" s="531"/>
      <c r="YB30" s="531"/>
      <c r="YC30" s="531"/>
      <c r="YD30" s="531"/>
      <c r="YE30" s="531"/>
      <c r="YF30" s="531"/>
      <c r="YG30" s="531"/>
      <c r="YH30" s="531"/>
      <c r="YI30" s="531"/>
      <c r="YJ30" s="531"/>
      <c r="YK30" s="531"/>
      <c r="YL30" s="531"/>
      <c r="YM30" s="531"/>
      <c r="YN30" s="531"/>
      <c r="YO30" s="531"/>
      <c r="YP30" s="531"/>
      <c r="YQ30" s="531"/>
      <c r="YR30" s="531">
        <v>5</v>
      </c>
      <c r="YS30" s="531"/>
      <c r="YT30" s="531"/>
      <c r="YU30" s="531"/>
      <c r="YV30" s="531">
        <v>6</v>
      </c>
      <c r="YW30" s="531"/>
      <c r="YX30" s="531"/>
      <c r="YY30" s="531"/>
      <c r="YZ30" s="531"/>
      <c r="ZA30" s="531"/>
      <c r="ZB30" s="531"/>
      <c r="ZC30" s="531"/>
      <c r="ZD30" s="531"/>
      <c r="ZE30" s="531"/>
      <c r="ZF30" s="531"/>
      <c r="ZG30" s="531"/>
      <c r="ZH30" s="531"/>
      <c r="ZI30" s="531">
        <v>19</v>
      </c>
      <c r="ZJ30" s="531"/>
      <c r="ZK30" s="531"/>
      <c r="ZL30" s="531"/>
      <c r="ZM30" s="531"/>
      <c r="ZN30" s="531"/>
      <c r="ZO30" s="531"/>
      <c r="ZP30" s="531"/>
      <c r="ZQ30" s="531"/>
      <c r="ZR30" s="531"/>
      <c r="ZS30" s="531"/>
      <c r="ZT30" s="531"/>
      <c r="ZU30" s="531"/>
      <c r="ZV30" s="531"/>
      <c r="ZW30" s="531"/>
      <c r="ZX30" s="531"/>
      <c r="ZY30" s="531"/>
      <c r="ZZ30" s="531"/>
      <c r="AAA30" s="531"/>
      <c r="AAB30" s="531"/>
      <c r="AAC30" s="531"/>
      <c r="AAD30" s="531"/>
      <c r="AAE30" s="531"/>
      <c r="AAF30" s="531"/>
      <c r="AAG30" s="531"/>
      <c r="AAH30" s="531"/>
      <c r="AAI30" s="531"/>
      <c r="AAJ30" s="531"/>
      <c r="AAK30" s="531"/>
      <c r="AAL30" s="531"/>
      <c r="AAM30" s="531"/>
      <c r="AAN30" s="531"/>
      <c r="AAO30" s="531"/>
      <c r="AAP30" s="531"/>
      <c r="AAQ30" s="531"/>
      <c r="AAR30" s="531"/>
      <c r="AAS30" s="531"/>
      <c r="AAT30" s="531"/>
      <c r="AAU30" s="531"/>
      <c r="AAV30" s="531"/>
      <c r="AAW30" s="531"/>
      <c r="AAX30" s="531"/>
      <c r="AAY30" s="531"/>
      <c r="AAZ30" s="531"/>
      <c r="ABA30" s="531"/>
      <c r="ABB30" s="531">
        <v>52</v>
      </c>
      <c r="ABC30" s="531">
        <v>2</v>
      </c>
      <c r="ABD30" s="531">
        <v>8</v>
      </c>
      <c r="ABE30" s="536"/>
      <c r="ABF30" s="536"/>
      <c r="ABG30" s="536"/>
      <c r="ABH30" s="536"/>
      <c r="ABI30" s="536"/>
      <c r="ABJ30" s="536"/>
      <c r="ABK30" s="536"/>
      <c r="ABL30" s="536"/>
      <c r="ABM30" s="536"/>
      <c r="ABN30" s="536"/>
      <c r="ABO30" s="536"/>
      <c r="ABP30" s="536"/>
      <c r="ABQ30" s="536"/>
      <c r="ABR30" s="536"/>
      <c r="ABS30" s="536"/>
      <c r="ABT30" s="536"/>
      <c r="ABU30" s="536"/>
      <c r="ABV30" s="536"/>
      <c r="ABW30" s="536"/>
      <c r="ABX30" s="536"/>
      <c r="ABY30" s="536"/>
      <c r="ABZ30" s="531"/>
      <c r="ACA30" s="531"/>
      <c r="ACB30" s="531"/>
      <c r="ACC30" s="531"/>
      <c r="ACD30" s="531"/>
      <c r="ACE30" s="531"/>
      <c r="ACF30" s="531"/>
      <c r="ACG30" s="531"/>
      <c r="ACH30" s="531"/>
      <c r="ACI30" s="531"/>
      <c r="ACJ30" s="531"/>
      <c r="ACK30" s="531"/>
      <c r="ACL30" s="531"/>
      <c r="ACM30" s="531"/>
      <c r="ACN30" s="531"/>
      <c r="ACO30" s="531"/>
      <c r="ACP30" s="531"/>
      <c r="ACQ30" s="531">
        <v>3</v>
      </c>
      <c r="ACR30" s="531">
        <v>3</v>
      </c>
      <c r="ACS30" s="531">
        <v>2</v>
      </c>
      <c r="ACT30" s="531">
        <v>2</v>
      </c>
      <c r="ACU30" s="531"/>
      <c r="ACV30" s="531" t="s">
        <v>1636</v>
      </c>
      <c r="ACW30" s="536"/>
      <c r="ACX30" s="536"/>
      <c r="ACY30" s="536"/>
      <c r="ACZ30" s="536"/>
      <c r="ADA30" s="536"/>
      <c r="ADB30" s="536"/>
      <c r="ADC30" s="536"/>
      <c r="ADD30" s="536"/>
      <c r="ADE30" s="536"/>
      <c r="ADF30" s="536"/>
      <c r="ADG30" s="536"/>
      <c r="ADH30" s="536"/>
      <c r="ADI30" s="536"/>
      <c r="ADJ30" s="536"/>
      <c r="ADK30" s="536"/>
      <c r="ADL30" s="531"/>
      <c r="ADM30" s="531"/>
      <c r="ADN30" s="531"/>
      <c r="ADO30" s="531"/>
      <c r="ADP30" s="531"/>
      <c r="ADQ30" s="531"/>
      <c r="ADR30" s="531"/>
      <c r="ADS30" s="531" t="s">
        <v>1636</v>
      </c>
      <c r="ADT30" s="531"/>
      <c r="ADU30" s="531"/>
      <c r="ADV30" s="531"/>
      <c r="ADW30" s="531"/>
      <c r="ADX30" s="531"/>
      <c r="ADY30" s="536"/>
      <c r="ADZ30" s="536"/>
      <c r="AEA30" s="536"/>
      <c r="AEB30" s="531" t="s">
        <v>1798</v>
      </c>
      <c r="AEC30" s="531" t="s">
        <v>1799</v>
      </c>
      <c r="AED30" s="531" t="s">
        <v>1800</v>
      </c>
      <c r="AEE30" s="531" t="s">
        <v>1801</v>
      </c>
      <c r="AEF30" s="531" t="s">
        <v>1802</v>
      </c>
      <c r="AEG30" s="531" t="s">
        <v>1803</v>
      </c>
      <c r="AEH30" s="531" t="s">
        <v>1637</v>
      </c>
      <c r="AEI30" s="531" t="s">
        <v>1638</v>
      </c>
      <c r="AEJ30" s="531" t="s">
        <v>1637</v>
      </c>
    </row>
    <row r="31" spans="1:823" s="308" customFormat="1">
      <c r="A31" s="559">
        <v>62</v>
      </c>
      <c r="B31" s="559">
        <v>53</v>
      </c>
      <c r="C31" s="560">
        <v>4</v>
      </c>
      <c r="D31" s="561">
        <v>43116.391735300924</v>
      </c>
      <c r="E31" s="559" t="s">
        <v>697</v>
      </c>
      <c r="F31" s="559" t="s">
        <v>752</v>
      </c>
      <c r="G31" s="559" t="s">
        <v>776</v>
      </c>
      <c r="H31" s="559" t="s">
        <v>777</v>
      </c>
      <c r="I31" s="559" t="s">
        <v>700</v>
      </c>
      <c r="J31" s="559">
        <v>62</v>
      </c>
      <c r="K31" s="559" t="s">
        <v>1411</v>
      </c>
      <c r="L31" s="559" t="s">
        <v>1413</v>
      </c>
      <c r="M31" s="559" t="s">
        <v>778</v>
      </c>
      <c r="N31" s="559"/>
      <c r="O31" s="559" t="s">
        <v>1743</v>
      </c>
      <c r="P31" s="559" t="s">
        <v>755</v>
      </c>
      <c r="Q31" s="559"/>
      <c r="R31" s="559"/>
      <c r="S31" s="559"/>
      <c r="T31" s="559"/>
      <c r="U31" s="559"/>
      <c r="V31" s="559" t="s">
        <v>776</v>
      </c>
      <c r="W31" s="559" t="s">
        <v>777</v>
      </c>
      <c r="X31" s="559" t="s">
        <v>700</v>
      </c>
      <c r="Y31" s="559" t="s">
        <v>752</v>
      </c>
      <c r="Z31" s="559" t="s">
        <v>1411</v>
      </c>
      <c r="AA31" s="559" t="s">
        <v>1413</v>
      </c>
      <c r="AB31" s="559" t="s">
        <v>1657</v>
      </c>
      <c r="AC31" s="559" t="s">
        <v>710</v>
      </c>
      <c r="AD31" s="559"/>
      <c r="AE31" s="559"/>
      <c r="AF31" s="559">
        <v>6</v>
      </c>
      <c r="AG31" s="559">
        <v>12</v>
      </c>
      <c r="AH31" s="559">
        <v>10</v>
      </c>
      <c r="AI31" s="559">
        <v>8</v>
      </c>
      <c r="AJ31" s="559">
        <v>8</v>
      </c>
      <c r="AK31" s="559"/>
      <c r="AL31" s="559">
        <v>2</v>
      </c>
      <c r="AM31" s="559"/>
      <c r="AN31" s="559"/>
      <c r="AO31" s="559"/>
      <c r="AP31" s="559"/>
      <c r="AQ31" s="559"/>
      <c r="AR31" s="559">
        <v>1</v>
      </c>
      <c r="AS31" s="559"/>
      <c r="AT31" s="559"/>
      <c r="AU31" s="559"/>
      <c r="AV31" s="559"/>
      <c r="AW31" s="559"/>
      <c r="AX31" s="559"/>
      <c r="AY31" s="559"/>
      <c r="AZ31" s="559"/>
      <c r="BA31" s="559"/>
      <c r="BB31" s="559"/>
      <c r="BC31" s="559"/>
      <c r="BD31" s="559"/>
      <c r="BE31" s="559"/>
      <c r="BF31" s="559">
        <v>8</v>
      </c>
      <c r="BG31" s="559"/>
      <c r="BH31" s="559"/>
      <c r="BI31" s="559">
        <v>2</v>
      </c>
      <c r="BJ31" s="559"/>
      <c r="BK31" s="559"/>
      <c r="BL31" s="559"/>
      <c r="BM31" s="559"/>
      <c r="BN31" s="559"/>
      <c r="BO31" s="559"/>
      <c r="BP31" s="559"/>
      <c r="BQ31" s="559"/>
      <c r="BR31" s="559">
        <v>1</v>
      </c>
      <c r="BS31" s="559"/>
      <c r="BT31" s="559"/>
      <c r="BU31" s="559"/>
      <c r="BV31" s="559"/>
      <c r="BW31" s="559"/>
      <c r="BX31" s="559"/>
      <c r="BY31" s="559"/>
      <c r="BZ31" s="559"/>
      <c r="CA31" s="559"/>
      <c r="CB31" s="559"/>
      <c r="CC31" s="559"/>
      <c r="CD31" s="559"/>
      <c r="CE31" s="559"/>
      <c r="CF31" s="559">
        <v>10</v>
      </c>
      <c r="CG31" s="559"/>
      <c r="CH31" s="559"/>
      <c r="CI31" s="559">
        <v>3</v>
      </c>
      <c r="CJ31" s="559"/>
      <c r="CK31" s="559"/>
      <c r="CL31" s="559"/>
      <c r="CM31" s="559">
        <v>4</v>
      </c>
      <c r="CN31" s="559"/>
      <c r="CO31" s="559"/>
      <c r="CP31" s="559"/>
      <c r="CQ31" s="559"/>
      <c r="CR31" s="559">
        <v>1</v>
      </c>
      <c r="CS31" s="559"/>
      <c r="CT31" s="559"/>
      <c r="CU31" s="559"/>
      <c r="CV31" s="559"/>
      <c r="CW31" s="559"/>
      <c r="CX31" s="559"/>
      <c r="CY31" s="559"/>
      <c r="CZ31" s="559"/>
      <c r="DA31" s="559"/>
      <c r="DB31" s="559"/>
      <c r="DC31" s="559"/>
      <c r="DD31" s="559"/>
      <c r="DE31" s="559"/>
      <c r="DF31" s="559">
        <v>8</v>
      </c>
      <c r="DG31" s="559"/>
      <c r="DH31" s="559">
        <v>1</v>
      </c>
      <c r="DI31" s="559">
        <v>2</v>
      </c>
      <c r="DJ31" s="559">
        <v>1</v>
      </c>
      <c r="DK31" s="559"/>
      <c r="DL31" s="559"/>
      <c r="DM31" s="559"/>
      <c r="DN31" s="559"/>
      <c r="DO31" s="559"/>
      <c r="DP31" s="559"/>
      <c r="DQ31" s="559"/>
      <c r="DR31" s="559"/>
      <c r="DS31" s="559"/>
      <c r="DT31" s="559"/>
      <c r="DU31" s="559"/>
      <c r="DV31" s="559"/>
      <c r="DW31" s="559"/>
      <c r="DX31" s="559"/>
      <c r="DY31" s="559"/>
      <c r="DZ31" s="559"/>
      <c r="EA31" s="559"/>
      <c r="EB31" s="559"/>
      <c r="EC31" s="559"/>
      <c r="ED31" s="559"/>
      <c r="EE31" s="559"/>
      <c r="EF31" s="559"/>
      <c r="EG31" s="559">
        <v>3</v>
      </c>
      <c r="EH31" s="559">
        <v>1</v>
      </c>
      <c r="EI31" s="559">
        <v>2</v>
      </c>
      <c r="EJ31" s="559"/>
      <c r="EK31" s="559">
        <v>7</v>
      </c>
      <c r="EL31" s="559"/>
      <c r="EM31" s="559"/>
      <c r="EN31" s="559"/>
      <c r="EO31" s="559"/>
      <c r="EP31" s="559"/>
      <c r="EQ31" s="559"/>
      <c r="ER31" s="559"/>
      <c r="ES31" s="559"/>
      <c r="ET31" s="559"/>
      <c r="EU31" s="559"/>
      <c r="EV31" s="559"/>
      <c r="EW31" s="559"/>
      <c r="EX31" s="559"/>
      <c r="EY31" s="559"/>
      <c r="EZ31" s="559"/>
      <c r="FA31" s="559"/>
      <c r="FB31" s="559"/>
      <c r="FC31" s="559"/>
      <c r="FD31" s="559"/>
      <c r="FE31" s="559"/>
      <c r="FF31" s="559"/>
      <c r="FG31" s="559"/>
      <c r="FH31" s="559"/>
      <c r="FI31" s="559"/>
      <c r="FJ31" s="559"/>
      <c r="FK31" s="559"/>
      <c r="FL31" s="559"/>
      <c r="FM31" s="559"/>
      <c r="FN31" s="559"/>
      <c r="FO31" s="559"/>
      <c r="FP31" s="559"/>
      <c r="FQ31" s="559"/>
      <c r="FR31" s="559"/>
      <c r="FS31" s="559"/>
      <c r="FT31" s="559"/>
      <c r="FU31" s="559"/>
      <c r="FV31" s="559"/>
      <c r="FW31" s="559"/>
      <c r="FX31" s="559"/>
      <c r="FY31" s="559"/>
      <c r="FZ31" s="559"/>
      <c r="GA31" s="559"/>
      <c r="GB31" s="559"/>
      <c r="GC31" s="559"/>
      <c r="GD31" s="559"/>
      <c r="GE31" s="559"/>
      <c r="GF31" s="559"/>
      <c r="GG31" s="559"/>
      <c r="GH31" s="559"/>
      <c r="GI31" s="559"/>
      <c r="GJ31" s="559"/>
      <c r="GK31" s="559"/>
      <c r="GL31" s="559"/>
      <c r="GM31" s="559"/>
      <c r="GN31" s="559"/>
      <c r="GO31" s="559"/>
      <c r="GP31" s="559"/>
      <c r="GQ31" s="559"/>
      <c r="GR31" s="559"/>
      <c r="GS31" s="559"/>
      <c r="GT31" s="559"/>
      <c r="GU31" s="559"/>
      <c r="GV31" s="559"/>
      <c r="GW31" s="559"/>
      <c r="GX31" s="559"/>
      <c r="GY31" s="559"/>
      <c r="GZ31" s="559"/>
      <c r="HA31" s="559"/>
      <c r="HB31" s="559"/>
      <c r="HC31" s="559"/>
      <c r="HD31" s="559"/>
      <c r="HE31" s="559"/>
      <c r="HF31" s="559"/>
      <c r="HG31" s="559"/>
      <c r="HH31" s="559"/>
      <c r="HI31" s="559"/>
      <c r="HJ31" s="559"/>
      <c r="HK31" s="559"/>
      <c r="HL31" s="559"/>
      <c r="HM31" s="559"/>
      <c r="HN31" s="559"/>
      <c r="HO31" s="559"/>
      <c r="HP31" s="559"/>
      <c r="HQ31" s="559"/>
      <c r="HR31" s="559"/>
      <c r="HS31" s="559"/>
      <c r="HT31" s="559"/>
      <c r="HU31" s="559"/>
      <c r="HV31" s="559"/>
      <c r="HW31" s="559"/>
      <c r="HX31" s="559"/>
      <c r="HY31" s="559"/>
      <c r="HZ31" s="559"/>
      <c r="IA31" s="559"/>
      <c r="IB31" s="559"/>
      <c r="IC31" s="559"/>
      <c r="ID31" s="559"/>
      <c r="IE31" s="559"/>
      <c r="IF31" s="559"/>
      <c r="IG31" s="559"/>
      <c r="IH31" s="559"/>
      <c r="II31" s="559"/>
      <c r="IJ31" s="559"/>
      <c r="IK31" s="559"/>
      <c r="IL31" s="559"/>
      <c r="IM31" s="559"/>
      <c r="IN31" s="559"/>
      <c r="IO31" s="559"/>
      <c r="IP31" s="559"/>
      <c r="IQ31" s="559"/>
      <c r="IR31" s="559"/>
      <c r="IS31" s="559"/>
      <c r="IT31" s="559"/>
      <c r="IU31" s="559"/>
      <c r="IV31" s="559"/>
      <c r="IW31" s="559"/>
      <c r="IX31" s="559"/>
      <c r="IY31" s="559"/>
      <c r="IZ31" s="559"/>
      <c r="JA31" s="559"/>
      <c r="JB31" s="559"/>
      <c r="JC31" s="559"/>
      <c r="JD31" s="559"/>
      <c r="JE31" s="559"/>
      <c r="JF31" s="559"/>
      <c r="JG31" s="559"/>
      <c r="JH31" s="559"/>
      <c r="JI31" s="559"/>
      <c r="JJ31" s="559"/>
      <c r="JK31" s="559"/>
      <c r="JL31" s="559"/>
      <c r="JM31" s="559"/>
      <c r="JN31" s="559"/>
      <c r="JO31" s="559"/>
      <c r="JP31" s="559"/>
      <c r="JQ31" s="559"/>
      <c r="JR31" s="559"/>
      <c r="JS31" s="559"/>
      <c r="JT31" s="559"/>
      <c r="JU31" s="559"/>
      <c r="JV31" s="559"/>
      <c r="JW31" s="559"/>
      <c r="JX31" s="559"/>
      <c r="JY31" s="559"/>
      <c r="JZ31" s="559"/>
      <c r="KA31" s="559"/>
      <c r="KB31" s="559"/>
      <c r="KC31" s="559"/>
      <c r="KD31" s="559"/>
      <c r="KE31" s="559"/>
      <c r="KF31" s="559"/>
      <c r="KG31" s="559"/>
      <c r="KH31" s="559"/>
      <c r="KI31" s="559"/>
      <c r="KJ31" s="559"/>
      <c r="KK31" s="559"/>
      <c r="KL31" s="559"/>
      <c r="KM31" s="559"/>
      <c r="KN31" s="559"/>
      <c r="KO31" s="559"/>
      <c r="KP31" s="559"/>
      <c r="KQ31" s="559"/>
      <c r="KR31" s="559"/>
      <c r="KS31" s="559"/>
      <c r="KT31" s="559"/>
      <c r="KU31" s="559"/>
      <c r="KV31" s="559"/>
      <c r="KW31" s="559"/>
      <c r="KX31" s="559"/>
      <c r="KY31" s="559"/>
      <c r="KZ31" s="559"/>
      <c r="LA31" s="559"/>
      <c r="LB31" s="559"/>
      <c r="LC31" s="559"/>
      <c r="LD31" s="559"/>
      <c r="LE31" s="559"/>
      <c r="LF31" s="559"/>
      <c r="LG31" s="559"/>
      <c r="LH31" s="559"/>
      <c r="LI31" s="559"/>
      <c r="LJ31" s="559"/>
      <c r="LK31" s="559"/>
      <c r="LL31" s="559"/>
      <c r="LM31" s="559"/>
      <c r="LN31" s="559"/>
      <c r="LO31" s="559"/>
      <c r="LP31" s="559"/>
      <c r="LQ31" s="559"/>
      <c r="LR31" s="559"/>
      <c r="LS31" s="559"/>
      <c r="LT31" s="559"/>
      <c r="LU31" s="559"/>
      <c r="LV31" s="559"/>
      <c r="LW31" s="559"/>
      <c r="LX31" s="559"/>
      <c r="LY31" s="559"/>
      <c r="LZ31" s="559"/>
      <c r="MA31" s="559"/>
      <c r="MB31" s="559"/>
      <c r="MC31" s="559"/>
      <c r="MD31" s="559"/>
      <c r="ME31" s="559"/>
      <c r="MF31" s="559"/>
      <c r="MG31" s="559"/>
      <c r="MH31" s="559"/>
      <c r="MI31" s="559"/>
      <c r="MJ31" s="559"/>
      <c r="MK31" s="559"/>
      <c r="ML31" s="559"/>
      <c r="MM31" s="559"/>
      <c r="MN31" s="559"/>
      <c r="MO31" s="559"/>
      <c r="MP31" s="559"/>
      <c r="MQ31" s="559"/>
      <c r="MR31" s="559"/>
      <c r="MS31" s="559"/>
      <c r="MT31" s="559"/>
      <c r="MU31" s="559"/>
      <c r="MV31" s="559"/>
      <c r="MW31" s="559"/>
      <c r="MX31" s="559"/>
      <c r="MY31" s="559"/>
      <c r="MZ31" s="559"/>
      <c r="NA31" s="559"/>
      <c r="NB31" s="559"/>
      <c r="NC31" s="559"/>
      <c r="ND31" s="559"/>
      <c r="NE31" s="559"/>
      <c r="NF31" s="559">
        <v>6</v>
      </c>
      <c r="NG31" s="559"/>
      <c r="NH31" s="559"/>
      <c r="NI31" s="559"/>
      <c r="NJ31" s="559"/>
      <c r="NK31" s="559"/>
      <c r="NL31" s="559"/>
      <c r="NM31" s="559"/>
      <c r="NN31" s="559"/>
      <c r="NO31" s="559"/>
      <c r="NP31" s="559"/>
      <c r="NQ31" s="559"/>
      <c r="NR31" s="559"/>
      <c r="NS31" s="559"/>
      <c r="NT31" s="559"/>
      <c r="NU31" s="559"/>
      <c r="NV31" s="559"/>
      <c r="NW31" s="559"/>
      <c r="NX31" s="559"/>
      <c r="NY31" s="559"/>
      <c r="NZ31" s="559"/>
      <c r="OA31" s="559"/>
      <c r="OB31" s="559"/>
      <c r="OC31" s="559"/>
      <c r="OD31" s="559"/>
      <c r="OE31" s="559"/>
      <c r="OF31" s="559"/>
      <c r="OG31" s="559"/>
      <c r="OH31" s="559"/>
      <c r="OI31" s="559">
        <v>1</v>
      </c>
      <c r="OJ31" s="559">
        <v>4</v>
      </c>
      <c r="OK31" s="559"/>
      <c r="OL31" s="559"/>
      <c r="OM31" s="559"/>
      <c r="ON31" s="559"/>
      <c r="OO31" s="559"/>
      <c r="OP31" s="559"/>
      <c r="OQ31" s="559"/>
      <c r="OR31" s="559"/>
      <c r="OS31" s="559"/>
      <c r="OT31" s="559"/>
      <c r="OU31" s="559"/>
      <c r="OV31" s="559">
        <v>4</v>
      </c>
      <c r="OW31" s="559"/>
      <c r="OX31" s="559"/>
      <c r="OY31" s="559"/>
      <c r="OZ31" s="559"/>
      <c r="PA31" s="559"/>
      <c r="PB31" s="559"/>
      <c r="PC31" s="559"/>
      <c r="PD31" s="559"/>
      <c r="PE31" s="559"/>
      <c r="PF31" s="559"/>
      <c r="PG31" s="559"/>
      <c r="PH31" s="559"/>
      <c r="PI31" s="559"/>
      <c r="PJ31" s="559"/>
      <c r="PK31" s="559"/>
      <c r="PL31" s="559"/>
      <c r="PM31" s="559"/>
      <c r="PN31" s="559"/>
      <c r="PO31" s="559"/>
      <c r="PP31" s="559"/>
      <c r="PQ31" s="559"/>
      <c r="PR31" s="559"/>
      <c r="PS31" s="559"/>
      <c r="PT31" s="559"/>
      <c r="PU31" s="559"/>
      <c r="PV31" s="559"/>
      <c r="PW31" s="559"/>
      <c r="PX31" s="559"/>
      <c r="PY31" s="559"/>
      <c r="PZ31" s="559"/>
      <c r="QA31" s="559"/>
      <c r="QB31" s="559"/>
      <c r="QC31" s="559"/>
      <c r="QD31" s="559"/>
      <c r="QE31" s="559"/>
      <c r="QF31" s="559"/>
      <c r="QG31" s="559">
        <v>6</v>
      </c>
      <c r="QH31" s="559"/>
      <c r="QI31" s="559"/>
      <c r="QJ31" s="559"/>
      <c r="QK31" s="559"/>
      <c r="QL31" s="559"/>
      <c r="QM31" s="559"/>
      <c r="QN31" s="559"/>
      <c r="QO31" s="559"/>
      <c r="QP31" s="559"/>
      <c r="QQ31" s="559"/>
      <c r="QR31" s="559"/>
      <c r="QS31" s="559"/>
      <c r="QT31" s="559"/>
      <c r="QU31" s="559"/>
      <c r="QV31" s="559"/>
      <c r="QW31" s="559"/>
      <c r="QX31" s="559"/>
      <c r="QY31" s="559"/>
      <c r="QZ31" s="559"/>
      <c r="RA31" s="559"/>
      <c r="RB31" s="559"/>
      <c r="RC31" s="559"/>
      <c r="RD31" s="559"/>
      <c r="RE31" s="559"/>
      <c r="RF31" s="559"/>
      <c r="RG31" s="559"/>
      <c r="RH31" s="559"/>
      <c r="RI31" s="559"/>
      <c r="RJ31" s="559"/>
      <c r="RK31" s="559"/>
      <c r="RL31" s="559"/>
      <c r="RM31" s="559"/>
      <c r="RN31" s="559"/>
      <c r="RO31" s="559"/>
      <c r="RP31" s="559"/>
      <c r="RQ31" s="559"/>
      <c r="RR31" s="559"/>
      <c r="RS31" s="559"/>
      <c r="RT31" s="559">
        <v>6</v>
      </c>
      <c r="RU31" s="559"/>
      <c r="RV31" s="559"/>
      <c r="RW31" s="559"/>
      <c r="RX31" s="559"/>
      <c r="RY31" s="559"/>
      <c r="RZ31" s="559"/>
      <c r="SA31" s="559"/>
      <c r="SB31" s="559"/>
      <c r="SC31" s="559"/>
      <c r="SD31" s="559"/>
      <c r="SE31" s="559"/>
      <c r="SF31" s="559"/>
      <c r="SG31" s="559"/>
      <c r="SH31" s="559"/>
      <c r="SI31" s="559"/>
      <c r="SJ31" s="559"/>
      <c r="SK31" s="559"/>
      <c r="SL31" s="559"/>
      <c r="SM31" s="559"/>
      <c r="SN31" s="559"/>
      <c r="SO31" s="559"/>
      <c r="SP31" s="559"/>
      <c r="SQ31" s="559"/>
      <c r="SR31" s="559"/>
      <c r="SS31" s="559"/>
      <c r="ST31" s="559"/>
      <c r="SU31" s="559"/>
      <c r="SV31" s="559"/>
      <c r="SW31" s="559"/>
      <c r="SX31" s="559"/>
      <c r="SY31" s="559"/>
      <c r="SZ31" s="559"/>
      <c r="TA31" s="559"/>
      <c r="TB31" s="559">
        <v>1</v>
      </c>
      <c r="TC31" s="559"/>
      <c r="TD31" s="559"/>
      <c r="TE31" s="559"/>
      <c r="TF31" s="559"/>
      <c r="TG31" s="559"/>
      <c r="TH31" s="559"/>
      <c r="TI31" s="559"/>
      <c r="TJ31" s="559">
        <v>1</v>
      </c>
      <c r="TK31" s="559"/>
      <c r="TL31" s="559"/>
      <c r="TM31" s="559"/>
      <c r="TN31" s="559"/>
      <c r="TO31" s="559"/>
      <c r="TP31" s="559"/>
      <c r="TQ31" s="559"/>
      <c r="TR31" s="559">
        <v>1</v>
      </c>
      <c r="TS31" s="559"/>
      <c r="TT31" s="559"/>
      <c r="TU31" s="559"/>
      <c r="TV31" s="559"/>
      <c r="TW31" s="559"/>
      <c r="TX31" s="559"/>
      <c r="TY31" s="559"/>
      <c r="TZ31" s="559"/>
      <c r="UA31" s="559"/>
      <c r="UB31" s="559"/>
      <c r="UC31" s="559">
        <v>19</v>
      </c>
      <c r="UD31" s="559"/>
      <c r="UE31" s="559">
        <v>6</v>
      </c>
      <c r="UF31" s="559"/>
      <c r="UG31" s="559">
        <v>19</v>
      </c>
      <c r="UH31" s="559"/>
      <c r="UI31" s="559">
        <v>5</v>
      </c>
      <c r="UJ31" s="559"/>
      <c r="UK31" s="559"/>
      <c r="UL31" s="559"/>
      <c r="UM31" s="559">
        <v>1</v>
      </c>
      <c r="UN31" s="559">
        <v>10</v>
      </c>
      <c r="UO31" s="559">
        <v>7</v>
      </c>
      <c r="UP31" s="559">
        <v>1</v>
      </c>
      <c r="UQ31" s="559"/>
      <c r="UR31" s="559"/>
      <c r="US31" s="559"/>
      <c r="UT31" s="559"/>
      <c r="UU31" s="559"/>
      <c r="UV31" s="559">
        <v>2</v>
      </c>
      <c r="UW31" s="559">
        <v>6</v>
      </c>
      <c r="UX31" s="559">
        <v>10</v>
      </c>
      <c r="UY31" s="559">
        <v>1</v>
      </c>
      <c r="UZ31" s="559"/>
      <c r="VA31" s="559"/>
      <c r="VB31" s="559"/>
      <c r="VC31" s="559"/>
      <c r="VD31" s="559"/>
      <c r="VE31" s="559"/>
      <c r="VF31" s="559"/>
      <c r="VG31" s="559"/>
      <c r="VH31" s="559"/>
      <c r="VI31" s="559"/>
      <c r="VJ31" s="559"/>
      <c r="VK31" s="559"/>
      <c r="VL31" s="559"/>
      <c r="VM31" s="559">
        <v>6</v>
      </c>
      <c r="VN31" s="559">
        <v>10</v>
      </c>
      <c r="VO31" s="559">
        <v>5</v>
      </c>
      <c r="VP31" s="559">
        <v>8</v>
      </c>
      <c r="VQ31" s="559"/>
      <c r="VR31" s="559"/>
      <c r="VS31" s="559"/>
      <c r="VT31" s="559"/>
      <c r="VU31" s="559"/>
      <c r="VV31" s="559"/>
      <c r="VW31" s="559"/>
      <c r="VX31" s="559"/>
      <c r="VY31" s="559"/>
      <c r="VZ31" s="559"/>
      <c r="WA31" s="559"/>
      <c r="WB31" s="559"/>
      <c r="WC31" s="559">
        <v>2</v>
      </c>
      <c r="WD31" s="559"/>
      <c r="WE31" s="559">
        <v>63</v>
      </c>
      <c r="WF31" s="559"/>
      <c r="WG31" s="559"/>
      <c r="WH31" s="559"/>
      <c r="WI31" s="559"/>
      <c r="WJ31" s="559"/>
      <c r="WK31" s="559"/>
      <c r="WL31" s="559"/>
      <c r="WM31" s="559"/>
      <c r="WN31" s="559"/>
      <c r="WO31" s="559"/>
      <c r="WP31" s="559">
        <v>4</v>
      </c>
      <c r="WQ31" s="559"/>
      <c r="WR31" s="559"/>
      <c r="WS31" s="559"/>
      <c r="WT31" s="559"/>
      <c r="WU31" s="559"/>
      <c r="WV31" s="559"/>
      <c r="WW31" s="559"/>
      <c r="WX31" s="559"/>
      <c r="WY31" s="559"/>
      <c r="WZ31" s="559"/>
      <c r="XA31" s="559"/>
      <c r="XB31" s="559"/>
      <c r="XC31" s="559"/>
      <c r="XD31" s="559">
        <v>56</v>
      </c>
      <c r="XE31" s="559"/>
      <c r="XF31" s="559"/>
      <c r="XG31" s="559">
        <v>15</v>
      </c>
      <c r="XH31" s="559">
        <v>2</v>
      </c>
      <c r="XI31" s="559"/>
      <c r="XJ31" s="559"/>
      <c r="XK31" s="559">
        <v>6</v>
      </c>
      <c r="XL31" s="559"/>
      <c r="XM31" s="559"/>
      <c r="XN31" s="559">
        <v>1</v>
      </c>
      <c r="XO31" s="559"/>
      <c r="XP31" s="559">
        <v>2</v>
      </c>
      <c r="XQ31" s="559"/>
      <c r="XR31" s="559"/>
      <c r="XS31" s="559"/>
      <c r="XT31" s="559"/>
      <c r="XU31" s="559"/>
      <c r="XV31" s="559"/>
      <c r="XW31" s="559"/>
      <c r="XX31" s="559"/>
      <c r="XY31" s="559"/>
      <c r="XZ31" s="559"/>
      <c r="YA31" s="559"/>
      <c r="YB31" s="559"/>
      <c r="YC31" s="559"/>
      <c r="YD31" s="559"/>
      <c r="YE31" s="559"/>
      <c r="YF31" s="559"/>
      <c r="YG31" s="559"/>
      <c r="YH31" s="559"/>
      <c r="YI31" s="559"/>
      <c r="YJ31" s="559"/>
      <c r="YK31" s="559"/>
      <c r="YL31" s="559"/>
      <c r="YM31" s="559"/>
      <c r="YN31" s="559"/>
      <c r="YO31" s="559"/>
      <c r="YP31" s="559"/>
      <c r="YQ31" s="559"/>
      <c r="YR31" s="559"/>
      <c r="YS31" s="559"/>
      <c r="YT31" s="559"/>
      <c r="YU31" s="559"/>
      <c r="YV31" s="559"/>
      <c r="YW31" s="559"/>
      <c r="YX31" s="559"/>
      <c r="YY31" s="559"/>
      <c r="YZ31" s="559"/>
      <c r="ZA31" s="559"/>
      <c r="ZB31" s="559"/>
      <c r="ZC31" s="559"/>
      <c r="ZD31" s="559"/>
      <c r="ZE31" s="559"/>
      <c r="ZF31" s="559"/>
      <c r="ZG31" s="559"/>
      <c r="ZH31" s="559"/>
      <c r="ZI31" s="559"/>
      <c r="ZJ31" s="559"/>
      <c r="ZK31" s="559"/>
      <c r="ZL31" s="559"/>
      <c r="ZM31" s="559"/>
      <c r="ZN31" s="559"/>
      <c r="ZO31" s="559"/>
      <c r="ZP31" s="559"/>
      <c r="ZQ31" s="559"/>
      <c r="ZR31" s="559"/>
      <c r="ZS31" s="559"/>
      <c r="ZT31" s="559"/>
      <c r="ZU31" s="559"/>
      <c r="ZV31" s="559"/>
      <c r="ZW31" s="559"/>
      <c r="ZX31" s="559"/>
      <c r="ZY31" s="559"/>
      <c r="ZZ31" s="559"/>
      <c r="AAA31" s="559"/>
      <c r="AAB31" s="559"/>
      <c r="AAC31" s="559"/>
      <c r="AAD31" s="559"/>
      <c r="AAE31" s="559"/>
      <c r="AAF31" s="559"/>
      <c r="AAG31" s="559"/>
      <c r="AAH31" s="559">
        <v>11</v>
      </c>
      <c r="AAI31" s="559"/>
      <c r="AAJ31" s="559"/>
      <c r="AAK31" s="559"/>
      <c r="AAL31" s="559">
        <v>30</v>
      </c>
      <c r="AAM31" s="559">
        <v>36</v>
      </c>
      <c r="AAN31" s="559"/>
      <c r="AAO31" s="559"/>
      <c r="AAP31" s="559">
        <v>50</v>
      </c>
      <c r="AAQ31" s="559"/>
      <c r="AAR31" s="559"/>
      <c r="AAS31" s="559">
        <v>41</v>
      </c>
      <c r="AAT31" s="559">
        <v>32</v>
      </c>
      <c r="AAU31" s="559"/>
      <c r="AAV31" s="559">
        <v>20</v>
      </c>
      <c r="AAW31" s="559"/>
      <c r="AAX31" s="559"/>
      <c r="AAY31" s="559"/>
      <c r="AAZ31" s="559"/>
      <c r="ABA31" s="559"/>
      <c r="ABB31" s="559"/>
      <c r="ABC31" s="559"/>
      <c r="ABD31" s="559">
        <v>2</v>
      </c>
      <c r="ABE31" s="559"/>
      <c r="ABF31" s="559"/>
      <c r="ABG31" s="559"/>
      <c r="ABH31" s="559"/>
      <c r="ABI31" s="559"/>
      <c r="ABJ31" s="559"/>
      <c r="ABK31" s="559"/>
      <c r="ABL31" s="559"/>
      <c r="ABM31" s="559"/>
      <c r="ABN31" s="559"/>
      <c r="ABO31" s="559"/>
      <c r="ABP31" s="559"/>
      <c r="ABQ31" s="559"/>
      <c r="ABR31" s="559"/>
      <c r="ABS31" s="559"/>
      <c r="ABT31" s="559"/>
      <c r="ABU31" s="559"/>
      <c r="ABV31" s="559"/>
      <c r="ABW31" s="559"/>
      <c r="ABX31" s="559"/>
      <c r="ABY31" s="559"/>
      <c r="ABZ31" s="559"/>
      <c r="ACA31" s="559"/>
      <c r="ACB31" s="559"/>
      <c r="ACC31" s="559"/>
      <c r="ACD31" s="559"/>
      <c r="ACE31" s="559"/>
      <c r="ACF31" s="559"/>
      <c r="ACG31" s="559"/>
      <c r="ACH31" s="559"/>
      <c r="ACI31" s="559"/>
      <c r="ACJ31" s="559"/>
      <c r="ACK31" s="559"/>
      <c r="ACL31" s="559"/>
      <c r="ACM31" s="559"/>
      <c r="ACN31" s="559"/>
      <c r="ACO31" s="559"/>
      <c r="ACP31" s="559"/>
      <c r="ACQ31" s="559">
        <v>2</v>
      </c>
      <c r="ACR31" s="559">
        <v>2</v>
      </c>
      <c r="ACS31" s="559">
        <v>2</v>
      </c>
      <c r="ACT31" s="559">
        <v>2</v>
      </c>
      <c r="ACU31" s="559"/>
      <c r="ACV31" s="559" t="s">
        <v>1861</v>
      </c>
      <c r="ACW31" s="559" t="s">
        <v>1636</v>
      </c>
      <c r="ACX31" s="559"/>
      <c r="ACY31" s="559"/>
      <c r="ACZ31" s="559"/>
      <c r="ADA31" s="559"/>
      <c r="ADB31" s="559"/>
      <c r="ADC31" s="559"/>
      <c r="ADD31" s="559"/>
      <c r="ADE31" s="559"/>
      <c r="ADF31" s="559"/>
      <c r="ADG31" s="559"/>
      <c r="ADH31" s="559"/>
      <c r="ADI31" s="559"/>
      <c r="ADJ31" s="559"/>
      <c r="ADK31" s="559"/>
      <c r="ADL31" s="559"/>
      <c r="ADM31" s="559"/>
      <c r="ADN31" s="559"/>
      <c r="ADO31" s="559"/>
      <c r="ADP31" s="559"/>
      <c r="ADQ31" s="559"/>
      <c r="ADR31" s="559"/>
      <c r="ADS31" s="559"/>
      <c r="ADT31" s="559"/>
      <c r="ADU31" s="559"/>
      <c r="ADV31" s="559"/>
      <c r="ADW31" s="559"/>
      <c r="ADX31" s="559"/>
      <c r="ADY31" s="559" t="s">
        <v>1798</v>
      </c>
      <c r="ADZ31" s="559"/>
      <c r="AEA31" s="559"/>
      <c r="AEB31" s="559"/>
      <c r="AEC31" s="559" t="s">
        <v>1799</v>
      </c>
      <c r="AED31" s="559" t="s">
        <v>1800</v>
      </c>
      <c r="AEE31" s="559" t="s">
        <v>1801</v>
      </c>
      <c r="AEF31" s="559" t="s">
        <v>1802</v>
      </c>
      <c r="AEG31" s="559" t="s">
        <v>1803</v>
      </c>
      <c r="AEH31" s="559" t="s">
        <v>1637</v>
      </c>
      <c r="AEI31" s="559" t="s">
        <v>1638</v>
      </c>
      <c r="AEJ31" s="559" t="s">
        <v>1638</v>
      </c>
    </row>
    <row r="32" spans="1:823">
      <c r="A32" s="531">
        <v>13</v>
      </c>
      <c r="B32" s="531">
        <v>54</v>
      </c>
      <c r="C32" s="537">
        <v>4</v>
      </c>
      <c r="D32" s="535">
        <v>43115.579998958332</v>
      </c>
      <c r="E32" s="531" t="s">
        <v>697</v>
      </c>
      <c r="F32" s="531" t="s">
        <v>752</v>
      </c>
      <c r="G32" s="531" t="s">
        <v>817</v>
      </c>
      <c r="H32" s="531" t="s">
        <v>856</v>
      </c>
      <c r="I32" s="531" t="s">
        <v>714</v>
      </c>
      <c r="J32" s="531">
        <v>115</v>
      </c>
      <c r="K32" s="531" t="s">
        <v>857</v>
      </c>
      <c r="L32" s="531" t="s">
        <v>858</v>
      </c>
      <c r="M32" s="531" t="s">
        <v>859</v>
      </c>
      <c r="N32" s="531"/>
      <c r="O32" s="531" t="s">
        <v>1744</v>
      </c>
      <c r="P32" s="531" t="s">
        <v>755</v>
      </c>
      <c r="Q32" s="531"/>
      <c r="R32" s="531"/>
      <c r="S32" s="531"/>
      <c r="T32" s="531"/>
      <c r="U32" s="531"/>
      <c r="V32" s="531" t="s">
        <v>817</v>
      </c>
      <c r="W32" s="531" t="s">
        <v>856</v>
      </c>
      <c r="X32" s="531" t="s">
        <v>714</v>
      </c>
      <c r="Y32" s="531" t="s">
        <v>752</v>
      </c>
      <c r="Z32" s="531" t="s">
        <v>857</v>
      </c>
      <c r="AA32" s="531" t="s">
        <v>858</v>
      </c>
      <c r="AB32" s="531" t="s">
        <v>1656</v>
      </c>
      <c r="AC32" s="531" t="s">
        <v>718</v>
      </c>
      <c r="AD32" s="531"/>
      <c r="AE32" s="531"/>
      <c r="AF32" s="531">
        <v>6</v>
      </c>
      <c r="AG32" s="531">
        <v>27</v>
      </c>
      <c r="AH32" s="531">
        <v>13</v>
      </c>
      <c r="AI32" s="531">
        <v>11</v>
      </c>
      <c r="AJ32" s="531">
        <v>7</v>
      </c>
      <c r="AK32" s="531">
        <v>0</v>
      </c>
      <c r="AL32" s="531">
        <v>0</v>
      </c>
      <c r="AM32" s="531">
        <v>0</v>
      </c>
      <c r="AN32" s="531">
        <v>0</v>
      </c>
      <c r="AO32" s="531">
        <v>0</v>
      </c>
      <c r="AP32" s="531">
        <v>0</v>
      </c>
      <c r="AQ32" s="531">
        <v>0</v>
      </c>
      <c r="AR32" s="531">
        <v>0</v>
      </c>
      <c r="AS32" s="531"/>
      <c r="AT32" s="531"/>
      <c r="AU32" s="531"/>
      <c r="AV32" s="531"/>
      <c r="AW32" s="531"/>
      <c r="AX32" s="531"/>
      <c r="AY32" s="531"/>
      <c r="AZ32" s="531"/>
      <c r="BA32" s="531"/>
      <c r="BB32" s="531"/>
      <c r="BC32" s="531"/>
      <c r="BD32" s="531"/>
      <c r="BE32" s="531"/>
      <c r="BF32" s="531">
        <v>7</v>
      </c>
      <c r="BG32" s="531"/>
      <c r="BH32" s="531"/>
      <c r="BI32" s="531">
        <v>4</v>
      </c>
      <c r="BJ32" s="531">
        <v>4</v>
      </c>
      <c r="BK32" s="531"/>
      <c r="BL32" s="531"/>
      <c r="BM32" s="531"/>
      <c r="BN32" s="531"/>
      <c r="BO32" s="531">
        <v>1</v>
      </c>
      <c r="BP32" s="531"/>
      <c r="BQ32" s="531"/>
      <c r="BR32" s="531"/>
      <c r="BS32" s="531"/>
      <c r="BT32" s="531"/>
      <c r="BU32" s="531"/>
      <c r="BV32" s="531"/>
      <c r="BW32" s="531"/>
      <c r="BX32" s="531"/>
      <c r="BY32" s="531"/>
      <c r="BZ32" s="531"/>
      <c r="CA32" s="531"/>
      <c r="CB32" s="531"/>
      <c r="CC32" s="531"/>
      <c r="CD32" s="531"/>
      <c r="CE32" s="531"/>
      <c r="CF32" s="531">
        <v>4</v>
      </c>
      <c r="CG32" s="531"/>
      <c r="CH32" s="531"/>
      <c r="CI32" s="531"/>
      <c r="CJ32" s="531">
        <v>4</v>
      </c>
      <c r="CK32" s="531"/>
      <c r="CL32" s="531"/>
      <c r="CM32" s="531"/>
      <c r="CN32" s="531"/>
      <c r="CO32" s="531">
        <v>1</v>
      </c>
      <c r="CP32" s="531"/>
      <c r="CQ32" s="531"/>
      <c r="CR32" s="531"/>
      <c r="CS32" s="531"/>
      <c r="CT32" s="531"/>
      <c r="CU32" s="531"/>
      <c r="CV32" s="531"/>
      <c r="CW32" s="531"/>
      <c r="CX32" s="531"/>
      <c r="CY32" s="531"/>
      <c r="CZ32" s="531"/>
      <c r="DA32" s="531"/>
      <c r="DB32" s="531"/>
      <c r="DC32" s="531"/>
      <c r="DD32" s="531"/>
      <c r="DE32" s="531"/>
      <c r="DF32" s="531">
        <v>5</v>
      </c>
      <c r="DG32" s="531"/>
      <c r="DH32" s="531"/>
      <c r="DI32" s="531">
        <v>3</v>
      </c>
      <c r="DJ32" s="531">
        <v>7</v>
      </c>
      <c r="DK32" s="531"/>
      <c r="DL32" s="531"/>
      <c r="DM32" s="531">
        <v>1</v>
      </c>
      <c r="DN32" s="531"/>
      <c r="DO32" s="531">
        <v>1</v>
      </c>
      <c r="DP32" s="531"/>
      <c r="DQ32" s="531">
        <v>1</v>
      </c>
      <c r="DR32" s="531"/>
      <c r="DS32" s="531"/>
      <c r="DT32" s="531"/>
      <c r="DU32" s="531"/>
      <c r="DV32" s="531"/>
      <c r="DW32" s="531"/>
      <c r="DX32" s="531"/>
      <c r="DY32" s="531"/>
      <c r="DZ32" s="531"/>
      <c r="EA32" s="531"/>
      <c r="EB32" s="531"/>
      <c r="EC32" s="531"/>
      <c r="ED32" s="531"/>
      <c r="EE32" s="531"/>
      <c r="EF32" s="531"/>
      <c r="EG32" s="531"/>
      <c r="EH32" s="531"/>
      <c r="EI32" s="531"/>
      <c r="EJ32" s="531">
        <v>8</v>
      </c>
      <c r="EK32" s="531"/>
      <c r="EL32" s="531">
        <v>1</v>
      </c>
      <c r="EM32" s="531">
        <v>1</v>
      </c>
      <c r="EN32" s="531"/>
      <c r="EO32" s="531">
        <v>3</v>
      </c>
      <c r="EP32" s="531"/>
      <c r="EQ32" s="531">
        <v>1</v>
      </c>
      <c r="ER32" s="531"/>
      <c r="ES32" s="531"/>
      <c r="ET32" s="531"/>
      <c r="EU32" s="531"/>
      <c r="EV32" s="531"/>
      <c r="EW32" s="531"/>
      <c r="EX32" s="531"/>
      <c r="EY32" s="531"/>
      <c r="EZ32" s="531"/>
      <c r="FA32" s="531"/>
      <c r="FB32" s="531"/>
      <c r="FC32" s="531"/>
      <c r="FD32" s="531"/>
      <c r="FE32" s="531"/>
      <c r="FF32" s="531"/>
      <c r="FG32" s="531"/>
      <c r="FH32" s="531"/>
      <c r="FI32" s="531"/>
      <c r="FJ32" s="531"/>
      <c r="FK32" s="531"/>
      <c r="FL32" s="531"/>
      <c r="FM32" s="531"/>
      <c r="FN32" s="531"/>
      <c r="FO32" s="531"/>
      <c r="FP32" s="531"/>
      <c r="FQ32" s="531"/>
      <c r="FR32" s="531"/>
      <c r="FS32" s="531"/>
      <c r="FT32" s="531">
        <v>1</v>
      </c>
      <c r="FU32" s="531"/>
      <c r="FV32" s="531"/>
      <c r="FW32" s="531"/>
      <c r="FX32" s="531"/>
      <c r="FY32" s="531"/>
      <c r="FZ32" s="531"/>
      <c r="GA32" s="531"/>
      <c r="GB32" s="531"/>
      <c r="GC32" s="531"/>
      <c r="GD32" s="531"/>
      <c r="GE32" s="531"/>
      <c r="GF32" s="531"/>
      <c r="GG32" s="531"/>
      <c r="GH32" s="531"/>
      <c r="GI32" s="531"/>
      <c r="GJ32" s="531"/>
      <c r="GK32" s="531"/>
      <c r="GL32" s="531"/>
      <c r="GM32" s="531"/>
      <c r="GN32" s="531"/>
      <c r="GO32" s="531"/>
      <c r="GP32" s="531"/>
      <c r="GQ32" s="531"/>
      <c r="GR32" s="531"/>
      <c r="GS32" s="531"/>
      <c r="GT32" s="531"/>
      <c r="GU32" s="531"/>
      <c r="GV32" s="531"/>
      <c r="GW32" s="531"/>
      <c r="GX32" s="531"/>
      <c r="GY32" s="531"/>
      <c r="GZ32" s="531"/>
      <c r="HA32" s="531"/>
      <c r="HB32" s="531"/>
      <c r="HC32" s="531"/>
      <c r="HD32" s="531"/>
      <c r="HE32" s="531"/>
      <c r="HF32" s="531"/>
      <c r="HG32" s="531"/>
      <c r="HH32" s="531"/>
      <c r="HI32" s="531"/>
      <c r="HJ32" s="531"/>
      <c r="HK32" s="531"/>
      <c r="HL32" s="531">
        <v>4</v>
      </c>
      <c r="HM32" s="531"/>
      <c r="HN32" s="531"/>
      <c r="HO32" s="531"/>
      <c r="HP32" s="531"/>
      <c r="HQ32" s="531"/>
      <c r="HR32" s="531"/>
      <c r="HS32" s="531"/>
      <c r="HT32" s="531"/>
      <c r="HU32" s="531"/>
      <c r="HV32" s="531"/>
      <c r="HW32" s="531"/>
      <c r="HX32" s="531"/>
      <c r="HY32" s="531"/>
      <c r="HZ32" s="531"/>
      <c r="IA32" s="531"/>
      <c r="IB32" s="531"/>
      <c r="IC32" s="531"/>
      <c r="ID32" s="531"/>
      <c r="IE32" s="531"/>
      <c r="IF32" s="531"/>
      <c r="IG32" s="531"/>
      <c r="IH32" s="531"/>
      <c r="II32" s="531"/>
      <c r="IJ32" s="531"/>
      <c r="IK32" s="531"/>
      <c r="IL32" s="531"/>
      <c r="IM32" s="531"/>
      <c r="IN32" s="531"/>
      <c r="IO32" s="531"/>
      <c r="IP32" s="531"/>
      <c r="IQ32" s="531"/>
      <c r="IR32" s="531"/>
      <c r="IS32" s="531"/>
      <c r="IT32" s="531"/>
      <c r="IU32" s="531"/>
      <c r="IV32" s="531"/>
      <c r="IW32" s="531"/>
      <c r="IX32" s="531"/>
      <c r="IY32" s="531"/>
      <c r="IZ32" s="531"/>
      <c r="JA32" s="531"/>
      <c r="JB32" s="531"/>
      <c r="JC32" s="531"/>
      <c r="JD32" s="531"/>
      <c r="JE32" s="531">
        <v>7</v>
      </c>
      <c r="JF32" s="531"/>
      <c r="JG32" s="531"/>
      <c r="JH32" s="531"/>
      <c r="JI32" s="531"/>
      <c r="JJ32" s="531">
        <v>1</v>
      </c>
      <c r="JK32" s="531"/>
      <c r="JL32" s="531"/>
      <c r="JM32" s="531"/>
      <c r="JN32" s="531"/>
      <c r="JO32" s="531"/>
      <c r="JP32" s="531"/>
      <c r="JQ32" s="531"/>
      <c r="JR32" s="531"/>
      <c r="JS32" s="531"/>
      <c r="JT32" s="531"/>
      <c r="JU32" s="531"/>
      <c r="JV32" s="531"/>
      <c r="JW32" s="531"/>
      <c r="JX32" s="531"/>
      <c r="JY32" s="531"/>
      <c r="JZ32" s="531"/>
      <c r="KA32" s="531"/>
      <c r="KB32" s="531"/>
      <c r="KC32" s="531"/>
      <c r="KD32" s="531"/>
      <c r="KE32" s="531"/>
      <c r="KF32" s="531"/>
      <c r="KG32" s="531"/>
      <c r="KH32" s="531"/>
      <c r="KI32" s="531"/>
      <c r="KJ32" s="531"/>
      <c r="KK32" s="531"/>
      <c r="KL32" s="531"/>
      <c r="KM32" s="531"/>
      <c r="KN32" s="531"/>
      <c r="KO32" s="531"/>
      <c r="KP32" s="531"/>
      <c r="KQ32" s="531"/>
      <c r="KR32" s="531"/>
      <c r="KS32" s="531"/>
      <c r="KT32" s="531"/>
      <c r="KU32" s="531"/>
      <c r="KV32" s="531"/>
      <c r="KW32" s="531"/>
      <c r="KX32" s="531"/>
      <c r="KY32" s="531"/>
      <c r="KZ32" s="531"/>
      <c r="LA32" s="531"/>
      <c r="LB32" s="531"/>
      <c r="LC32" s="531"/>
      <c r="LD32" s="531"/>
      <c r="LE32" s="531"/>
      <c r="LF32" s="531"/>
      <c r="LG32" s="531"/>
      <c r="LH32" s="531"/>
      <c r="LI32" s="531"/>
      <c r="LJ32" s="531"/>
      <c r="LK32" s="531"/>
      <c r="LL32" s="531"/>
      <c r="LM32" s="531"/>
      <c r="LN32" s="531"/>
      <c r="LO32" s="531"/>
      <c r="LP32" s="531"/>
      <c r="LQ32" s="531"/>
      <c r="LR32" s="531"/>
      <c r="LS32" s="531"/>
      <c r="LT32" s="531"/>
      <c r="LU32" s="531"/>
      <c r="LV32" s="531"/>
      <c r="LW32" s="531"/>
      <c r="LX32" s="531"/>
      <c r="LY32" s="531"/>
      <c r="LZ32" s="531"/>
      <c r="MA32" s="531"/>
      <c r="MB32" s="531"/>
      <c r="MC32" s="531"/>
      <c r="MD32" s="531"/>
      <c r="ME32" s="531"/>
      <c r="MF32" s="531"/>
      <c r="MG32" s="531"/>
      <c r="MH32" s="531"/>
      <c r="MI32" s="531"/>
      <c r="MJ32" s="531"/>
      <c r="MK32" s="531"/>
      <c r="ML32" s="531"/>
      <c r="MM32" s="531"/>
      <c r="MN32" s="531"/>
      <c r="MO32" s="531"/>
      <c r="MP32" s="531"/>
      <c r="MQ32" s="531"/>
      <c r="MR32" s="531">
        <v>3</v>
      </c>
      <c r="MS32" s="531"/>
      <c r="MT32" s="531"/>
      <c r="MU32" s="531"/>
      <c r="MV32" s="531"/>
      <c r="MW32" s="531">
        <v>11</v>
      </c>
      <c r="MX32" s="531"/>
      <c r="MY32" s="531"/>
      <c r="MZ32" s="531"/>
      <c r="NA32" s="531"/>
      <c r="NB32" s="531"/>
      <c r="NC32" s="531"/>
      <c r="ND32" s="531"/>
      <c r="NE32" s="531"/>
      <c r="NF32" s="531">
        <v>6</v>
      </c>
      <c r="NG32" s="531">
        <v>7</v>
      </c>
      <c r="NH32" s="531"/>
      <c r="NI32" s="531"/>
      <c r="NJ32" s="531"/>
      <c r="NK32" s="531"/>
      <c r="NL32" s="531">
        <v>5</v>
      </c>
      <c r="NM32" s="531"/>
      <c r="NN32" s="531"/>
      <c r="NO32" s="531"/>
      <c r="NP32" s="531"/>
      <c r="NQ32" s="531"/>
      <c r="NR32" s="531"/>
      <c r="NS32" s="531"/>
      <c r="NT32" s="531"/>
      <c r="NU32" s="531"/>
      <c r="NV32" s="531"/>
      <c r="NW32" s="531"/>
      <c r="NX32" s="531"/>
      <c r="NY32" s="531"/>
      <c r="NZ32" s="531"/>
      <c r="OA32" s="531"/>
      <c r="OB32" s="531"/>
      <c r="OC32" s="531"/>
      <c r="OD32" s="531"/>
      <c r="OE32" s="531"/>
      <c r="OF32" s="531"/>
      <c r="OG32" s="531"/>
      <c r="OH32" s="531"/>
      <c r="OI32" s="531"/>
      <c r="OJ32" s="531"/>
      <c r="OK32" s="531"/>
      <c r="OL32" s="531"/>
      <c r="OM32" s="531"/>
      <c r="ON32" s="531"/>
      <c r="OO32" s="531"/>
      <c r="OP32" s="531"/>
      <c r="OQ32" s="531"/>
      <c r="OR32" s="531"/>
      <c r="OS32" s="531"/>
      <c r="OT32" s="531"/>
      <c r="OU32" s="531"/>
      <c r="OV32" s="531"/>
      <c r="OW32" s="531"/>
      <c r="OX32" s="531"/>
      <c r="OY32" s="531"/>
      <c r="OZ32" s="531">
        <v>1</v>
      </c>
      <c r="PA32" s="531"/>
      <c r="PB32" s="531"/>
      <c r="PC32" s="531"/>
      <c r="PD32" s="531"/>
      <c r="PE32" s="531"/>
      <c r="PF32" s="531"/>
      <c r="PG32" s="531"/>
      <c r="PH32" s="531"/>
      <c r="PI32" s="531"/>
      <c r="PJ32" s="531"/>
      <c r="PK32" s="531"/>
      <c r="PL32" s="531"/>
      <c r="PM32" s="531"/>
      <c r="PN32" s="531"/>
      <c r="PO32" s="531"/>
      <c r="PP32" s="531"/>
      <c r="PQ32" s="531"/>
      <c r="PR32" s="531"/>
      <c r="PS32" s="531"/>
      <c r="PT32" s="531"/>
      <c r="PU32" s="531"/>
      <c r="PV32" s="531"/>
      <c r="PW32" s="531"/>
      <c r="PX32" s="531"/>
      <c r="PY32" s="531"/>
      <c r="PZ32" s="531"/>
      <c r="QA32" s="531"/>
      <c r="QB32" s="531"/>
      <c r="QC32" s="531"/>
      <c r="QD32" s="531"/>
      <c r="QE32" s="531"/>
      <c r="QF32" s="531"/>
      <c r="QG32" s="531"/>
      <c r="QH32" s="531"/>
      <c r="QI32" s="531"/>
      <c r="QJ32" s="531"/>
      <c r="QK32" s="531"/>
      <c r="QL32" s="531"/>
      <c r="QM32" s="531"/>
      <c r="QN32" s="531"/>
      <c r="QO32" s="531"/>
      <c r="QP32" s="531"/>
      <c r="QQ32" s="531"/>
      <c r="QR32" s="531"/>
      <c r="QS32" s="531"/>
      <c r="QT32" s="531"/>
      <c r="QU32" s="531"/>
      <c r="QV32" s="531"/>
      <c r="QW32" s="531"/>
      <c r="QX32" s="531"/>
      <c r="QY32" s="531"/>
      <c r="QZ32" s="531"/>
      <c r="RA32" s="531"/>
      <c r="RB32" s="531"/>
      <c r="RC32" s="531"/>
      <c r="RD32" s="531"/>
      <c r="RE32" s="531"/>
      <c r="RF32" s="531"/>
      <c r="RG32" s="531"/>
      <c r="RH32" s="531"/>
      <c r="RI32" s="531"/>
      <c r="RJ32" s="531"/>
      <c r="RK32" s="531"/>
      <c r="RL32" s="531"/>
      <c r="RM32" s="531"/>
      <c r="RN32" s="531"/>
      <c r="RO32" s="531"/>
      <c r="RP32" s="531"/>
      <c r="RQ32" s="531"/>
      <c r="RR32" s="531"/>
      <c r="RS32" s="531"/>
      <c r="RT32" s="531"/>
      <c r="RU32" s="531"/>
      <c r="RV32" s="531"/>
      <c r="RW32" s="531"/>
      <c r="RX32" s="531"/>
      <c r="RY32" s="531"/>
      <c r="RZ32" s="531"/>
      <c r="SA32" s="531"/>
      <c r="SB32" s="531"/>
      <c r="SC32" s="531"/>
      <c r="SD32" s="531"/>
      <c r="SE32" s="531"/>
      <c r="SF32" s="531"/>
      <c r="SG32" s="531"/>
      <c r="SH32" s="531">
        <v>6</v>
      </c>
      <c r="SI32" s="531"/>
      <c r="SJ32" s="531"/>
      <c r="SK32" s="531"/>
      <c r="SL32" s="531"/>
      <c r="SM32" s="531"/>
      <c r="SN32" s="531"/>
      <c r="SO32" s="531">
        <v>3</v>
      </c>
      <c r="SP32" s="531">
        <v>1</v>
      </c>
      <c r="SQ32" s="531">
        <v>3</v>
      </c>
      <c r="SR32" s="531"/>
      <c r="SS32" s="531">
        <v>1</v>
      </c>
      <c r="ST32" s="531">
        <v>1</v>
      </c>
      <c r="SU32" s="531"/>
      <c r="SV32" s="531">
        <v>3</v>
      </c>
      <c r="SW32" s="531"/>
      <c r="SX32" s="531">
        <v>3</v>
      </c>
      <c r="SY32" s="531">
        <v>1</v>
      </c>
      <c r="SZ32" s="531">
        <v>1</v>
      </c>
      <c r="TA32" s="531">
        <v>1</v>
      </c>
      <c r="TB32" s="531"/>
      <c r="TC32" s="531"/>
      <c r="TD32" s="531"/>
      <c r="TE32" s="531"/>
      <c r="TF32" s="531">
        <v>2</v>
      </c>
      <c r="TG32" s="531">
        <v>1</v>
      </c>
      <c r="TH32" s="531">
        <v>1</v>
      </c>
      <c r="TI32" s="531"/>
      <c r="TJ32" s="531"/>
      <c r="TK32" s="531"/>
      <c r="TL32" s="531"/>
      <c r="TM32" s="531"/>
      <c r="TN32" s="531">
        <v>3</v>
      </c>
      <c r="TO32" s="531">
        <v>1</v>
      </c>
      <c r="TP32" s="531"/>
      <c r="TQ32" s="531">
        <v>1</v>
      </c>
      <c r="TR32" s="531"/>
      <c r="TS32" s="531"/>
      <c r="TT32" s="531"/>
      <c r="TU32" s="531">
        <v>1</v>
      </c>
      <c r="TV32" s="531">
        <v>5</v>
      </c>
      <c r="TW32" s="531">
        <v>1</v>
      </c>
      <c r="TX32" s="531">
        <v>2</v>
      </c>
      <c r="TY32" s="531"/>
      <c r="TZ32" s="531"/>
      <c r="UA32" s="531"/>
      <c r="UB32" s="531"/>
      <c r="UC32" s="531">
        <v>59</v>
      </c>
      <c r="UD32" s="531">
        <v>0</v>
      </c>
      <c r="UE32" s="531">
        <v>12</v>
      </c>
      <c r="UF32" s="531">
        <v>2</v>
      </c>
      <c r="UG32" s="531">
        <v>30</v>
      </c>
      <c r="UH32" s="531">
        <v>0</v>
      </c>
      <c r="UI32" s="531">
        <v>4</v>
      </c>
      <c r="UJ32" s="531">
        <v>1</v>
      </c>
      <c r="UK32" s="531">
        <v>0</v>
      </c>
      <c r="UL32" s="531">
        <v>0</v>
      </c>
      <c r="UM32" s="531">
        <v>2</v>
      </c>
      <c r="UN32" s="531">
        <v>6</v>
      </c>
      <c r="UO32" s="531">
        <v>15</v>
      </c>
      <c r="UP32" s="531">
        <v>29</v>
      </c>
      <c r="UQ32" s="531">
        <v>6</v>
      </c>
      <c r="UR32" s="531">
        <v>0</v>
      </c>
      <c r="US32" s="531">
        <v>1</v>
      </c>
      <c r="UT32" s="531">
        <v>0</v>
      </c>
      <c r="UU32" s="531">
        <v>0</v>
      </c>
      <c r="UV32" s="531">
        <v>2</v>
      </c>
      <c r="UW32" s="531">
        <v>5</v>
      </c>
      <c r="UX32" s="531">
        <v>9</v>
      </c>
      <c r="UY32" s="531">
        <v>11</v>
      </c>
      <c r="UZ32" s="531">
        <v>2</v>
      </c>
      <c r="VA32" s="531">
        <v>0</v>
      </c>
      <c r="VB32" s="531">
        <v>1</v>
      </c>
      <c r="VC32" s="536"/>
      <c r="VD32" s="536"/>
      <c r="VE32" s="536"/>
      <c r="VF32" s="536"/>
      <c r="VG32" s="536"/>
      <c r="VH32" s="536"/>
      <c r="VI32" s="531">
        <v>0</v>
      </c>
      <c r="VJ32" s="531">
        <v>0</v>
      </c>
      <c r="VK32" s="531">
        <v>0</v>
      </c>
      <c r="VL32" s="531">
        <v>0</v>
      </c>
      <c r="VM32" s="531">
        <v>12</v>
      </c>
      <c r="VN32" s="531">
        <v>26</v>
      </c>
      <c r="VO32" s="531">
        <v>11</v>
      </c>
      <c r="VP32" s="531">
        <v>18</v>
      </c>
      <c r="VQ32" s="531"/>
      <c r="VR32" s="531"/>
      <c r="VS32" s="531">
        <v>9</v>
      </c>
      <c r="VT32" s="531">
        <v>25</v>
      </c>
      <c r="VU32" s="531">
        <v>0</v>
      </c>
      <c r="VV32" s="531">
        <v>0</v>
      </c>
      <c r="VW32" s="531">
        <v>0</v>
      </c>
      <c r="VX32" s="536"/>
      <c r="VY32" s="531">
        <v>85</v>
      </c>
      <c r="VZ32" s="531">
        <v>199</v>
      </c>
      <c r="WA32" s="531">
        <v>5</v>
      </c>
      <c r="WB32" s="531">
        <v>3</v>
      </c>
      <c r="WC32" s="531">
        <v>5</v>
      </c>
      <c r="WD32" s="531">
        <v>0</v>
      </c>
      <c r="WE32" s="531">
        <v>95</v>
      </c>
      <c r="WF32" s="536"/>
      <c r="WG32" s="536"/>
      <c r="WH32" s="536"/>
      <c r="WI32" s="536"/>
      <c r="WJ32" s="536"/>
      <c r="WK32" s="536"/>
      <c r="WL32" s="536"/>
      <c r="WM32" s="536"/>
      <c r="WN32" s="536"/>
      <c r="WO32" s="531"/>
      <c r="WP32" s="531"/>
      <c r="WQ32" s="531"/>
      <c r="WR32" s="531"/>
      <c r="WS32" s="531"/>
      <c r="WT32" s="531"/>
      <c r="WU32" s="531"/>
      <c r="WV32" s="531"/>
      <c r="WW32" s="531"/>
      <c r="WX32" s="531"/>
      <c r="WY32" s="531"/>
      <c r="WZ32" s="531"/>
      <c r="XA32" s="531"/>
      <c r="XB32" s="531"/>
      <c r="XC32" s="531"/>
      <c r="XD32" s="531">
        <v>13</v>
      </c>
      <c r="XE32" s="531"/>
      <c r="XF32" s="531"/>
      <c r="XG32" s="531">
        <v>5</v>
      </c>
      <c r="XH32" s="531">
        <v>14</v>
      </c>
      <c r="XI32" s="531"/>
      <c r="XJ32" s="531">
        <v>1</v>
      </c>
      <c r="XK32" s="531">
        <v>1</v>
      </c>
      <c r="XL32" s="531"/>
      <c r="XM32" s="531">
        <v>7</v>
      </c>
      <c r="XN32" s="531">
        <v>1</v>
      </c>
      <c r="XO32" s="531">
        <v>2</v>
      </c>
      <c r="XP32" s="531">
        <v>1</v>
      </c>
      <c r="XQ32" s="531"/>
      <c r="XR32" s="531"/>
      <c r="XS32" s="531"/>
      <c r="XT32" s="531"/>
      <c r="XU32" s="531"/>
      <c r="XV32" s="531"/>
      <c r="XW32" s="531"/>
      <c r="XX32" s="531"/>
      <c r="XY32" s="531"/>
      <c r="XZ32" s="531"/>
      <c r="YA32" s="531"/>
      <c r="YB32" s="531"/>
      <c r="YC32" s="531"/>
      <c r="YD32" s="531"/>
      <c r="YE32" s="531"/>
      <c r="YF32" s="531"/>
      <c r="YG32" s="531"/>
      <c r="YH32" s="531"/>
      <c r="YI32" s="531"/>
      <c r="YJ32" s="531"/>
      <c r="YK32" s="531"/>
      <c r="YL32" s="531"/>
      <c r="YM32" s="531"/>
      <c r="YN32" s="531">
        <v>2</v>
      </c>
      <c r="YO32" s="531">
        <v>28</v>
      </c>
      <c r="YP32" s="531">
        <v>12</v>
      </c>
      <c r="YQ32" s="531"/>
      <c r="YR32" s="531">
        <v>3</v>
      </c>
      <c r="YS32" s="531"/>
      <c r="YT32" s="531">
        <v>1</v>
      </c>
      <c r="YU32" s="531"/>
      <c r="YV32" s="531">
        <v>2</v>
      </c>
      <c r="YW32" s="531"/>
      <c r="YX32" s="531"/>
      <c r="YY32" s="531"/>
      <c r="YZ32" s="531"/>
      <c r="ZA32" s="531"/>
      <c r="ZB32" s="531"/>
      <c r="ZC32" s="531"/>
      <c r="ZD32" s="531">
        <v>15</v>
      </c>
      <c r="ZE32" s="531"/>
      <c r="ZF32" s="531"/>
      <c r="ZG32" s="531"/>
      <c r="ZH32" s="531"/>
      <c r="ZI32" s="531">
        <v>10</v>
      </c>
      <c r="ZJ32" s="531">
        <v>12</v>
      </c>
      <c r="ZK32" s="531"/>
      <c r="ZL32" s="531"/>
      <c r="ZM32" s="531"/>
      <c r="ZN32" s="531"/>
      <c r="ZO32" s="531"/>
      <c r="ZP32" s="531"/>
      <c r="ZQ32" s="531"/>
      <c r="ZR32" s="531"/>
      <c r="ZS32" s="531"/>
      <c r="ZT32" s="531"/>
      <c r="ZU32" s="531"/>
      <c r="ZV32" s="531"/>
      <c r="ZW32" s="531"/>
      <c r="ZX32" s="531"/>
      <c r="ZY32" s="531"/>
      <c r="ZZ32" s="531"/>
      <c r="AAA32" s="531"/>
      <c r="AAB32" s="531"/>
      <c r="AAC32" s="531"/>
      <c r="AAD32" s="531"/>
      <c r="AAE32" s="531"/>
      <c r="AAF32" s="531"/>
      <c r="AAG32" s="531"/>
      <c r="AAH32" s="531">
        <v>10</v>
      </c>
      <c r="AAI32" s="531"/>
      <c r="AAJ32" s="531"/>
      <c r="AAK32" s="531">
        <v>8</v>
      </c>
      <c r="AAL32" s="531"/>
      <c r="AAM32" s="531">
        <v>52</v>
      </c>
      <c r="AAN32" s="531">
        <v>25</v>
      </c>
      <c r="AAO32" s="531">
        <v>8</v>
      </c>
      <c r="AAP32" s="531">
        <v>1</v>
      </c>
      <c r="AAQ32" s="531"/>
      <c r="AAR32" s="531"/>
      <c r="AAS32" s="531">
        <v>5</v>
      </c>
      <c r="AAT32" s="531"/>
      <c r="AAU32" s="531"/>
      <c r="AAV32" s="531">
        <v>16</v>
      </c>
      <c r="AAW32" s="531">
        <v>47</v>
      </c>
      <c r="AAX32" s="531">
        <v>2</v>
      </c>
      <c r="AAY32" s="531"/>
      <c r="AAZ32" s="531"/>
      <c r="ABA32" s="531">
        <v>6</v>
      </c>
      <c r="ABB32" s="531">
        <v>19</v>
      </c>
      <c r="ABC32" s="531">
        <v>4</v>
      </c>
      <c r="ABD32" s="531">
        <v>9</v>
      </c>
      <c r="ABE32" s="536"/>
      <c r="ABF32" s="536"/>
      <c r="ABG32" s="536"/>
      <c r="ABH32" s="536"/>
      <c r="ABI32" s="536"/>
      <c r="ABJ32" s="536"/>
      <c r="ABK32" s="536"/>
      <c r="ABL32" s="536"/>
      <c r="ABM32" s="536"/>
      <c r="ABN32" s="536"/>
      <c r="ABO32" s="536"/>
      <c r="ABP32" s="536"/>
      <c r="ABQ32" s="536"/>
      <c r="ABR32" s="536"/>
      <c r="ABS32" s="536"/>
      <c r="ABT32" s="536"/>
      <c r="ABU32" s="536"/>
      <c r="ABV32" s="536"/>
      <c r="ABW32" s="536"/>
      <c r="ABX32" s="536"/>
      <c r="ABY32" s="536"/>
      <c r="ABZ32" s="531"/>
      <c r="ACA32" s="531"/>
      <c r="ACB32" s="531"/>
      <c r="ACC32" s="531"/>
      <c r="ACD32" s="531"/>
      <c r="ACE32" s="531"/>
      <c r="ACF32" s="531"/>
      <c r="ACG32" s="531"/>
      <c r="ACH32" s="531"/>
      <c r="ACI32" s="531"/>
      <c r="ACJ32" s="531"/>
      <c r="ACK32" s="531"/>
      <c r="ACL32" s="531"/>
      <c r="ACM32" s="531"/>
      <c r="ACN32" s="531"/>
      <c r="ACO32" s="531"/>
      <c r="ACP32" s="531"/>
      <c r="ACQ32" s="531">
        <v>3</v>
      </c>
      <c r="ACR32" s="531">
        <v>2</v>
      </c>
      <c r="ACS32" s="531">
        <v>2</v>
      </c>
      <c r="ACT32" s="531">
        <v>2</v>
      </c>
      <c r="ACU32" s="531"/>
      <c r="ACV32" s="531" t="s">
        <v>1636</v>
      </c>
      <c r="ACW32" s="536"/>
      <c r="ACX32" s="536"/>
      <c r="ACY32" s="536"/>
      <c r="ACZ32" s="536"/>
      <c r="ADA32" s="536"/>
      <c r="ADB32" s="536"/>
      <c r="ADC32" s="536"/>
      <c r="ADD32" s="536"/>
      <c r="ADE32" s="536"/>
      <c r="ADF32" s="536"/>
      <c r="ADG32" s="536"/>
      <c r="ADH32" s="536"/>
      <c r="ADI32" s="536"/>
      <c r="ADJ32" s="536"/>
      <c r="ADK32" s="536"/>
      <c r="ADL32" s="531"/>
      <c r="ADM32" s="531"/>
      <c r="ADN32" s="531"/>
      <c r="ADO32" s="531"/>
      <c r="ADP32" s="531"/>
      <c r="ADQ32" s="531"/>
      <c r="ADR32" s="531"/>
      <c r="ADS32" s="531" t="s">
        <v>1814</v>
      </c>
      <c r="ADT32" s="531"/>
      <c r="ADU32" s="531"/>
      <c r="ADV32" s="531"/>
      <c r="ADW32" s="531"/>
      <c r="ADX32" s="531"/>
      <c r="ADY32" s="536"/>
      <c r="ADZ32" s="536"/>
      <c r="AEA32" s="536"/>
      <c r="AEB32" s="531" t="s">
        <v>1798</v>
      </c>
      <c r="AEC32" s="531" t="s">
        <v>1799</v>
      </c>
      <c r="AED32" s="531" t="s">
        <v>1800</v>
      </c>
      <c r="AEE32" s="531" t="s">
        <v>1801</v>
      </c>
      <c r="AEF32" s="531" t="s">
        <v>1802</v>
      </c>
      <c r="AEG32" s="531" t="s">
        <v>1803</v>
      </c>
      <c r="AEH32" s="531" t="s">
        <v>1638</v>
      </c>
      <c r="AEI32" s="531" t="s">
        <v>1638</v>
      </c>
      <c r="AEJ32" s="531" t="s">
        <v>1637</v>
      </c>
    </row>
    <row r="33" spans="1:823">
      <c r="A33" s="531">
        <v>29</v>
      </c>
      <c r="B33" s="531">
        <v>42</v>
      </c>
      <c r="C33" s="537">
        <v>4</v>
      </c>
      <c r="D33" s="535">
        <v>43130.479479548609</v>
      </c>
      <c r="E33" s="531" t="s">
        <v>697</v>
      </c>
      <c r="F33" s="531" t="s">
        <v>799</v>
      </c>
      <c r="G33" s="531" t="s">
        <v>862</v>
      </c>
      <c r="H33" s="531" t="s">
        <v>863</v>
      </c>
      <c r="I33" s="531" t="s">
        <v>700</v>
      </c>
      <c r="J33" s="531">
        <v>82</v>
      </c>
      <c r="K33" s="531" t="s">
        <v>1764</v>
      </c>
      <c r="L33" s="531" t="s">
        <v>1765</v>
      </c>
      <c r="M33" s="531" t="s">
        <v>864</v>
      </c>
      <c r="N33" s="531"/>
      <c r="O33" s="531" t="s">
        <v>1766</v>
      </c>
      <c r="P33" s="531" t="s">
        <v>802</v>
      </c>
      <c r="Q33" s="531"/>
      <c r="R33" s="531"/>
      <c r="S33" s="531"/>
      <c r="T33" s="531"/>
      <c r="U33" s="531"/>
      <c r="V33" s="531" t="s">
        <v>862</v>
      </c>
      <c r="W33" s="531" t="s">
        <v>863</v>
      </c>
      <c r="X33" s="531" t="s">
        <v>700</v>
      </c>
      <c r="Y33" s="531" t="s">
        <v>799</v>
      </c>
      <c r="Z33" s="531" t="s">
        <v>1764</v>
      </c>
      <c r="AA33" s="531" t="s">
        <v>1765</v>
      </c>
      <c r="AB33" s="531" t="s">
        <v>1658</v>
      </c>
      <c r="AC33" s="531" t="s">
        <v>710</v>
      </c>
      <c r="AD33" s="531"/>
      <c r="AE33" s="531" t="s">
        <v>1767</v>
      </c>
      <c r="AF33" s="531">
        <v>6</v>
      </c>
      <c r="AG33" s="531">
        <v>13</v>
      </c>
      <c r="AH33" s="531">
        <v>10</v>
      </c>
      <c r="AI33" s="531">
        <v>7</v>
      </c>
      <c r="AJ33" s="531">
        <v>9</v>
      </c>
      <c r="AK33" s="531"/>
      <c r="AL33" s="531"/>
      <c r="AM33" s="531"/>
      <c r="AN33" s="531"/>
      <c r="AO33" s="531"/>
      <c r="AP33" s="531"/>
      <c r="AQ33" s="531"/>
      <c r="AR33" s="531"/>
      <c r="AS33" s="531"/>
      <c r="AT33" s="531"/>
      <c r="AU33" s="531"/>
      <c r="AV33" s="531"/>
      <c r="AW33" s="531"/>
      <c r="AX33" s="531"/>
      <c r="AY33" s="531"/>
      <c r="AZ33" s="531"/>
      <c r="BA33" s="531"/>
      <c r="BB33" s="531"/>
      <c r="BC33" s="531"/>
      <c r="BD33" s="531"/>
      <c r="BE33" s="531"/>
      <c r="BF33" s="531">
        <v>9</v>
      </c>
      <c r="BG33" s="531"/>
      <c r="BH33" s="531"/>
      <c r="BI33" s="531">
        <v>1</v>
      </c>
      <c r="BJ33" s="531">
        <v>5</v>
      </c>
      <c r="BK33" s="531"/>
      <c r="BL33" s="531"/>
      <c r="BM33" s="531"/>
      <c r="BN33" s="531"/>
      <c r="BO33" s="531"/>
      <c r="BP33" s="531">
        <v>2</v>
      </c>
      <c r="BQ33" s="531"/>
      <c r="BR33" s="531"/>
      <c r="BS33" s="531"/>
      <c r="BT33" s="531"/>
      <c r="BU33" s="531"/>
      <c r="BV33" s="531"/>
      <c r="BW33" s="531"/>
      <c r="BX33" s="531"/>
      <c r="BY33" s="531"/>
      <c r="BZ33" s="531"/>
      <c r="CA33" s="531"/>
      <c r="CB33" s="531"/>
      <c r="CC33" s="531"/>
      <c r="CD33" s="531"/>
      <c r="CE33" s="531"/>
      <c r="CF33" s="531">
        <v>8</v>
      </c>
      <c r="CG33" s="531"/>
      <c r="CH33" s="531"/>
      <c r="CI33" s="531">
        <v>1</v>
      </c>
      <c r="CJ33" s="531">
        <v>4</v>
      </c>
      <c r="CK33" s="531"/>
      <c r="CL33" s="531"/>
      <c r="CM33" s="531"/>
      <c r="CN33" s="531"/>
      <c r="CO33" s="531"/>
      <c r="CP33" s="531">
        <v>2</v>
      </c>
      <c r="CQ33" s="531"/>
      <c r="CR33" s="531"/>
      <c r="CS33" s="531"/>
      <c r="CT33" s="531"/>
      <c r="CU33" s="531"/>
      <c r="CV33" s="531"/>
      <c r="CW33" s="531"/>
      <c r="CX33" s="531"/>
      <c r="CY33" s="531"/>
      <c r="CZ33" s="531"/>
      <c r="DA33" s="531"/>
      <c r="DB33" s="531"/>
      <c r="DC33" s="531"/>
      <c r="DD33" s="531"/>
      <c r="DE33" s="531"/>
      <c r="DF33" s="531">
        <v>10</v>
      </c>
      <c r="DG33" s="531"/>
      <c r="DH33" s="531"/>
      <c r="DI33" s="531"/>
      <c r="DJ33" s="531">
        <v>4</v>
      </c>
      <c r="DK33" s="531"/>
      <c r="DL33" s="531"/>
      <c r="DM33" s="531"/>
      <c r="DN33" s="531"/>
      <c r="DO33" s="531"/>
      <c r="DP33" s="531">
        <v>1</v>
      </c>
      <c r="DQ33" s="531"/>
      <c r="DR33" s="531">
        <v>1</v>
      </c>
      <c r="DS33" s="531"/>
      <c r="DT33" s="531"/>
      <c r="DU33" s="531"/>
      <c r="DV33" s="531"/>
      <c r="DW33" s="531"/>
      <c r="DX33" s="531"/>
      <c r="DY33" s="531"/>
      <c r="DZ33" s="531"/>
      <c r="EA33" s="531"/>
      <c r="EB33" s="531"/>
      <c r="EC33" s="531"/>
      <c r="ED33" s="531"/>
      <c r="EE33" s="531"/>
      <c r="EF33" s="531">
        <v>8</v>
      </c>
      <c r="EG33" s="531"/>
      <c r="EH33" s="531"/>
      <c r="EI33" s="531">
        <v>1</v>
      </c>
      <c r="EJ33" s="531">
        <v>4</v>
      </c>
      <c r="EK33" s="531"/>
      <c r="EL33" s="531"/>
      <c r="EM33" s="531"/>
      <c r="EN33" s="531"/>
      <c r="EO33" s="531"/>
      <c r="EP33" s="531">
        <v>1</v>
      </c>
      <c r="EQ33" s="531"/>
      <c r="ER33" s="531"/>
      <c r="ES33" s="531"/>
      <c r="ET33" s="531"/>
      <c r="EU33" s="531"/>
      <c r="EV33" s="531"/>
      <c r="EW33" s="531"/>
      <c r="EX33" s="531"/>
      <c r="EY33" s="531"/>
      <c r="EZ33" s="531"/>
      <c r="FA33" s="531"/>
      <c r="FB33" s="531"/>
      <c r="FC33" s="531"/>
      <c r="FD33" s="531"/>
      <c r="FE33" s="531"/>
      <c r="FF33" s="531"/>
      <c r="FG33" s="531"/>
      <c r="FH33" s="531"/>
      <c r="FI33" s="531"/>
      <c r="FJ33" s="531"/>
      <c r="FK33" s="531"/>
      <c r="FL33" s="531"/>
      <c r="FM33" s="531"/>
      <c r="FN33" s="531"/>
      <c r="FO33" s="531"/>
      <c r="FP33" s="531"/>
      <c r="FQ33" s="531"/>
      <c r="FR33" s="531">
        <v>2</v>
      </c>
      <c r="FS33" s="531"/>
      <c r="FT33" s="531"/>
      <c r="FU33" s="531"/>
      <c r="FV33" s="531"/>
      <c r="FW33" s="531"/>
      <c r="FX33" s="531"/>
      <c r="FY33" s="531"/>
      <c r="FZ33" s="531"/>
      <c r="GA33" s="531"/>
      <c r="GB33" s="531"/>
      <c r="GC33" s="531"/>
      <c r="GD33" s="531"/>
      <c r="GE33" s="531">
        <v>5</v>
      </c>
      <c r="GF33" s="531"/>
      <c r="GG33" s="531"/>
      <c r="GH33" s="531"/>
      <c r="GI33" s="531"/>
      <c r="GJ33" s="531"/>
      <c r="GK33" s="531"/>
      <c r="GL33" s="531"/>
      <c r="GM33" s="531"/>
      <c r="GN33" s="531"/>
      <c r="GO33" s="531"/>
      <c r="GP33" s="531"/>
      <c r="GQ33" s="531"/>
      <c r="GR33" s="531"/>
      <c r="GS33" s="531"/>
      <c r="GT33" s="531"/>
      <c r="GU33" s="531"/>
      <c r="GV33" s="531"/>
      <c r="GW33" s="531"/>
      <c r="GX33" s="531"/>
      <c r="GY33" s="531"/>
      <c r="GZ33" s="531"/>
      <c r="HA33" s="531"/>
      <c r="HB33" s="531"/>
      <c r="HC33" s="531"/>
      <c r="HD33" s="531"/>
      <c r="HE33" s="531"/>
      <c r="HF33" s="531"/>
      <c r="HG33" s="531"/>
      <c r="HH33" s="531"/>
      <c r="HI33" s="531"/>
      <c r="HJ33" s="531"/>
      <c r="HK33" s="531"/>
      <c r="HL33" s="531">
        <v>2</v>
      </c>
      <c r="HM33" s="531"/>
      <c r="HN33" s="531"/>
      <c r="HO33" s="531"/>
      <c r="HP33" s="531"/>
      <c r="HQ33" s="531"/>
      <c r="HR33" s="531"/>
      <c r="HS33" s="531"/>
      <c r="HT33" s="531"/>
      <c r="HU33" s="531"/>
      <c r="HV33" s="531"/>
      <c r="HW33" s="531"/>
      <c r="HX33" s="531"/>
      <c r="HY33" s="531"/>
      <c r="HZ33" s="531"/>
      <c r="IA33" s="531"/>
      <c r="IB33" s="531"/>
      <c r="IC33" s="531"/>
      <c r="ID33" s="531"/>
      <c r="IE33" s="531"/>
      <c r="IF33" s="531"/>
      <c r="IG33" s="531"/>
      <c r="IH33" s="531"/>
      <c r="II33" s="531"/>
      <c r="IJ33" s="531"/>
      <c r="IK33" s="531"/>
      <c r="IL33" s="531"/>
      <c r="IM33" s="531"/>
      <c r="IN33" s="531"/>
      <c r="IO33" s="531"/>
      <c r="IP33" s="531"/>
      <c r="IQ33" s="531"/>
      <c r="IR33" s="531"/>
      <c r="IS33" s="531"/>
      <c r="IT33" s="531"/>
      <c r="IU33" s="531"/>
      <c r="IV33" s="531"/>
      <c r="IW33" s="531"/>
      <c r="IX33" s="531"/>
      <c r="IY33" s="531"/>
      <c r="IZ33" s="531"/>
      <c r="JA33" s="531"/>
      <c r="JB33" s="531"/>
      <c r="JC33" s="531"/>
      <c r="JD33" s="531"/>
      <c r="JE33" s="531"/>
      <c r="JF33" s="531">
        <v>1</v>
      </c>
      <c r="JG33" s="531"/>
      <c r="JH33" s="531">
        <v>1</v>
      </c>
      <c r="JI33" s="531"/>
      <c r="JJ33" s="531"/>
      <c r="JK33" s="531"/>
      <c r="JL33" s="531"/>
      <c r="JM33" s="531"/>
      <c r="JN33" s="531"/>
      <c r="JO33" s="531"/>
      <c r="JP33" s="531"/>
      <c r="JQ33" s="531"/>
      <c r="JR33" s="531"/>
      <c r="JS33" s="531">
        <v>2</v>
      </c>
      <c r="JT33" s="531"/>
      <c r="JU33" s="531"/>
      <c r="JV33" s="531"/>
      <c r="JW33" s="531"/>
      <c r="JX33" s="531"/>
      <c r="JY33" s="531"/>
      <c r="JZ33" s="531"/>
      <c r="KA33" s="531"/>
      <c r="KB33" s="531"/>
      <c r="KC33" s="531"/>
      <c r="KD33" s="531"/>
      <c r="KE33" s="531"/>
      <c r="KF33" s="531"/>
      <c r="KG33" s="531"/>
      <c r="KH33" s="531"/>
      <c r="KI33" s="531"/>
      <c r="KJ33" s="531"/>
      <c r="KK33" s="531"/>
      <c r="KL33" s="531"/>
      <c r="KM33" s="531"/>
      <c r="KN33" s="531"/>
      <c r="KO33" s="531"/>
      <c r="KP33" s="531"/>
      <c r="KQ33" s="531"/>
      <c r="KR33" s="531"/>
      <c r="KS33" s="531"/>
      <c r="KT33" s="531"/>
      <c r="KU33" s="531"/>
      <c r="KV33" s="531"/>
      <c r="KW33" s="531"/>
      <c r="KX33" s="531"/>
      <c r="KY33" s="531"/>
      <c r="KZ33" s="531">
        <v>1</v>
      </c>
      <c r="LA33" s="531"/>
      <c r="LB33" s="531"/>
      <c r="LC33" s="531"/>
      <c r="LD33" s="531"/>
      <c r="LE33" s="531"/>
      <c r="LF33" s="531"/>
      <c r="LG33" s="531"/>
      <c r="LH33" s="531"/>
      <c r="LI33" s="531"/>
      <c r="LJ33" s="531"/>
      <c r="LK33" s="531"/>
      <c r="LL33" s="531"/>
      <c r="LM33" s="531">
        <v>2</v>
      </c>
      <c r="LN33" s="531"/>
      <c r="LO33" s="531"/>
      <c r="LP33" s="531"/>
      <c r="LQ33" s="531"/>
      <c r="LR33" s="531"/>
      <c r="LS33" s="531"/>
      <c r="LT33" s="531"/>
      <c r="LU33" s="531"/>
      <c r="LV33" s="531"/>
      <c r="LW33" s="531"/>
      <c r="LX33" s="531"/>
      <c r="LY33" s="531"/>
      <c r="LZ33" s="531"/>
      <c r="MA33" s="531"/>
      <c r="MB33" s="531"/>
      <c r="MC33" s="531"/>
      <c r="MD33" s="531"/>
      <c r="ME33" s="531"/>
      <c r="MF33" s="531"/>
      <c r="MG33" s="531"/>
      <c r="MH33" s="531"/>
      <c r="MI33" s="531"/>
      <c r="MJ33" s="531"/>
      <c r="MK33" s="531"/>
      <c r="ML33" s="531"/>
      <c r="MM33" s="531"/>
      <c r="MN33" s="531"/>
      <c r="MO33" s="531"/>
      <c r="MP33" s="531"/>
      <c r="MQ33" s="531"/>
      <c r="MR33" s="531"/>
      <c r="MS33" s="531"/>
      <c r="MT33" s="531"/>
      <c r="MU33" s="531"/>
      <c r="MV33" s="531"/>
      <c r="MW33" s="531">
        <v>5</v>
      </c>
      <c r="MX33" s="531"/>
      <c r="MY33" s="531"/>
      <c r="MZ33" s="531"/>
      <c r="NA33" s="531"/>
      <c r="NB33" s="531"/>
      <c r="NC33" s="531"/>
      <c r="ND33" s="531"/>
      <c r="NE33" s="531"/>
      <c r="NF33" s="531"/>
      <c r="NG33" s="531">
        <v>4</v>
      </c>
      <c r="NH33" s="531"/>
      <c r="NI33" s="531"/>
      <c r="NJ33" s="531"/>
      <c r="NK33" s="531"/>
      <c r="NL33" s="531"/>
      <c r="NM33" s="531"/>
      <c r="NN33" s="531"/>
      <c r="NO33" s="531"/>
      <c r="NP33" s="531"/>
      <c r="NQ33" s="531"/>
      <c r="NR33" s="531"/>
      <c r="NS33" s="531"/>
      <c r="NT33" s="531"/>
      <c r="NU33" s="531"/>
      <c r="NV33" s="531"/>
      <c r="NW33" s="531"/>
      <c r="NX33" s="531"/>
      <c r="NY33" s="531"/>
      <c r="NZ33" s="531"/>
      <c r="OA33" s="531"/>
      <c r="OB33" s="531"/>
      <c r="OC33" s="531"/>
      <c r="OD33" s="531"/>
      <c r="OE33" s="531"/>
      <c r="OF33" s="531"/>
      <c r="OG33" s="531"/>
      <c r="OH33" s="531"/>
      <c r="OI33" s="531"/>
      <c r="OJ33" s="531"/>
      <c r="OK33" s="531"/>
      <c r="OL33" s="531"/>
      <c r="OM33" s="531"/>
      <c r="ON33" s="531"/>
      <c r="OO33" s="531">
        <v>6</v>
      </c>
      <c r="OP33" s="531"/>
      <c r="OQ33" s="531"/>
      <c r="OR33" s="531"/>
      <c r="OS33" s="531"/>
      <c r="OT33" s="531"/>
      <c r="OU33" s="531"/>
      <c r="OV33" s="531"/>
      <c r="OW33" s="531"/>
      <c r="OX33" s="531"/>
      <c r="OY33" s="531"/>
      <c r="OZ33" s="531"/>
      <c r="PA33" s="531"/>
      <c r="PB33" s="531"/>
      <c r="PC33" s="531"/>
      <c r="PD33" s="531"/>
      <c r="PE33" s="531"/>
      <c r="PF33" s="531"/>
      <c r="PG33" s="531"/>
      <c r="PH33" s="531"/>
      <c r="PI33" s="531"/>
      <c r="PJ33" s="531"/>
      <c r="PK33" s="531"/>
      <c r="PL33" s="531"/>
      <c r="PM33" s="531"/>
      <c r="PN33" s="531"/>
      <c r="PO33" s="531"/>
      <c r="PP33" s="531"/>
      <c r="PQ33" s="531"/>
      <c r="PR33" s="531"/>
      <c r="PS33" s="531"/>
      <c r="PT33" s="531"/>
      <c r="PU33" s="531"/>
      <c r="PV33" s="531"/>
      <c r="PW33" s="531"/>
      <c r="PX33" s="531"/>
      <c r="PY33" s="531"/>
      <c r="PZ33" s="531"/>
      <c r="QA33" s="531"/>
      <c r="QB33" s="531"/>
      <c r="QC33" s="531"/>
      <c r="QD33" s="531"/>
      <c r="QE33" s="531"/>
      <c r="QF33" s="531"/>
      <c r="QG33" s="531">
        <v>4</v>
      </c>
      <c r="QH33" s="531"/>
      <c r="QI33" s="531"/>
      <c r="QJ33" s="531"/>
      <c r="QK33" s="531"/>
      <c r="QL33" s="531"/>
      <c r="QM33" s="531"/>
      <c r="QN33" s="531"/>
      <c r="QO33" s="531"/>
      <c r="QP33" s="531"/>
      <c r="QQ33" s="531">
        <v>2</v>
      </c>
      <c r="QR33" s="531"/>
      <c r="QS33" s="531"/>
      <c r="QT33" s="531"/>
      <c r="QU33" s="531"/>
      <c r="QV33" s="531"/>
      <c r="QW33" s="531"/>
      <c r="QX33" s="531"/>
      <c r="QY33" s="531"/>
      <c r="QZ33" s="531"/>
      <c r="RA33" s="531"/>
      <c r="RB33" s="531"/>
      <c r="RC33" s="531"/>
      <c r="RD33" s="531"/>
      <c r="RE33" s="531"/>
      <c r="RF33" s="531"/>
      <c r="RG33" s="531"/>
      <c r="RH33" s="531"/>
      <c r="RI33" s="531"/>
      <c r="RJ33" s="531"/>
      <c r="RK33" s="531"/>
      <c r="RL33" s="531"/>
      <c r="RM33" s="531"/>
      <c r="RN33" s="531"/>
      <c r="RO33" s="531"/>
      <c r="RP33" s="531"/>
      <c r="RQ33" s="531"/>
      <c r="RR33" s="531"/>
      <c r="RS33" s="531"/>
      <c r="RT33" s="531"/>
      <c r="RU33" s="531"/>
      <c r="RV33" s="531"/>
      <c r="RW33" s="531"/>
      <c r="RX33" s="531"/>
      <c r="RY33" s="531">
        <v>5</v>
      </c>
      <c r="RZ33" s="531"/>
      <c r="SA33" s="531"/>
      <c r="SB33" s="531"/>
      <c r="SC33" s="531"/>
      <c r="SD33" s="531"/>
      <c r="SE33" s="531"/>
      <c r="SF33" s="531"/>
      <c r="SG33" s="531"/>
      <c r="SH33" s="531"/>
      <c r="SI33" s="531"/>
      <c r="SJ33" s="531"/>
      <c r="SK33" s="531"/>
      <c r="SL33" s="531"/>
      <c r="SM33" s="531"/>
      <c r="SN33" s="531"/>
      <c r="SO33" s="531"/>
      <c r="SP33" s="531"/>
      <c r="SQ33" s="531"/>
      <c r="SR33" s="531"/>
      <c r="SS33" s="531"/>
      <c r="ST33" s="531"/>
      <c r="SU33" s="531"/>
      <c r="SV33" s="531"/>
      <c r="SW33" s="531"/>
      <c r="SX33" s="531"/>
      <c r="SY33" s="531"/>
      <c r="SZ33" s="531"/>
      <c r="TA33" s="531"/>
      <c r="TB33" s="531">
        <v>1</v>
      </c>
      <c r="TC33" s="531"/>
      <c r="TD33" s="531">
        <v>1</v>
      </c>
      <c r="TE33" s="531"/>
      <c r="TF33" s="531"/>
      <c r="TG33" s="531"/>
      <c r="TH33" s="531"/>
      <c r="TI33" s="531"/>
      <c r="TJ33" s="531"/>
      <c r="TK33" s="531"/>
      <c r="TL33" s="531"/>
      <c r="TM33" s="531"/>
      <c r="TN33" s="531"/>
      <c r="TO33" s="531"/>
      <c r="TP33" s="531"/>
      <c r="TQ33" s="531"/>
      <c r="TR33" s="531">
        <v>1</v>
      </c>
      <c r="TS33" s="531">
        <v>1</v>
      </c>
      <c r="TT33" s="531">
        <v>1</v>
      </c>
      <c r="TU33" s="531"/>
      <c r="TV33" s="531"/>
      <c r="TW33" s="531"/>
      <c r="TX33" s="531"/>
      <c r="TY33" s="531"/>
      <c r="TZ33" s="531">
        <v>1</v>
      </c>
      <c r="UA33" s="531">
        <v>2</v>
      </c>
      <c r="UB33" s="531"/>
      <c r="UC33" s="531">
        <v>35</v>
      </c>
      <c r="UD33" s="531"/>
      <c r="UE33" s="531">
        <v>9</v>
      </c>
      <c r="UF33" s="531">
        <v>2</v>
      </c>
      <c r="UG33" s="531">
        <v>29</v>
      </c>
      <c r="UH33" s="531"/>
      <c r="UI33" s="531">
        <v>12</v>
      </c>
      <c r="UJ33" s="531"/>
      <c r="UK33" s="531"/>
      <c r="UL33" s="531"/>
      <c r="UM33" s="531">
        <v>1</v>
      </c>
      <c r="UN33" s="531">
        <v>7</v>
      </c>
      <c r="UO33" s="531">
        <v>12</v>
      </c>
      <c r="UP33" s="531">
        <v>11</v>
      </c>
      <c r="UQ33" s="531">
        <v>4</v>
      </c>
      <c r="UR33" s="531"/>
      <c r="US33" s="531"/>
      <c r="UT33" s="531"/>
      <c r="UU33" s="531"/>
      <c r="UV33" s="531">
        <v>4</v>
      </c>
      <c r="UW33" s="531">
        <v>7</v>
      </c>
      <c r="UX33" s="531">
        <v>5</v>
      </c>
      <c r="UY33" s="531">
        <v>10</v>
      </c>
      <c r="UZ33" s="531">
        <v>3</v>
      </c>
      <c r="VA33" s="531"/>
      <c r="VB33" s="531"/>
      <c r="VC33" s="536"/>
      <c r="VD33" s="536"/>
      <c r="VE33" s="536"/>
      <c r="VF33" s="536"/>
      <c r="VG33" s="536"/>
      <c r="VH33" s="536"/>
      <c r="VI33" s="531"/>
      <c r="VJ33" s="531"/>
      <c r="VK33" s="531"/>
      <c r="VL33" s="531"/>
      <c r="VM33" s="531">
        <v>15</v>
      </c>
      <c r="VN33" s="531">
        <v>17</v>
      </c>
      <c r="VO33" s="531"/>
      <c r="VP33" s="531"/>
      <c r="VQ33" s="531"/>
      <c r="VR33" s="531"/>
      <c r="VS33" s="531">
        <v>1</v>
      </c>
      <c r="VT33" s="531">
        <v>2</v>
      </c>
      <c r="VU33" s="531">
        <v>5</v>
      </c>
      <c r="VV33" s="531">
        <v>1</v>
      </c>
      <c r="VW33" s="531">
        <v>1</v>
      </c>
      <c r="VX33" s="536"/>
      <c r="VY33" s="531">
        <v>24</v>
      </c>
      <c r="VZ33" s="531">
        <v>45</v>
      </c>
      <c r="WA33" s="531"/>
      <c r="WB33" s="531">
        <v>2</v>
      </c>
      <c r="WC33" s="531">
        <v>6</v>
      </c>
      <c r="WD33" s="531"/>
      <c r="WE33" s="531">
        <v>30</v>
      </c>
      <c r="WF33" s="536"/>
      <c r="WG33" s="536"/>
      <c r="WH33" s="536"/>
      <c r="WI33" s="536"/>
      <c r="WJ33" s="536"/>
      <c r="WK33" s="536"/>
      <c r="WL33" s="536"/>
      <c r="WM33" s="536"/>
      <c r="WN33" s="536"/>
      <c r="WO33" s="531"/>
      <c r="WP33" s="531"/>
      <c r="WQ33" s="531"/>
      <c r="WR33" s="531"/>
      <c r="WS33" s="531"/>
      <c r="WT33" s="531"/>
      <c r="WU33" s="531"/>
      <c r="WV33" s="531"/>
      <c r="WW33" s="531"/>
      <c r="WX33" s="531"/>
      <c r="WY33" s="531"/>
      <c r="WZ33" s="531"/>
      <c r="XA33" s="531"/>
      <c r="XB33" s="531"/>
      <c r="XC33" s="531"/>
      <c r="XD33" s="531">
        <v>58</v>
      </c>
      <c r="XE33" s="531"/>
      <c r="XF33" s="531">
        <v>6</v>
      </c>
      <c r="XG33" s="531">
        <v>6</v>
      </c>
      <c r="XH33" s="531">
        <v>10</v>
      </c>
      <c r="XI33" s="531"/>
      <c r="XJ33" s="531"/>
      <c r="XK33" s="531"/>
      <c r="XL33" s="531"/>
      <c r="XM33" s="531"/>
      <c r="XN33" s="531">
        <v>2</v>
      </c>
      <c r="XO33" s="531"/>
      <c r="XP33" s="531">
        <v>1</v>
      </c>
      <c r="XQ33" s="531"/>
      <c r="XR33" s="531"/>
      <c r="XS33" s="531"/>
      <c r="XT33" s="531"/>
      <c r="XU33" s="531"/>
      <c r="XV33" s="531"/>
      <c r="XW33" s="531"/>
      <c r="XX33" s="531"/>
      <c r="XY33" s="531"/>
      <c r="XZ33" s="531"/>
      <c r="YA33" s="531"/>
      <c r="YB33" s="531"/>
      <c r="YC33" s="531"/>
      <c r="YD33" s="531"/>
      <c r="YE33" s="531"/>
      <c r="YF33" s="531"/>
      <c r="YG33" s="531"/>
      <c r="YH33" s="531"/>
      <c r="YI33" s="531"/>
      <c r="YJ33" s="531"/>
      <c r="YK33" s="531"/>
      <c r="YL33" s="531"/>
      <c r="YM33" s="531"/>
      <c r="YN33" s="531"/>
      <c r="YO33" s="531"/>
      <c r="YP33" s="531">
        <v>6</v>
      </c>
      <c r="YQ33" s="531"/>
      <c r="YR33" s="531">
        <v>1</v>
      </c>
      <c r="YS33" s="531"/>
      <c r="YT33" s="531"/>
      <c r="YU33" s="531"/>
      <c r="YV33" s="531"/>
      <c r="YW33" s="531"/>
      <c r="YX33" s="531"/>
      <c r="YY33" s="531"/>
      <c r="YZ33" s="531"/>
      <c r="ZA33" s="531"/>
      <c r="ZB33" s="531"/>
      <c r="ZC33" s="531">
        <v>8</v>
      </c>
      <c r="ZD33" s="531"/>
      <c r="ZE33" s="531"/>
      <c r="ZF33" s="531"/>
      <c r="ZG33" s="531"/>
      <c r="ZH33" s="531"/>
      <c r="ZI33" s="531"/>
      <c r="ZJ33" s="531">
        <v>9</v>
      </c>
      <c r="ZK33" s="531"/>
      <c r="ZL33" s="531"/>
      <c r="ZM33" s="531"/>
      <c r="ZN33" s="531"/>
      <c r="ZO33" s="531"/>
      <c r="ZP33" s="531"/>
      <c r="ZQ33" s="531"/>
      <c r="ZR33" s="531"/>
      <c r="ZS33" s="531"/>
      <c r="ZT33" s="531"/>
      <c r="ZU33" s="531"/>
      <c r="ZV33" s="531"/>
      <c r="ZW33" s="531"/>
      <c r="ZX33" s="531"/>
      <c r="ZY33" s="531"/>
      <c r="ZZ33" s="531"/>
      <c r="AAA33" s="531"/>
      <c r="AAB33" s="531"/>
      <c r="AAC33" s="531"/>
      <c r="AAD33" s="531"/>
      <c r="AAE33" s="531"/>
      <c r="AAF33" s="531"/>
      <c r="AAG33" s="531"/>
      <c r="AAH33" s="531">
        <v>10</v>
      </c>
      <c r="AAI33" s="531"/>
      <c r="AAJ33" s="531"/>
      <c r="AAK33" s="531">
        <v>5</v>
      </c>
      <c r="AAL33" s="531"/>
      <c r="AAM33" s="531">
        <v>11</v>
      </c>
      <c r="AAN33" s="531"/>
      <c r="AAO33" s="531">
        <v>5</v>
      </c>
      <c r="AAP33" s="531"/>
      <c r="AAQ33" s="531"/>
      <c r="AAR33" s="531"/>
      <c r="AAS33" s="531"/>
      <c r="AAT33" s="531"/>
      <c r="AAU33" s="531"/>
      <c r="AAV33" s="531">
        <v>6</v>
      </c>
      <c r="AAW33" s="531">
        <v>8</v>
      </c>
      <c r="AAX33" s="531"/>
      <c r="AAY33" s="531"/>
      <c r="AAZ33" s="531"/>
      <c r="ABA33" s="531"/>
      <c r="ABB33" s="531"/>
      <c r="ABC33" s="531">
        <v>1</v>
      </c>
      <c r="ABD33" s="531">
        <v>2</v>
      </c>
      <c r="ABE33" s="536"/>
      <c r="ABF33" s="536"/>
      <c r="ABG33" s="536"/>
      <c r="ABH33" s="536"/>
      <c r="ABI33" s="536"/>
      <c r="ABJ33" s="536"/>
      <c r="ABK33" s="536"/>
      <c r="ABL33" s="536"/>
      <c r="ABM33" s="536"/>
      <c r="ABN33" s="536"/>
      <c r="ABO33" s="536"/>
      <c r="ABP33" s="536"/>
      <c r="ABQ33" s="536"/>
      <c r="ABR33" s="536"/>
      <c r="ABS33" s="536"/>
      <c r="ABT33" s="536"/>
      <c r="ABU33" s="536"/>
      <c r="ABV33" s="536"/>
      <c r="ABW33" s="536"/>
      <c r="ABX33" s="536"/>
      <c r="ABY33" s="536"/>
      <c r="ABZ33" s="531"/>
      <c r="ACA33" s="531"/>
      <c r="ACB33" s="531"/>
      <c r="ACC33" s="531"/>
      <c r="ACD33" s="531"/>
      <c r="ACE33" s="531"/>
      <c r="ACF33" s="531"/>
      <c r="ACG33" s="531"/>
      <c r="ACH33" s="531"/>
      <c r="ACI33" s="531"/>
      <c r="ACJ33" s="531"/>
      <c r="ACK33" s="531"/>
      <c r="ACL33" s="531"/>
      <c r="ACM33" s="531"/>
      <c r="ACN33" s="531"/>
      <c r="ACO33" s="531"/>
      <c r="ACP33" s="531"/>
      <c r="ACQ33" s="531">
        <v>4</v>
      </c>
      <c r="ACR33" s="531">
        <v>3</v>
      </c>
      <c r="ACS33" s="531"/>
      <c r="ACT33" s="531">
        <v>2</v>
      </c>
      <c r="ACU33" s="531"/>
      <c r="ACV33" s="531" t="s">
        <v>1636</v>
      </c>
      <c r="ACW33" s="536"/>
      <c r="ACX33" s="536"/>
      <c r="ACY33" s="536"/>
      <c r="ACZ33" s="536"/>
      <c r="ADA33" s="536"/>
      <c r="ADB33" s="536"/>
      <c r="ADC33" s="536"/>
      <c r="ADD33" s="536"/>
      <c r="ADE33" s="536"/>
      <c r="ADF33" s="536"/>
      <c r="ADG33" s="536"/>
      <c r="ADH33" s="536"/>
      <c r="ADI33" s="536"/>
      <c r="ADJ33" s="536"/>
      <c r="ADK33" s="536"/>
      <c r="ADL33" s="531"/>
      <c r="ADM33" s="531"/>
      <c r="ADN33" s="531"/>
      <c r="ADO33" s="531"/>
      <c r="ADP33" s="531"/>
      <c r="ADQ33" s="531"/>
      <c r="ADR33" s="531"/>
      <c r="ADS33" s="531" t="s">
        <v>1828</v>
      </c>
      <c r="ADT33" s="531"/>
      <c r="ADU33" s="531"/>
      <c r="ADV33" s="531"/>
      <c r="ADW33" s="531"/>
      <c r="ADX33" s="531"/>
      <c r="ADY33" s="536"/>
      <c r="ADZ33" s="536"/>
      <c r="AEA33" s="536"/>
      <c r="AEB33" s="531" t="s">
        <v>1798</v>
      </c>
      <c r="AEC33" s="531" t="s">
        <v>1799</v>
      </c>
      <c r="AED33" s="531" t="s">
        <v>1800</v>
      </c>
      <c r="AEE33" s="531" t="s">
        <v>1801</v>
      </c>
      <c r="AEF33" s="531" t="s">
        <v>1802</v>
      </c>
      <c r="AEG33" s="531" t="s">
        <v>1803</v>
      </c>
      <c r="AEH33" s="531" t="s">
        <v>1638</v>
      </c>
      <c r="AEI33" s="531" t="s">
        <v>1638</v>
      </c>
      <c r="AEJ33" s="531" t="s">
        <v>1637</v>
      </c>
    </row>
    <row r="34" spans="1:823">
      <c r="A34" s="531">
        <v>33</v>
      </c>
      <c r="B34" s="531">
        <v>43</v>
      </c>
      <c r="C34" s="537">
        <v>4</v>
      </c>
      <c r="D34" s="535">
        <v>43118.527101770836</v>
      </c>
      <c r="E34" s="531" t="s">
        <v>697</v>
      </c>
      <c r="F34" s="531" t="s">
        <v>799</v>
      </c>
      <c r="G34" s="531" t="s">
        <v>862</v>
      </c>
      <c r="H34" s="531" t="s">
        <v>1738</v>
      </c>
      <c r="I34" s="531" t="s">
        <v>700</v>
      </c>
      <c r="J34" s="531">
        <v>18</v>
      </c>
      <c r="K34" s="531" t="s">
        <v>1767</v>
      </c>
      <c r="L34" s="531" t="s">
        <v>1765</v>
      </c>
      <c r="M34" s="531" t="s">
        <v>865</v>
      </c>
      <c r="N34" s="531"/>
      <c r="O34" s="531" t="s">
        <v>1749</v>
      </c>
      <c r="P34" s="531" t="s">
        <v>802</v>
      </c>
      <c r="Q34" s="531"/>
      <c r="R34" s="531"/>
      <c r="S34" s="531"/>
      <c r="T34" s="531"/>
      <c r="U34" s="531"/>
      <c r="V34" s="531" t="s">
        <v>862</v>
      </c>
      <c r="W34" s="531" t="s">
        <v>1738</v>
      </c>
      <c r="X34" s="531" t="s">
        <v>700</v>
      </c>
      <c r="Y34" s="531" t="s">
        <v>799</v>
      </c>
      <c r="Z34" s="531" t="s">
        <v>1767</v>
      </c>
      <c r="AA34" s="531" t="s">
        <v>1765</v>
      </c>
      <c r="AB34" s="531" t="s">
        <v>1658</v>
      </c>
      <c r="AC34" s="531" t="s">
        <v>710</v>
      </c>
      <c r="AD34" s="531"/>
      <c r="AE34" s="531"/>
      <c r="AF34" s="531">
        <v>6</v>
      </c>
      <c r="AG34" s="531">
        <v>4</v>
      </c>
      <c r="AH34" s="531">
        <v>4</v>
      </c>
      <c r="AI34" s="531">
        <v>6</v>
      </c>
      <c r="AJ34" s="531">
        <v>6</v>
      </c>
      <c r="AK34" s="531"/>
      <c r="AL34" s="531"/>
      <c r="AM34" s="531"/>
      <c r="AN34" s="531"/>
      <c r="AO34" s="531"/>
      <c r="AP34" s="531"/>
      <c r="AQ34" s="531"/>
      <c r="AR34" s="531"/>
      <c r="AS34" s="531"/>
      <c r="AT34" s="531"/>
      <c r="AU34" s="531"/>
      <c r="AV34" s="531"/>
      <c r="AW34" s="531"/>
      <c r="AX34" s="531"/>
      <c r="AY34" s="531"/>
      <c r="AZ34" s="531"/>
      <c r="BA34" s="531"/>
      <c r="BB34" s="531"/>
      <c r="BC34" s="531"/>
      <c r="BD34" s="531"/>
      <c r="BE34" s="531"/>
      <c r="BF34" s="531">
        <v>1</v>
      </c>
      <c r="BG34" s="531"/>
      <c r="BH34" s="531"/>
      <c r="BI34" s="531">
        <v>1</v>
      </c>
      <c r="BJ34" s="531"/>
      <c r="BK34" s="531">
        <v>1</v>
      </c>
      <c r="BL34" s="531"/>
      <c r="BM34" s="531"/>
      <c r="BN34" s="531"/>
      <c r="BO34" s="531"/>
      <c r="BP34" s="531"/>
      <c r="BQ34" s="531">
        <v>2</v>
      </c>
      <c r="BR34" s="531"/>
      <c r="BS34" s="531"/>
      <c r="BT34" s="531"/>
      <c r="BU34" s="531"/>
      <c r="BV34" s="531"/>
      <c r="BW34" s="531"/>
      <c r="BX34" s="531"/>
      <c r="BY34" s="531"/>
      <c r="BZ34" s="531"/>
      <c r="CA34" s="531"/>
      <c r="CB34" s="531"/>
      <c r="CC34" s="531"/>
      <c r="CD34" s="531"/>
      <c r="CE34" s="531"/>
      <c r="CF34" s="531">
        <v>1</v>
      </c>
      <c r="CG34" s="531"/>
      <c r="CH34" s="531"/>
      <c r="CI34" s="531">
        <v>1</v>
      </c>
      <c r="CJ34" s="531"/>
      <c r="CK34" s="531">
        <v>1</v>
      </c>
      <c r="CL34" s="531"/>
      <c r="CM34" s="531"/>
      <c r="CN34" s="531"/>
      <c r="CO34" s="531"/>
      <c r="CP34" s="531"/>
      <c r="CQ34" s="531"/>
      <c r="CR34" s="531"/>
      <c r="CS34" s="531"/>
      <c r="CT34" s="531"/>
      <c r="CU34" s="531"/>
      <c r="CV34" s="531"/>
      <c r="CW34" s="531"/>
      <c r="CX34" s="531"/>
      <c r="CY34" s="531"/>
      <c r="CZ34" s="531"/>
      <c r="DA34" s="531"/>
      <c r="DB34" s="531"/>
      <c r="DC34" s="531"/>
      <c r="DD34" s="531"/>
      <c r="DE34" s="531"/>
      <c r="DF34" s="531">
        <v>4</v>
      </c>
      <c r="DG34" s="531"/>
      <c r="DH34" s="531"/>
      <c r="DI34" s="531">
        <v>2</v>
      </c>
      <c r="DJ34" s="531"/>
      <c r="DK34" s="531"/>
      <c r="DL34" s="531"/>
      <c r="DM34" s="531"/>
      <c r="DN34" s="531"/>
      <c r="DO34" s="531"/>
      <c r="DP34" s="531"/>
      <c r="DQ34" s="531">
        <v>2</v>
      </c>
      <c r="DR34" s="531"/>
      <c r="DS34" s="531"/>
      <c r="DT34" s="531"/>
      <c r="DU34" s="531"/>
      <c r="DV34" s="531"/>
      <c r="DW34" s="531"/>
      <c r="DX34" s="531"/>
      <c r="DY34" s="531"/>
      <c r="DZ34" s="531"/>
      <c r="EA34" s="531"/>
      <c r="EB34" s="531"/>
      <c r="EC34" s="531"/>
      <c r="ED34" s="531"/>
      <c r="EE34" s="531"/>
      <c r="EF34" s="531">
        <v>2</v>
      </c>
      <c r="EG34" s="531"/>
      <c r="EH34" s="531"/>
      <c r="EI34" s="531">
        <v>1</v>
      </c>
      <c r="EJ34" s="531"/>
      <c r="EK34" s="531">
        <v>1</v>
      </c>
      <c r="EL34" s="531"/>
      <c r="EM34" s="531"/>
      <c r="EN34" s="531"/>
      <c r="EO34" s="531"/>
      <c r="EP34" s="531"/>
      <c r="EQ34" s="531">
        <v>2</v>
      </c>
      <c r="ER34" s="531"/>
      <c r="ES34" s="531"/>
      <c r="ET34" s="531"/>
      <c r="EU34" s="531"/>
      <c r="EV34" s="531"/>
      <c r="EW34" s="531"/>
      <c r="EX34" s="531"/>
      <c r="EY34" s="531"/>
      <c r="EZ34" s="531"/>
      <c r="FA34" s="531"/>
      <c r="FB34" s="531"/>
      <c r="FC34" s="531"/>
      <c r="FD34" s="531"/>
      <c r="FE34" s="531"/>
      <c r="FF34" s="531"/>
      <c r="FG34" s="531"/>
      <c r="FH34" s="531"/>
      <c r="FI34" s="531"/>
      <c r="FJ34" s="531"/>
      <c r="FK34" s="531"/>
      <c r="FL34" s="531"/>
      <c r="FM34" s="531"/>
      <c r="FN34" s="531"/>
      <c r="FO34" s="531"/>
      <c r="FP34" s="531"/>
      <c r="FQ34" s="531"/>
      <c r="FR34" s="531"/>
      <c r="FS34" s="531"/>
      <c r="FT34" s="531"/>
      <c r="FU34" s="531"/>
      <c r="FV34" s="531"/>
      <c r="FW34" s="531"/>
      <c r="FX34" s="531"/>
      <c r="FY34" s="531"/>
      <c r="FZ34" s="531"/>
      <c r="GA34" s="531"/>
      <c r="GB34" s="531"/>
      <c r="GC34" s="531"/>
      <c r="GD34" s="531"/>
      <c r="GE34" s="531"/>
      <c r="GF34" s="531"/>
      <c r="GG34" s="531"/>
      <c r="GH34" s="531"/>
      <c r="GI34" s="531"/>
      <c r="GJ34" s="531"/>
      <c r="GK34" s="531"/>
      <c r="GL34" s="531"/>
      <c r="GM34" s="531"/>
      <c r="GN34" s="531"/>
      <c r="GO34" s="531"/>
      <c r="GP34" s="531"/>
      <c r="GQ34" s="531"/>
      <c r="GR34" s="531"/>
      <c r="GS34" s="531"/>
      <c r="GT34" s="531"/>
      <c r="GU34" s="531"/>
      <c r="GV34" s="531"/>
      <c r="GW34" s="531"/>
      <c r="GX34" s="531"/>
      <c r="GY34" s="531"/>
      <c r="GZ34" s="531"/>
      <c r="HA34" s="531"/>
      <c r="HB34" s="531"/>
      <c r="HC34" s="531"/>
      <c r="HD34" s="531"/>
      <c r="HE34" s="531"/>
      <c r="HF34" s="531"/>
      <c r="HG34" s="531"/>
      <c r="HH34" s="531"/>
      <c r="HI34" s="531"/>
      <c r="HJ34" s="531"/>
      <c r="HK34" s="531"/>
      <c r="HL34" s="531"/>
      <c r="HM34" s="531"/>
      <c r="HN34" s="531"/>
      <c r="HO34" s="531"/>
      <c r="HP34" s="531"/>
      <c r="HQ34" s="531"/>
      <c r="HR34" s="531"/>
      <c r="HS34" s="531"/>
      <c r="HT34" s="531"/>
      <c r="HU34" s="531"/>
      <c r="HV34" s="531"/>
      <c r="HW34" s="531"/>
      <c r="HX34" s="531"/>
      <c r="HY34" s="531"/>
      <c r="HZ34" s="531"/>
      <c r="IA34" s="531"/>
      <c r="IB34" s="531"/>
      <c r="IC34" s="531"/>
      <c r="ID34" s="531"/>
      <c r="IE34" s="531"/>
      <c r="IF34" s="531"/>
      <c r="IG34" s="531"/>
      <c r="IH34" s="531"/>
      <c r="II34" s="531"/>
      <c r="IJ34" s="531"/>
      <c r="IK34" s="531"/>
      <c r="IL34" s="531"/>
      <c r="IM34" s="531"/>
      <c r="IN34" s="531"/>
      <c r="IO34" s="531"/>
      <c r="IP34" s="531"/>
      <c r="IQ34" s="531"/>
      <c r="IR34" s="531"/>
      <c r="IS34" s="531"/>
      <c r="IT34" s="531"/>
      <c r="IU34" s="531"/>
      <c r="IV34" s="531"/>
      <c r="IW34" s="531"/>
      <c r="IX34" s="531"/>
      <c r="IY34" s="531"/>
      <c r="IZ34" s="531"/>
      <c r="JA34" s="531"/>
      <c r="JB34" s="531"/>
      <c r="JC34" s="531"/>
      <c r="JD34" s="531"/>
      <c r="JE34" s="531"/>
      <c r="JF34" s="531"/>
      <c r="JG34" s="531"/>
      <c r="JH34" s="531"/>
      <c r="JI34" s="531"/>
      <c r="JJ34" s="531"/>
      <c r="JK34" s="531"/>
      <c r="JL34" s="531"/>
      <c r="JM34" s="531"/>
      <c r="JN34" s="531"/>
      <c r="JO34" s="531"/>
      <c r="JP34" s="531"/>
      <c r="JQ34" s="531"/>
      <c r="JR34" s="531"/>
      <c r="JS34" s="531"/>
      <c r="JT34" s="531"/>
      <c r="JU34" s="531"/>
      <c r="JV34" s="531"/>
      <c r="JW34" s="531"/>
      <c r="JX34" s="531"/>
      <c r="JY34" s="531"/>
      <c r="JZ34" s="531"/>
      <c r="KA34" s="531"/>
      <c r="KB34" s="531"/>
      <c r="KC34" s="531"/>
      <c r="KD34" s="531"/>
      <c r="KE34" s="531"/>
      <c r="KF34" s="531"/>
      <c r="KG34" s="531"/>
      <c r="KH34" s="531"/>
      <c r="KI34" s="531"/>
      <c r="KJ34" s="531"/>
      <c r="KK34" s="531"/>
      <c r="KL34" s="531"/>
      <c r="KM34" s="531"/>
      <c r="KN34" s="531"/>
      <c r="KO34" s="531"/>
      <c r="KP34" s="531"/>
      <c r="KQ34" s="531"/>
      <c r="KR34" s="531"/>
      <c r="KS34" s="531"/>
      <c r="KT34" s="531"/>
      <c r="KU34" s="531"/>
      <c r="KV34" s="531"/>
      <c r="KW34" s="531"/>
      <c r="KX34" s="531"/>
      <c r="KY34" s="531"/>
      <c r="KZ34" s="531"/>
      <c r="LA34" s="531"/>
      <c r="LB34" s="531"/>
      <c r="LC34" s="531"/>
      <c r="LD34" s="531"/>
      <c r="LE34" s="531"/>
      <c r="LF34" s="531"/>
      <c r="LG34" s="531"/>
      <c r="LH34" s="531"/>
      <c r="LI34" s="531"/>
      <c r="LJ34" s="531"/>
      <c r="LK34" s="531"/>
      <c r="LL34" s="531"/>
      <c r="LM34" s="531"/>
      <c r="LN34" s="531"/>
      <c r="LO34" s="531"/>
      <c r="LP34" s="531"/>
      <c r="LQ34" s="531"/>
      <c r="LR34" s="531"/>
      <c r="LS34" s="531"/>
      <c r="LT34" s="531"/>
      <c r="LU34" s="531"/>
      <c r="LV34" s="531"/>
      <c r="LW34" s="531"/>
      <c r="LX34" s="531"/>
      <c r="LY34" s="531"/>
      <c r="LZ34" s="531"/>
      <c r="MA34" s="531"/>
      <c r="MB34" s="531"/>
      <c r="MC34" s="531"/>
      <c r="MD34" s="531"/>
      <c r="ME34" s="531"/>
      <c r="MF34" s="531"/>
      <c r="MG34" s="531"/>
      <c r="MH34" s="531"/>
      <c r="MI34" s="531"/>
      <c r="MJ34" s="531"/>
      <c r="MK34" s="531"/>
      <c r="ML34" s="531"/>
      <c r="MM34" s="531"/>
      <c r="MN34" s="531"/>
      <c r="MO34" s="531"/>
      <c r="MP34" s="531"/>
      <c r="MQ34" s="531"/>
      <c r="MR34" s="531"/>
      <c r="MS34" s="531"/>
      <c r="MT34" s="531">
        <v>4</v>
      </c>
      <c r="MU34" s="531"/>
      <c r="MV34" s="531"/>
      <c r="MW34" s="531"/>
      <c r="MX34" s="531"/>
      <c r="MY34" s="531"/>
      <c r="MZ34" s="531"/>
      <c r="NA34" s="531"/>
      <c r="NB34" s="531"/>
      <c r="NC34" s="531"/>
      <c r="ND34" s="531"/>
      <c r="NE34" s="531"/>
      <c r="NF34" s="531"/>
      <c r="NG34" s="531"/>
      <c r="NH34" s="531"/>
      <c r="NI34" s="531"/>
      <c r="NJ34" s="531"/>
      <c r="NK34" s="531"/>
      <c r="NL34" s="531"/>
      <c r="NM34" s="531"/>
      <c r="NN34" s="531"/>
      <c r="NO34" s="531"/>
      <c r="NP34" s="531"/>
      <c r="NQ34" s="531"/>
      <c r="NR34" s="531"/>
      <c r="NS34" s="531"/>
      <c r="NT34" s="531"/>
      <c r="NU34" s="531"/>
      <c r="NV34" s="531"/>
      <c r="NW34" s="531"/>
      <c r="NX34" s="531"/>
      <c r="NY34" s="531"/>
      <c r="NZ34" s="531"/>
      <c r="OA34" s="531"/>
      <c r="OB34" s="531"/>
      <c r="OC34" s="531"/>
      <c r="OD34" s="531"/>
      <c r="OE34" s="531"/>
      <c r="OF34" s="531"/>
      <c r="OG34" s="531"/>
      <c r="OH34" s="531"/>
      <c r="OI34" s="531"/>
      <c r="OJ34" s="531"/>
      <c r="OK34" s="531"/>
      <c r="OL34" s="531">
        <v>3</v>
      </c>
      <c r="OM34" s="531"/>
      <c r="ON34" s="531"/>
      <c r="OO34" s="531"/>
      <c r="OP34" s="531"/>
      <c r="OQ34" s="531"/>
      <c r="OR34" s="531"/>
      <c r="OS34" s="531"/>
      <c r="OT34" s="531"/>
      <c r="OU34" s="531"/>
      <c r="OV34" s="531"/>
      <c r="OW34" s="531"/>
      <c r="OX34" s="531"/>
      <c r="OY34" s="531">
        <v>1</v>
      </c>
      <c r="OZ34" s="531"/>
      <c r="PA34" s="531"/>
      <c r="PB34" s="531"/>
      <c r="PC34" s="531"/>
      <c r="PD34" s="531"/>
      <c r="PE34" s="531"/>
      <c r="PF34" s="531"/>
      <c r="PG34" s="531"/>
      <c r="PH34" s="531"/>
      <c r="PI34" s="531"/>
      <c r="PJ34" s="531"/>
      <c r="PK34" s="531"/>
      <c r="PL34" s="531"/>
      <c r="PM34" s="531"/>
      <c r="PN34" s="531"/>
      <c r="PO34" s="531"/>
      <c r="PP34" s="531"/>
      <c r="PQ34" s="531"/>
      <c r="PR34" s="531"/>
      <c r="PS34" s="531"/>
      <c r="PT34" s="531"/>
      <c r="PU34" s="531"/>
      <c r="PV34" s="531"/>
      <c r="PW34" s="531"/>
      <c r="PX34" s="531"/>
      <c r="PY34" s="531"/>
      <c r="PZ34" s="531"/>
      <c r="QA34" s="531"/>
      <c r="QB34" s="531"/>
      <c r="QC34" s="531"/>
      <c r="QD34" s="531">
        <v>3</v>
      </c>
      <c r="QE34" s="531"/>
      <c r="QF34" s="531"/>
      <c r="QG34" s="531"/>
      <c r="QH34" s="531"/>
      <c r="QI34" s="531"/>
      <c r="QJ34" s="531"/>
      <c r="QK34" s="531"/>
      <c r="QL34" s="531"/>
      <c r="QM34" s="531">
        <v>2</v>
      </c>
      <c r="QN34" s="531"/>
      <c r="QO34" s="531"/>
      <c r="QP34" s="531"/>
      <c r="QQ34" s="531"/>
      <c r="QR34" s="531"/>
      <c r="QS34" s="531"/>
      <c r="QT34" s="531"/>
      <c r="QU34" s="531"/>
      <c r="QV34" s="531"/>
      <c r="QW34" s="531"/>
      <c r="QX34" s="531"/>
      <c r="QY34" s="531"/>
      <c r="QZ34" s="531"/>
      <c r="RA34" s="531"/>
      <c r="RB34" s="531"/>
      <c r="RC34" s="531"/>
      <c r="RD34" s="531"/>
      <c r="RE34" s="531"/>
      <c r="RF34" s="531"/>
      <c r="RG34" s="531"/>
      <c r="RH34" s="531"/>
      <c r="RI34" s="531"/>
      <c r="RJ34" s="531"/>
      <c r="RK34" s="531"/>
      <c r="RL34" s="531"/>
      <c r="RM34" s="531"/>
      <c r="RN34" s="531"/>
      <c r="RO34" s="531"/>
      <c r="RP34" s="531"/>
      <c r="RQ34" s="531"/>
      <c r="RR34" s="531"/>
      <c r="RS34" s="531"/>
      <c r="RT34" s="531"/>
      <c r="RU34" s="531"/>
      <c r="RV34" s="531">
        <v>3</v>
      </c>
      <c r="RW34" s="531"/>
      <c r="RX34" s="531"/>
      <c r="RY34" s="531"/>
      <c r="RZ34" s="531"/>
      <c r="SA34" s="531"/>
      <c r="SB34" s="531"/>
      <c r="SC34" s="531"/>
      <c r="SD34" s="531"/>
      <c r="SE34" s="531">
        <v>3</v>
      </c>
      <c r="SF34" s="531"/>
      <c r="SG34" s="531"/>
      <c r="SH34" s="531"/>
      <c r="SI34" s="531"/>
      <c r="SJ34" s="531"/>
      <c r="SK34" s="531"/>
      <c r="SL34" s="531">
        <v>1</v>
      </c>
      <c r="SM34" s="531"/>
      <c r="SN34" s="531"/>
      <c r="SO34" s="531"/>
      <c r="SP34" s="531"/>
      <c r="SQ34" s="531"/>
      <c r="SR34" s="531"/>
      <c r="SS34" s="531"/>
      <c r="ST34" s="531"/>
      <c r="SU34" s="531"/>
      <c r="SV34" s="531"/>
      <c r="SW34" s="531"/>
      <c r="SX34" s="531"/>
      <c r="SY34" s="531"/>
      <c r="SZ34" s="531"/>
      <c r="TA34" s="531"/>
      <c r="TB34" s="531"/>
      <c r="TC34" s="531"/>
      <c r="TD34" s="531"/>
      <c r="TE34" s="531"/>
      <c r="TF34" s="531"/>
      <c r="TG34" s="531"/>
      <c r="TH34" s="531"/>
      <c r="TI34" s="531"/>
      <c r="TJ34" s="531"/>
      <c r="TK34" s="531"/>
      <c r="TL34" s="531"/>
      <c r="TM34" s="531"/>
      <c r="TN34" s="531"/>
      <c r="TO34" s="531"/>
      <c r="TP34" s="531"/>
      <c r="TQ34" s="531"/>
      <c r="TR34" s="531"/>
      <c r="TS34" s="531"/>
      <c r="TT34" s="531"/>
      <c r="TU34" s="531"/>
      <c r="TV34" s="531"/>
      <c r="TW34" s="531"/>
      <c r="TX34" s="531"/>
      <c r="TY34" s="531"/>
      <c r="TZ34" s="531"/>
      <c r="UA34" s="531"/>
      <c r="UB34" s="531"/>
      <c r="UC34" s="531"/>
      <c r="UD34" s="531">
        <v>9</v>
      </c>
      <c r="UE34" s="531">
        <v>2</v>
      </c>
      <c r="UF34" s="531"/>
      <c r="UG34" s="531"/>
      <c r="UH34" s="531">
        <v>10</v>
      </c>
      <c r="UI34" s="531">
        <v>1</v>
      </c>
      <c r="UJ34" s="531"/>
      <c r="UK34" s="531"/>
      <c r="UL34" s="531"/>
      <c r="UM34" s="531"/>
      <c r="UN34" s="531">
        <v>2</v>
      </c>
      <c r="UO34" s="531">
        <v>3</v>
      </c>
      <c r="UP34" s="531">
        <v>4</v>
      </c>
      <c r="UQ34" s="531"/>
      <c r="UR34" s="531"/>
      <c r="US34" s="531"/>
      <c r="UT34" s="531"/>
      <c r="UU34" s="531"/>
      <c r="UV34" s="531">
        <v>1</v>
      </c>
      <c r="UW34" s="531">
        <v>2</v>
      </c>
      <c r="UX34" s="531">
        <v>5</v>
      </c>
      <c r="UY34" s="531">
        <v>2</v>
      </c>
      <c r="UZ34" s="531"/>
      <c r="VA34" s="531"/>
      <c r="VB34" s="531"/>
      <c r="VC34" s="536"/>
      <c r="VD34" s="536"/>
      <c r="VE34" s="536"/>
      <c r="VF34" s="536"/>
      <c r="VG34" s="536"/>
      <c r="VH34" s="536"/>
      <c r="VI34" s="531">
        <v>1</v>
      </c>
      <c r="VJ34" s="531">
        <v>1</v>
      </c>
      <c r="VK34" s="531"/>
      <c r="VL34" s="531"/>
      <c r="VM34" s="531">
        <v>5</v>
      </c>
      <c r="VN34" s="531">
        <v>9</v>
      </c>
      <c r="VO34" s="531"/>
      <c r="VP34" s="531"/>
      <c r="VQ34" s="531"/>
      <c r="VR34" s="531"/>
      <c r="VS34" s="531"/>
      <c r="VT34" s="531"/>
      <c r="VU34" s="531">
        <v>2</v>
      </c>
      <c r="VV34" s="531">
        <v>0</v>
      </c>
      <c r="VW34" s="531">
        <v>0</v>
      </c>
      <c r="VX34" s="536"/>
      <c r="VY34" s="531"/>
      <c r="VZ34" s="531"/>
      <c r="WA34" s="531"/>
      <c r="WB34" s="531"/>
      <c r="WC34" s="531"/>
      <c r="WD34" s="531"/>
      <c r="WE34" s="531">
        <v>14</v>
      </c>
      <c r="WF34" s="536"/>
      <c r="WG34" s="536"/>
      <c r="WH34" s="536"/>
      <c r="WI34" s="536"/>
      <c r="WJ34" s="536"/>
      <c r="WK34" s="536"/>
      <c r="WL34" s="536"/>
      <c r="WM34" s="536"/>
      <c r="WN34" s="536"/>
      <c r="WO34" s="531"/>
      <c r="WP34" s="531"/>
      <c r="WQ34" s="531"/>
      <c r="WR34" s="531"/>
      <c r="WS34" s="531"/>
      <c r="WT34" s="531"/>
      <c r="WU34" s="531"/>
      <c r="WV34" s="531"/>
      <c r="WW34" s="531"/>
      <c r="WX34" s="531"/>
      <c r="WY34" s="531"/>
      <c r="WZ34" s="531"/>
      <c r="XA34" s="531"/>
      <c r="XB34" s="531"/>
      <c r="XC34" s="531"/>
      <c r="XD34" s="531">
        <v>2</v>
      </c>
      <c r="XE34" s="531"/>
      <c r="XF34" s="531"/>
      <c r="XG34" s="531">
        <v>1</v>
      </c>
      <c r="XH34" s="531"/>
      <c r="XI34" s="531">
        <v>1</v>
      </c>
      <c r="XJ34" s="531"/>
      <c r="XK34" s="531"/>
      <c r="XL34" s="531"/>
      <c r="XM34" s="531"/>
      <c r="XN34" s="531">
        <v>1</v>
      </c>
      <c r="XO34" s="531">
        <v>2</v>
      </c>
      <c r="XP34" s="531"/>
      <c r="XQ34" s="531"/>
      <c r="XR34" s="531"/>
      <c r="XS34" s="531"/>
      <c r="XT34" s="531"/>
      <c r="XU34" s="531"/>
      <c r="XV34" s="531"/>
      <c r="XW34" s="531"/>
      <c r="XX34" s="531"/>
      <c r="XY34" s="531"/>
      <c r="XZ34" s="531"/>
      <c r="YA34" s="531"/>
      <c r="YB34" s="531"/>
      <c r="YC34" s="531"/>
      <c r="YD34" s="531"/>
      <c r="YE34" s="531"/>
      <c r="YF34" s="531"/>
      <c r="YG34" s="531"/>
      <c r="YH34" s="531"/>
      <c r="YI34" s="531"/>
      <c r="YJ34" s="531"/>
      <c r="YK34" s="531"/>
      <c r="YL34" s="531"/>
      <c r="YM34" s="531"/>
      <c r="YN34" s="531"/>
      <c r="YO34" s="531">
        <v>4</v>
      </c>
      <c r="YP34" s="531"/>
      <c r="YQ34" s="531"/>
      <c r="YR34" s="531"/>
      <c r="YS34" s="531"/>
      <c r="YT34" s="531">
        <v>6</v>
      </c>
      <c r="YU34" s="531"/>
      <c r="YV34" s="531"/>
      <c r="YW34" s="531"/>
      <c r="YX34" s="531"/>
      <c r="YY34" s="531"/>
      <c r="YZ34" s="531">
        <v>6</v>
      </c>
      <c r="ZA34" s="531"/>
      <c r="ZB34" s="531"/>
      <c r="ZC34" s="531"/>
      <c r="ZD34" s="531"/>
      <c r="ZE34" s="531"/>
      <c r="ZF34" s="531"/>
      <c r="ZG34" s="531"/>
      <c r="ZH34" s="531"/>
      <c r="ZI34" s="531"/>
      <c r="ZJ34" s="531"/>
      <c r="ZK34" s="531"/>
      <c r="ZL34" s="531"/>
      <c r="ZM34" s="531"/>
      <c r="ZN34" s="531"/>
      <c r="ZO34" s="531"/>
      <c r="ZP34" s="531"/>
      <c r="ZQ34" s="531"/>
      <c r="ZR34" s="531"/>
      <c r="ZS34" s="531"/>
      <c r="ZT34" s="531"/>
      <c r="ZU34" s="531"/>
      <c r="ZV34" s="531"/>
      <c r="ZW34" s="531"/>
      <c r="ZX34" s="531"/>
      <c r="ZY34" s="531"/>
      <c r="ZZ34" s="531"/>
      <c r="AAA34" s="531"/>
      <c r="AAB34" s="531"/>
      <c r="AAC34" s="531"/>
      <c r="AAD34" s="531"/>
      <c r="AAE34" s="531"/>
      <c r="AAF34" s="531"/>
      <c r="AAG34" s="531"/>
      <c r="AAH34" s="531">
        <v>1</v>
      </c>
      <c r="AAI34" s="531"/>
      <c r="AAJ34" s="531">
        <v>45</v>
      </c>
      <c r="AAK34" s="531"/>
      <c r="AAL34" s="531"/>
      <c r="AAM34" s="531"/>
      <c r="AAN34" s="531"/>
      <c r="AAO34" s="531"/>
      <c r="AAP34" s="531"/>
      <c r="AAQ34" s="531"/>
      <c r="AAR34" s="531"/>
      <c r="AAS34" s="531">
        <v>3</v>
      </c>
      <c r="AAT34" s="531"/>
      <c r="AAU34" s="531"/>
      <c r="AAV34" s="531">
        <v>3</v>
      </c>
      <c r="AAW34" s="531"/>
      <c r="AAX34" s="531"/>
      <c r="AAY34" s="531"/>
      <c r="AAZ34" s="531"/>
      <c r="ABA34" s="531"/>
      <c r="ABB34" s="531"/>
      <c r="ABC34" s="531"/>
      <c r="ABD34" s="531"/>
      <c r="ABE34" s="536"/>
      <c r="ABF34" s="536"/>
      <c r="ABG34" s="536"/>
      <c r="ABH34" s="536"/>
      <c r="ABI34" s="536"/>
      <c r="ABJ34" s="536"/>
      <c r="ABK34" s="536"/>
      <c r="ABL34" s="536"/>
      <c r="ABM34" s="536"/>
      <c r="ABN34" s="536"/>
      <c r="ABO34" s="536"/>
      <c r="ABP34" s="536"/>
      <c r="ABQ34" s="536"/>
      <c r="ABR34" s="536"/>
      <c r="ABS34" s="536"/>
      <c r="ABT34" s="536"/>
      <c r="ABU34" s="536"/>
      <c r="ABV34" s="536"/>
      <c r="ABW34" s="536"/>
      <c r="ABX34" s="536"/>
      <c r="ABY34" s="536"/>
      <c r="ABZ34" s="531"/>
      <c r="ACA34" s="531"/>
      <c r="ACB34" s="531"/>
      <c r="ACC34" s="531"/>
      <c r="ACD34" s="531"/>
      <c r="ACE34" s="531"/>
      <c r="ACF34" s="531"/>
      <c r="ACG34" s="531"/>
      <c r="ACH34" s="531"/>
      <c r="ACI34" s="531"/>
      <c r="ACJ34" s="531"/>
      <c r="ACK34" s="531"/>
      <c r="ACL34" s="531"/>
      <c r="ACM34" s="531"/>
      <c r="ACN34" s="531"/>
      <c r="ACO34" s="531"/>
      <c r="ACP34" s="531"/>
      <c r="ACQ34" s="531">
        <v>4</v>
      </c>
      <c r="ACR34" s="531">
        <v>2</v>
      </c>
      <c r="ACS34" s="531">
        <v>2</v>
      </c>
      <c r="ACT34" s="531">
        <v>2</v>
      </c>
      <c r="ACU34" s="531"/>
      <c r="ACV34" s="531" t="s">
        <v>1832</v>
      </c>
      <c r="ACW34" s="536"/>
      <c r="ACX34" s="536"/>
      <c r="ACY34" s="536"/>
      <c r="ACZ34" s="536"/>
      <c r="ADA34" s="536"/>
      <c r="ADB34" s="536"/>
      <c r="ADC34" s="536"/>
      <c r="ADD34" s="536"/>
      <c r="ADE34" s="536"/>
      <c r="ADF34" s="536"/>
      <c r="ADG34" s="536"/>
      <c r="ADH34" s="536"/>
      <c r="ADI34" s="536"/>
      <c r="ADJ34" s="536"/>
      <c r="ADK34" s="536"/>
      <c r="ADL34" s="531"/>
      <c r="ADM34" s="531"/>
      <c r="ADN34" s="531"/>
      <c r="ADO34" s="531"/>
      <c r="ADP34" s="531"/>
      <c r="ADQ34" s="531"/>
      <c r="ADR34" s="531"/>
      <c r="ADS34" s="531" t="s">
        <v>1636</v>
      </c>
      <c r="ADT34" s="531"/>
      <c r="ADU34" s="531"/>
      <c r="ADV34" s="531"/>
      <c r="ADW34" s="531"/>
      <c r="ADX34" s="531"/>
      <c r="ADY34" s="536"/>
      <c r="ADZ34" s="536"/>
      <c r="AEA34" s="536"/>
      <c r="AEB34" s="531" t="s">
        <v>1798</v>
      </c>
      <c r="AEC34" s="531" t="s">
        <v>1799</v>
      </c>
      <c r="AED34" s="531" t="s">
        <v>1800</v>
      </c>
      <c r="AEE34" s="531" t="s">
        <v>1801</v>
      </c>
      <c r="AEF34" s="531" t="s">
        <v>1802</v>
      </c>
      <c r="AEG34" s="531" t="s">
        <v>1803</v>
      </c>
      <c r="AEH34" s="531" t="s">
        <v>1638</v>
      </c>
      <c r="AEI34" s="531" t="s">
        <v>1638</v>
      </c>
      <c r="AEJ34" s="531" t="s">
        <v>1637</v>
      </c>
    </row>
    <row r="35" spans="1:823">
      <c r="A35" s="531">
        <v>26</v>
      </c>
      <c r="B35" s="531">
        <v>44</v>
      </c>
      <c r="C35" s="537">
        <v>4</v>
      </c>
      <c r="D35" s="535">
        <v>43074.509095752313</v>
      </c>
      <c r="E35" s="531" t="s">
        <v>697</v>
      </c>
      <c r="F35" s="531" t="s">
        <v>799</v>
      </c>
      <c r="G35" s="531" t="s">
        <v>800</v>
      </c>
      <c r="H35" s="531" t="s">
        <v>1659</v>
      </c>
      <c r="I35" s="531" t="s">
        <v>714</v>
      </c>
      <c r="J35" s="531">
        <v>28</v>
      </c>
      <c r="K35" s="531" t="s">
        <v>1414</v>
      </c>
      <c r="L35" s="531" t="s">
        <v>1415</v>
      </c>
      <c r="M35" s="531" t="s">
        <v>801</v>
      </c>
      <c r="N35" s="531"/>
      <c r="O35" s="531" t="s">
        <v>1762</v>
      </c>
      <c r="P35" s="531" t="s">
        <v>802</v>
      </c>
      <c r="Q35" s="531"/>
      <c r="R35" s="531"/>
      <c r="S35" s="531"/>
      <c r="T35" s="531"/>
      <c r="U35" s="531" t="s">
        <v>1142</v>
      </c>
      <c r="V35" s="531" t="s">
        <v>800</v>
      </c>
      <c r="W35" s="531" t="s">
        <v>1659</v>
      </c>
      <c r="X35" s="531" t="s">
        <v>714</v>
      </c>
      <c r="Y35" s="531" t="s">
        <v>799</v>
      </c>
      <c r="Z35" s="531" t="s">
        <v>1414</v>
      </c>
      <c r="AA35" s="531" t="s">
        <v>1415</v>
      </c>
      <c r="AB35" s="531" t="s">
        <v>1660</v>
      </c>
      <c r="AC35" s="531" t="s">
        <v>1763</v>
      </c>
      <c r="AD35" s="531"/>
      <c r="AE35" s="531"/>
      <c r="AF35" s="531">
        <v>5</v>
      </c>
      <c r="AG35" s="531">
        <v>0</v>
      </c>
      <c r="AH35" s="531">
        <v>0</v>
      </c>
      <c r="AI35" s="531">
        <v>0</v>
      </c>
      <c r="AJ35" s="531">
        <v>0</v>
      </c>
      <c r="AK35" s="531">
        <v>0</v>
      </c>
      <c r="AL35" s="531">
        <v>0</v>
      </c>
      <c r="AM35" s="531">
        <v>0</v>
      </c>
      <c r="AN35" s="531">
        <v>0</v>
      </c>
      <c r="AO35" s="531">
        <v>0</v>
      </c>
      <c r="AP35" s="531">
        <v>0</v>
      </c>
      <c r="AQ35" s="531">
        <v>0</v>
      </c>
      <c r="AR35" s="531">
        <v>0</v>
      </c>
      <c r="AS35" s="531"/>
      <c r="AT35" s="531"/>
      <c r="AU35" s="531"/>
      <c r="AV35" s="531"/>
      <c r="AW35" s="531"/>
      <c r="AX35" s="531"/>
      <c r="AY35" s="531"/>
      <c r="AZ35" s="531"/>
      <c r="BA35" s="531"/>
      <c r="BB35" s="531"/>
      <c r="BC35" s="531"/>
      <c r="BD35" s="531"/>
      <c r="BE35" s="531"/>
      <c r="BF35" s="531"/>
      <c r="BG35" s="531"/>
      <c r="BH35" s="531"/>
      <c r="BI35" s="531"/>
      <c r="BJ35" s="531"/>
      <c r="BK35" s="531"/>
      <c r="BL35" s="531"/>
      <c r="BM35" s="531"/>
      <c r="BN35" s="531"/>
      <c r="BO35" s="531">
        <v>2</v>
      </c>
      <c r="BP35" s="531">
        <v>3</v>
      </c>
      <c r="BQ35" s="531"/>
      <c r="BR35" s="531"/>
      <c r="BS35" s="531"/>
      <c r="BT35" s="531"/>
      <c r="BU35" s="531"/>
      <c r="BV35" s="531"/>
      <c r="BW35" s="531"/>
      <c r="BX35" s="531"/>
      <c r="BY35" s="531"/>
      <c r="BZ35" s="531"/>
      <c r="CA35" s="531"/>
      <c r="CB35" s="531"/>
      <c r="CC35" s="531"/>
      <c r="CD35" s="531"/>
      <c r="CE35" s="531"/>
      <c r="CF35" s="531"/>
      <c r="CG35" s="531"/>
      <c r="CH35" s="531"/>
      <c r="CI35" s="531"/>
      <c r="CJ35" s="531"/>
      <c r="CK35" s="531"/>
      <c r="CL35" s="531"/>
      <c r="CM35" s="531"/>
      <c r="CN35" s="531"/>
      <c r="CO35" s="531">
        <v>2</v>
      </c>
      <c r="CP35" s="531">
        <v>3</v>
      </c>
      <c r="CQ35" s="531"/>
      <c r="CR35" s="531"/>
      <c r="CS35" s="531"/>
      <c r="CT35" s="531"/>
      <c r="CU35" s="531"/>
      <c r="CV35" s="531"/>
      <c r="CW35" s="531"/>
      <c r="CX35" s="531"/>
      <c r="CY35" s="531"/>
      <c r="CZ35" s="531"/>
      <c r="DA35" s="531"/>
      <c r="DB35" s="531"/>
      <c r="DC35" s="531"/>
      <c r="DD35" s="531"/>
      <c r="DE35" s="531"/>
      <c r="DF35" s="531"/>
      <c r="DG35" s="531"/>
      <c r="DH35" s="531"/>
      <c r="DI35" s="531"/>
      <c r="DJ35" s="531"/>
      <c r="DK35" s="531"/>
      <c r="DL35" s="531"/>
      <c r="DM35" s="531"/>
      <c r="DN35" s="531"/>
      <c r="DO35" s="531">
        <v>2</v>
      </c>
      <c r="DP35" s="531">
        <v>3</v>
      </c>
      <c r="DQ35" s="531"/>
      <c r="DR35" s="531"/>
      <c r="DS35" s="531"/>
      <c r="DT35" s="531"/>
      <c r="DU35" s="531"/>
      <c r="DV35" s="531"/>
      <c r="DW35" s="531"/>
      <c r="DX35" s="531"/>
      <c r="DY35" s="531"/>
      <c r="DZ35" s="531"/>
      <c r="EA35" s="531"/>
      <c r="EB35" s="531"/>
      <c r="EC35" s="531"/>
      <c r="ED35" s="531"/>
      <c r="EE35" s="531"/>
      <c r="EF35" s="531"/>
      <c r="EG35" s="531"/>
      <c r="EH35" s="531"/>
      <c r="EI35" s="531"/>
      <c r="EJ35" s="531">
        <v>1</v>
      </c>
      <c r="EK35" s="531"/>
      <c r="EL35" s="531"/>
      <c r="EM35" s="531"/>
      <c r="EN35" s="531"/>
      <c r="EO35" s="531">
        <v>2</v>
      </c>
      <c r="EP35" s="531"/>
      <c r="EQ35" s="531"/>
      <c r="ER35" s="531"/>
      <c r="ES35" s="531"/>
      <c r="ET35" s="531"/>
      <c r="EU35" s="531"/>
      <c r="EV35" s="531"/>
      <c r="EW35" s="531"/>
      <c r="EX35" s="531"/>
      <c r="EY35" s="531"/>
      <c r="EZ35" s="531"/>
      <c r="FA35" s="531"/>
      <c r="FB35" s="531"/>
      <c r="FC35" s="531"/>
      <c r="FD35" s="531"/>
      <c r="FE35" s="531"/>
      <c r="FF35" s="531"/>
      <c r="FG35" s="531"/>
      <c r="FH35" s="531"/>
      <c r="FI35" s="531"/>
      <c r="FJ35" s="531"/>
      <c r="FK35" s="531"/>
      <c r="FL35" s="531"/>
      <c r="FM35" s="531"/>
      <c r="FN35" s="531"/>
      <c r="FO35" s="531"/>
      <c r="FP35" s="531"/>
      <c r="FQ35" s="531"/>
      <c r="FR35" s="531"/>
      <c r="FS35" s="531"/>
      <c r="FT35" s="531"/>
      <c r="FU35" s="531"/>
      <c r="FV35" s="531">
        <v>13</v>
      </c>
      <c r="FW35" s="531"/>
      <c r="FX35" s="531"/>
      <c r="FY35" s="531"/>
      <c r="FZ35" s="531"/>
      <c r="GA35" s="531"/>
      <c r="GB35" s="531"/>
      <c r="GC35" s="531"/>
      <c r="GD35" s="531"/>
      <c r="GE35" s="531"/>
      <c r="GF35" s="531"/>
      <c r="GG35" s="531"/>
      <c r="GH35" s="531"/>
      <c r="GI35" s="531"/>
      <c r="GJ35" s="531"/>
      <c r="GK35" s="531"/>
      <c r="GL35" s="531"/>
      <c r="GM35" s="531"/>
      <c r="GN35" s="531"/>
      <c r="GO35" s="531"/>
      <c r="GP35" s="531"/>
      <c r="GQ35" s="531"/>
      <c r="GR35" s="531"/>
      <c r="GS35" s="531"/>
      <c r="GT35" s="531"/>
      <c r="GU35" s="531"/>
      <c r="GV35" s="531"/>
      <c r="GW35" s="531"/>
      <c r="GX35" s="531"/>
      <c r="GY35" s="531"/>
      <c r="GZ35" s="531"/>
      <c r="HA35" s="531"/>
      <c r="HB35" s="531"/>
      <c r="HC35" s="531"/>
      <c r="HD35" s="531"/>
      <c r="HE35" s="531"/>
      <c r="HF35" s="531"/>
      <c r="HG35" s="531"/>
      <c r="HH35" s="531"/>
      <c r="HI35" s="531"/>
      <c r="HJ35" s="531"/>
      <c r="HK35" s="531"/>
      <c r="HL35" s="531"/>
      <c r="HM35" s="531"/>
      <c r="HN35" s="531"/>
      <c r="HO35" s="531"/>
      <c r="HP35" s="531"/>
      <c r="HQ35" s="531"/>
      <c r="HR35" s="531">
        <v>8</v>
      </c>
      <c r="HS35" s="531"/>
      <c r="HT35" s="531"/>
      <c r="HU35" s="531"/>
      <c r="HV35" s="531"/>
      <c r="HW35" s="531"/>
      <c r="HX35" s="531"/>
      <c r="HY35" s="531"/>
      <c r="HZ35" s="531"/>
      <c r="IA35" s="531"/>
      <c r="IB35" s="531"/>
      <c r="IC35" s="531"/>
      <c r="ID35" s="531"/>
      <c r="IE35" s="531"/>
      <c r="IF35" s="531"/>
      <c r="IG35" s="531"/>
      <c r="IH35" s="531"/>
      <c r="II35" s="531"/>
      <c r="IJ35" s="531"/>
      <c r="IK35" s="531"/>
      <c r="IL35" s="531"/>
      <c r="IM35" s="531"/>
      <c r="IN35" s="531"/>
      <c r="IO35" s="531"/>
      <c r="IP35" s="531"/>
      <c r="IQ35" s="531"/>
      <c r="IR35" s="531"/>
      <c r="IS35" s="531"/>
      <c r="IT35" s="531"/>
      <c r="IU35" s="531"/>
      <c r="IV35" s="531"/>
      <c r="IW35" s="531"/>
      <c r="IX35" s="531"/>
      <c r="IY35" s="531"/>
      <c r="IZ35" s="531"/>
      <c r="JA35" s="531"/>
      <c r="JB35" s="531"/>
      <c r="JC35" s="531"/>
      <c r="JD35" s="531"/>
      <c r="JE35" s="531"/>
      <c r="JF35" s="531"/>
      <c r="JG35" s="531"/>
      <c r="JH35" s="531"/>
      <c r="JI35" s="531"/>
      <c r="JJ35" s="531"/>
      <c r="JK35" s="531"/>
      <c r="JL35" s="531">
        <v>10</v>
      </c>
      <c r="JM35" s="531"/>
      <c r="JN35" s="531"/>
      <c r="JO35" s="531"/>
      <c r="JP35" s="531"/>
      <c r="JQ35" s="531"/>
      <c r="JR35" s="531"/>
      <c r="JS35" s="531"/>
      <c r="JT35" s="531"/>
      <c r="JU35" s="531"/>
      <c r="JV35" s="531"/>
      <c r="JW35" s="531"/>
      <c r="JX35" s="531"/>
      <c r="JY35" s="531"/>
      <c r="JZ35" s="531"/>
      <c r="KA35" s="531"/>
      <c r="KB35" s="531"/>
      <c r="KC35" s="531"/>
      <c r="KD35" s="531"/>
      <c r="KE35" s="531"/>
      <c r="KF35" s="531"/>
      <c r="KG35" s="531"/>
      <c r="KH35" s="531"/>
      <c r="KI35" s="531"/>
      <c r="KJ35" s="531"/>
      <c r="KK35" s="531"/>
      <c r="KL35" s="531"/>
      <c r="KM35" s="531"/>
      <c r="KN35" s="531"/>
      <c r="KO35" s="531"/>
      <c r="KP35" s="531"/>
      <c r="KQ35" s="531"/>
      <c r="KR35" s="531"/>
      <c r="KS35" s="531"/>
      <c r="KT35" s="531"/>
      <c r="KU35" s="531"/>
      <c r="KV35" s="531"/>
      <c r="KW35" s="531"/>
      <c r="KX35" s="531"/>
      <c r="KY35" s="531"/>
      <c r="KZ35" s="531"/>
      <c r="LA35" s="531"/>
      <c r="LB35" s="531"/>
      <c r="LC35" s="531"/>
      <c r="LD35" s="531"/>
      <c r="LE35" s="531"/>
      <c r="LF35" s="531"/>
      <c r="LG35" s="531"/>
      <c r="LH35" s="531"/>
      <c r="LI35" s="531"/>
      <c r="LJ35" s="531"/>
      <c r="LK35" s="531"/>
      <c r="LL35" s="531"/>
      <c r="LM35" s="531"/>
      <c r="LN35" s="531"/>
      <c r="LO35" s="531"/>
      <c r="LP35" s="531"/>
      <c r="LQ35" s="531"/>
      <c r="LR35" s="531"/>
      <c r="LS35" s="531"/>
      <c r="LT35" s="531"/>
      <c r="LU35" s="531"/>
      <c r="LV35" s="531"/>
      <c r="LW35" s="531"/>
      <c r="LX35" s="531"/>
      <c r="LY35" s="531"/>
      <c r="LZ35" s="531"/>
      <c r="MA35" s="531"/>
      <c r="MB35" s="531"/>
      <c r="MC35" s="531"/>
      <c r="MD35" s="531"/>
      <c r="ME35" s="531"/>
      <c r="MF35" s="531"/>
      <c r="MG35" s="531"/>
      <c r="MH35" s="531"/>
      <c r="MI35" s="531"/>
      <c r="MJ35" s="531"/>
      <c r="MK35" s="531"/>
      <c r="ML35" s="531"/>
      <c r="MM35" s="531"/>
      <c r="MN35" s="531"/>
      <c r="MO35" s="531"/>
      <c r="MP35" s="531"/>
      <c r="MQ35" s="531"/>
      <c r="MR35" s="531"/>
      <c r="MS35" s="531"/>
      <c r="MT35" s="531"/>
      <c r="MU35" s="531"/>
      <c r="MV35" s="531"/>
      <c r="MW35" s="531"/>
      <c r="MX35" s="531"/>
      <c r="MY35" s="531"/>
      <c r="MZ35" s="531"/>
      <c r="NA35" s="531"/>
      <c r="NB35" s="531"/>
      <c r="NC35" s="531"/>
      <c r="ND35" s="531"/>
      <c r="NE35" s="531"/>
      <c r="NF35" s="531"/>
      <c r="NG35" s="531"/>
      <c r="NH35" s="531"/>
      <c r="NI35" s="531"/>
      <c r="NJ35" s="531"/>
      <c r="NK35" s="531"/>
      <c r="NL35" s="531"/>
      <c r="NM35" s="531"/>
      <c r="NN35" s="531"/>
      <c r="NO35" s="531"/>
      <c r="NP35" s="531"/>
      <c r="NQ35" s="531"/>
      <c r="NR35" s="531"/>
      <c r="NS35" s="531"/>
      <c r="NT35" s="531"/>
      <c r="NU35" s="531"/>
      <c r="NV35" s="531"/>
      <c r="NW35" s="531"/>
      <c r="NX35" s="531"/>
      <c r="NY35" s="531"/>
      <c r="NZ35" s="531"/>
      <c r="OA35" s="531"/>
      <c r="OB35" s="531"/>
      <c r="OC35" s="531"/>
      <c r="OD35" s="531"/>
      <c r="OE35" s="531"/>
      <c r="OF35" s="531"/>
      <c r="OG35" s="531"/>
      <c r="OH35" s="531"/>
      <c r="OI35" s="531"/>
      <c r="OJ35" s="531"/>
      <c r="OK35" s="531"/>
      <c r="OL35" s="531"/>
      <c r="OM35" s="531"/>
      <c r="ON35" s="531"/>
      <c r="OO35" s="531"/>
      <c r="OP35" s="531"/>
      <c r="OQ35" s="531"/>
      <c r="OR35" s="531"/>
      <c r="OS35" s="531"/>
      <c r="OT35" s="531"/>
      <c r="OU35" s="531"/>
      <c r="OV35" s="531"/>
      <c r="OW35" s="531"/>
      <c r="OX35" s="531"/>
      <c r="OY35" s="531"/>
      <c r="OZ35" s="531"/>
      <c r="PA35" s="531"/>
      <c r="PB35" s="531"/>
      <c r="PC35" s="531"/>
      <c r="PD35" s="531"/>
      <c r="PE35" s="531"/>
      <c r="PF35" s="531"/>
      <c r="PG35" s="531"/>
      <c r="PH35" s="531"/>
      <c r="PI35" s="531"/>
      <c r="PJ35" s="531"/>
      <c r="PK35" s="531"/>
      <c r="PL35" s="531"/>
      <c r="PM35" s="531"/>
      <c r="PN35" s="531"/>
      <c r="PO35" s="531"/>
      <c r="PP35" s="531"/>
      <c r="PQ35" s="531"/>
      <c r="PR35" s="531"/>
      <c r="PS35" s="531"/>
      <c r="PT35" s="531"/>
      <c r="PU35" s="531"/>
      <c r="PV35" s="531"/>
      <c r="PW35" s="531"/>
      <c r="PX35" s="531"/>
      <c r="PY35" s="531"/>
      <c r="PZ35" s="531"/>
      <c r="QA35" s="531"/>
      <c r="QB35" s="531"/>
      <c r="QC35" s="531"/>
      <c r="QD35" s="531"/>
      <c r="QE35" s="531"/>
      <c r="QF35" s="531"/>
      <c r="QG35" s="531"/>
      <c r="QH35" s="531"/>
      <c r="QI35" s="531"/>
      <c r="QJ35" s="531"/>
      <c r="QK35" s="531"/>
      <c r="QL35" s="531"/>
      <c r="QM35" s="531"/>
      <c r="QN35" s="531"/>
      <c r="QO35" s="531"/>
      <c r="QP35" s="531"/>
      <c r="QQ35" s="531"/>
      <c r="QR35" s="531"/>
      <c r="QS35" s="531"/>
      <c r="QT35" s="531"/>
      <c r="QU35" s="531"/>
      <c r="QV35" s="531"/>
      <c r="QW35" s="531"/>
      <c r="QX35" s="531"/>
      <c r="QY35" s="531"/>
      <c r="QZ35" s="531"/>
      <c r="RA35" s="531"/>
      <c r="RB35" s="531"/>
      <c r="RC35" s="531"/>
      <c r="RD35" s="531"/>
      <c r="RE35" s="531"/>
      <c r="RF35" s="531"/>
      <c r="RG35" s="531"/>
      <c r="RH35" s="531"/>
      <c r="RI35" s="531"/>
      <c r="RJ35" s="531"/>
      <c r="RK35" s="531"/>
      <c r="RL35" s="531"/>
      <c r="RM35" s="531"/>
      <c r="RN35" s="531"/>
      <c r="RO35" s="531"/>
      <c r="RP35" s="531"/>
      <c r="RQ35" s="531"/>
      <c r="RR35" s="531"/>
      <c r="RS35" s="531"/>
      <c r="RT35" s="531"/>
      <c r="RU35" s="531"/>
      <c r="RV35" s="531"/>
      <c r="RW35" s="531"/>
      <c r="RX35" s="531"/>
      <c r="RY35" s="531"/>
      <c r="RZ35" s="531"/>
      <c r="SA35" s="531"/>
      <c r="SB35" s="531"/>
      <c r="SC35" s="531"/>
      <c r="SD35" s="531"/>
      <c r="SE35" s="531"/>
      <c r="SF35" s="531"/>
      <c r="SG35" s="531"/>
      <c r="SH35" s="531"/>
      <c r="SI35" s="531"/>
      <c r="SJ35" s="531"/>
      <c r="SK35" s="531"/>
      <c r="SL35" s="531"/>
      <c r="SM35" s="531"/>
      <c r="SN35" s="531"/>
      <c r="SO35" s="531"/>
      <c r="SP35" s="531"/>
      <c r="SQ35" s="531"/>
      <c r="SR35" s="531"/>
      <c r="SS35" s="531"/>
      <c r="ST35" s="531"/>
      <c r="SU35" s="531"/>
      <c r="SV35" s="531"/>
      <c r="SW35" s="531"/>
      <c r="SX35" s="531"/>
      <c r="SY35" s="531"/>
      <c r="SZ35" s="531"/>
      <c r="TA35" s="531"/>
      <c r="TB35" s="531"/>
      <c r="TC35" s="531"/>
      <c r="TD35" s="531"/>
      <c r="TE35" s="531"/>
      <c r="TF35" s="531"/>
      <c r="TG35" s="531"/>
      <c r="TH35" s="531"/>
      <c r="TI35" s="531"/>
      <c r="TJ35" s="531"/>
      <c r="TK35" s="531"/>
      <c r="TL35" s="531"/>
      <c r="TM35" s="531"/>
      <c r="TN35" s="531"/>
      <c r="TO35" s="531"/>
      <c r="TP35" s="531"/>
      <c r="TQ35" s="531"/>
      <c r="TR35" s="531"/>
      <c r="TS35" s="531"/>
      <c r="TT35" s="531"/>
      <c r="TU35" s="531"/>
      <c r="TV35" s="531"/>
      <c r="TW35" s="531"/>
      <c r="TX35" s="531"/>
      <c r="TY35" s="531"/>
      <c r="TZ35" s="531"/>
      <c r="UA35" s="531"/>
      <c r="UB35" s="531"/>
      <c r="UC35" s="531">
        <v>13</v>
      </c>
      <c r="UD35" s="531"/>
      <c r="UE35" s="531"/>
      <c r="UF35" s="531"/>
      <c r="UG35" s="531">
        <v>15</v>
      </c>
      <c r="UH35" s="531"/>
      <c r="UI35" s="531"/>
      <c r="UJ35" s="531"/>
      <c r="UK35" s="531">
        <v>0</v>
      </c>
      <c r="UL35" s="531">
        <v>0</v>
      </c>
      <c r="UM35" s="531">
        <v>4</v>
      </c>
      <c r="UN35" s="531">
        <v>2</v>
      </c>
      <c r="UO35" s="531">
        <v>4</v>
      </c>
      <c r="UP35" s="531">
        <v>1</v>
      </c>
      <c r="UQ35" s="531">
        <v>2</v>
      </c>
      <c r="UR35" s="531"/>
      <c r="US35" s="531"/>
      <c r="UT35" s="531"/>
      <c r="UU35" s="531">
        <v>1</v>
      </c>
      <c r="UV35" s="531">
        <v>1</v>
      </c>
      <c r="UW35" s="531">
        <v>2</v>
      </c>
      <c r="UX35" s="531">
        <v>6</v>
      </c>
      <c r="UY35" s="531">
        <v>4</v>
      </c>
      <c r="UZ35" s="531">
        <v>1</v>
      </c>
      <c r="VA35" s="531"/>
      <c r="VB35" s="531"/>
      <c r="VC35" s="536"/>
      <c r="VD35" s="536"/>
      <c r="VE35" s="536"/>
      <c r="VF35" s="536"/>
      <c r="VG35" s="536"/>
      <c r="VH35" s="536"/>
      <c r="VI35" s="531"/>
      <c r="VJ35" s="531"/>
      <c r="VK35" s="531"/>
      <c r="VL35" s="531"/>
      <c r="VM35" s="531"/>
      <c r="VN35" s="531"/>
      <c r="VO35" s="531"/>
      <c r="VP35" s="531"/>
      <c r="VQ35" s="531"/>
      <c r="VR35" s="531"/>
      <c r="VS35" s="531"/>
      <c r="VT35" s="531"/>
      <c r="VU35" s="531"/>
      <c r="VV35" s="531"/>
      <c r="VW35" s="531"/>
      <c r="VX35" s="536"/>
      <c r="VY35" s="531">
        <v>178</v>
      </c>
      <c r="VZ35" s="531">
        <v>178</v>
      </c>
      <c r="WA35" s="531"/>
      <c r="WB35" s="531"/>
      <c r="WC35" s="531"/>
      <c r="WD35" s="531"/>
      <c r="WE35" s="531"/>
      <c r="WF35" s="536"/>
      <c r="WG35" s="536"/>
      <c r="WH35" s="536"/>
      <c r="WI35" s="536"/>
      <c r="WJ35" s="536"/>
      <c r="WK35" s="536"/>
      <c r="WL35" s="536"/>
      <c r="WM35" s="536"/>
      <c r="WN35" s="536"/>
      <c r="WO35" s="531"/>
      <c r="WP35" s="531"/>
      <c r="WQ35" s="531"/>
      <c r="WR35" s="531"/>
      <c r="WS35" s="531"/>
      <c r="WT35" s="531"/>
      <c r="WU35" s="531"/>
      <c r="WV35" s="531"/>
      <c r="WW35" s="531"/>
      <c r="WX35" s="531"/>
      <c r="WY35" s="531"/>
      <c r="WZ35" s="531"/>
      <c r="XA35" s="531"/>
      <c r="XB35" s="531"/>
      <c r="XC35" s="531"/>
      <c r="XD35" s="531"/>
      <c r="XE35" s="531"/>
      <c r="XF35" s="531"/>
      <c r="XG35" s="531"/>
      <c r="XH35" s="531">
        <v>1</v>
      </c>
      <c r="XI35" s="531"/>
      <c r="XJ35" s="531"/>
      <c r="XK35" s="531"/>
      <c r="XL35" s="531"/>
      <c r="XM35" s="531">
        <v>7</v>
      </c>
      <c r="XN35" s="531">
        <v>20</v>
      </c>
      <c r="XO35" s="531"/>
      <c r="XP35" s="531"/>
      <c r="XQ35" s="531"/>
      <c r="XR35" s="531"/>
      <c r="XS35" s="531"/>
      <c r="XT35" s="531"/>
      <c r="XU35" s="531"/>
      <c r="XV35" s="531"/>
      <c r="XW35" s="531"/>
      <c r="XX35" s="531"/>
      <c r="XY35" s="531"/>
      <c r="XZ35" s="531"/>
      <c r="YA35" s="531"/>
      <c r="YB35" s="531"/>
      <c r="YC35" s="531"/>
      <c r="YD35" s="531"/>
      <c r="YE35" s="531"/>
      <c r="YF35" s="531"/>
      <c r="YG35" s="531"/>
      <c r="YH35" s="531"/>
      <c r="YI35" s="531"/>
      <c r="YJ35" s="531"/>
      <c r="YK35" s="531"/>
      <c r="YL35" s="531"/>
      <c r="YM35" s="531"/>
      <c r="YN35" s="531"/>
      <c r="YO35" s="531"/>
      <c r="YP35" s="531"/>
      <c r="YQ35" s="531"/>
      <c r="YR35" s="531">
        <v>3</v>
      </c>
      <c r="YS35" s="531"/>
      <c r="YT35" s="531">
        <v>37</v>
      </c>
      <c r="YU35" s="531"/>
      <c r="YV35" s="531">
        <v>18</v>
      </c>
      <c r="YW35" s="531"/>
      <c r="YX35" s="531"/>
      <c r="YY35" s="531">
        <v>22</v>
      </c>
      <c r="YZ35" s="531"/>
      <c r="ZA35" s="531"/>
      <c r="ZB35" s="531">
        <v>7</v>
      </c>
      <c r="ZC35" s="531"/>
      <c r="ZD35" s="531"/>
      <c r="ZE35" s="531">
        <v>24</v>
      </c>
      <c r="ZF35" s="531">
        <v>26</v>
      </c>
      <c r="ZG35" s="531"/>
      <c r="ZH35" s="531"/>
      <c r="ZI35" s="531"/>
      <c r="ZJ35" s="531"/>
      <c r="ZK35" s="531"/>
      <c r="ZL35" s="531"/>
      <c r="ZM35" s="531"/>
      <c r="ZN35" s="531"/>
      <c r="ZO35" s="531"/>
      <c r="ZP35" s="531"/>
      <c r="ZQ35" s="531"/>
      <c r="ZR35" s="531"/>
      <c r="ZS35" s="531"/>
      <c r="ZT35" s="531"/>
      <c r="ZU35" s="531"/>
      <c r="ZV35" s="531"/>
      <c r="ZW35" s="531"/>
      <c r="ZX35" s="531"/>
      <c r="ZY35" s="531"/>
      <c r="ZZ35" s="531"/>
      <c r="AAA35" s="531"/>
      <c r="AAB35" s="531"/>
      <c r="AAC35" s="531"/>
      <c r="AAD35" s="531"/>
      <c r="AAE35" s="531"/>
      <c r="AAF35" s="531"/>
      <c r="AAG35" s="531"/>
      <c r="AAH35" s="531"/>
      <c r="AAI35" s="531"/>
      <c r="AAJ35" s="531"/>
      <c r="AAK35" s="531"/>
      <c r="AAL35" s="531"/>
      <c r="AAM35" s="531"/>
      <c r="AAN35" s="531"/>
      <c r="AAO35" s="531"/>
      <c r="AAP35" s="531"/>
      <c r="AAQ35" s="531"/>
      <c r="AAR35" s="531"/>
      <c r="AAS35" s="531"/>
      <c r="AAT35" s="531"/>
      <c r="AAU35" s="531"/>
      <c r="AAV35" s="531"/>
      <c r="AAW35" s="531"/>
      <c r="AAX35" s="531"/>
      <c r="AAY35" s="531"/>
      <c r="AAZ35" s="531"/>
      <c r="ABA35" s="531"/>
      <c r="ABB35" s="531"/>
      <c r="ABC35" s="531"/>
      <c r="ABD35" s="531"/>
      <c r="ABE35" s="536"/>
      <c r="ABF35" s="536"/>
      <c r="ABG35" s="536"/>
      <c r="ABH35" s="536"/>
      <c r="ABI35" s="536"/>
      <c r="ABJ35" s="536"/>
      <c r="ABK35" s="536"/>
      <c r="ABL35" s="536"/>
      <c r="ABM35" s="536"/>
      <c r="ABN35" s="536"/>
      <c r="ABO35" s="536"/>
      <c r="ABP35" s="536"/>
      <c r="ABQ35" s="536"/>
      <c r="ABR35" s="536"/>
      <c r="ABS35" s="536"/>
      <c r="ABT35" s="536"/>
      <c r="ABU35" s="536"/>
      <c r="ABV35" s="536"/>
      <c r="ABW35" s="536"/>
      <c r="ABX35" s="536"/>
      <c r="ABY35" s="536"/>
      <c r="ABZ35" s="531"/>
      <c r="ACA35" s="531"/>
      <c r="ACB35" s="531"/>
      <c r="ACC35" s="531"/>
      <c r="ACD35" s="531"/>
      <c r="ACE35" s="531"/>
      <c r="ACF35" s="531"/>
      <c r="ACG35" s="531"/>
      <c r="ACH35" s="531"/>
      <c r="ACI35" s="531"/>
      <c r="ACJ35" s="531"/>
      <c r="ACK35" s="531"/>
      <c r="ACL35" s="531"/>
      <c r="ACM35" s="531"/>
      <c r="ACN35" s="531"/>
      <c r="ACO35" s="531"/>
      <c r="ACP35" s="531"/>
      <c r="ACQ35" s="531">
        <v>3</v>
      </c>
      <c r="ACR35" s="531">
        <v>2</v>
      </c>
      <c r="ACS35" s="531">
        <v>2</v>
      </c>
      <c r="ACT35" s="531">
        <v>2</v>
      </c>
      <c r="ACU35" s="531"/>
      <c r="ACV35" s="531" t="s">
        <v>1823</v>
      </c>
      <c r="ACW35" s="536"/>
      <c r="ACX35" s="536"/>
      <c r="ACY35" s="536"/>
      <c r="ACZ35" s="536"/>
      <c r="ADA35" s="536"/>
      <c r="ADB35" s="536"/>
      <c r="ADC35" s="536"/>
      <c r="ADD35" s="536"/>
      <c r="ADE35" s="536"/>
      <c r="ADF35" s="536"/>
      <c r="ADG35" s="536"/>
      <c r="ADH35" s="536"/>
      <c r="ADI35" s="536"/>
      <c r="ADJ35" s="536"/>
      <c r="ADK35" s="536"/>
      <c r="ADL35" s="531"/>
      <c r="ADM35" s="531"/>
      <c r="ADN35" s="531"/>
      <c r="ADO35" s="531"/>
      <c r="ADP35" s="531"/>
      <c r="ADQ35" s="531"/>
      <c r="ADR35" s="531"/>
      <c r="ADS35" s="531" t="s">
        <v>1824</v>
      </c>
      <c r="ADT35" s="531"/>
      <c r="ADU35" s="531"/>
      <c r="ADV35" s="531"/>
      <c r="ADW35" s="531"/>
      <c r="ADX35" s="531" t="s">
        <v>1637</v>
      </c>
      <c r="ADY35" s="536"/>
      <c r="ADZ35" s="536"/>
      <c r="AEA35" s="536"/>
      <c r="AEB35" s="531" t="s">
        <v>1798</v>
      </c>
      <c r="AEC35" s="531" t="s">
        <v>1799</v>
      </c>
      <c r="AED35" s="531" t="s">
        <v>1800</v>
      </c>
      <c r="AEE35" s="531" t="s">
        <v>1801</v>
      </c>
      <c r="AEF35" s="531" t="s">
        <v>1802</v>
      </c>
      <c r="AEG35" s="531" t="s">
        <v>1803</v>
      </c>
      <c r="AEH35" s="531" t="s">
        <v>1638</v>
      </c>
      <c r="AEI35" s="531" t="s">
        <v>1637</v>
      </c>
      <c r="AEJ35" s="531" t="s">
        <v>1637</v>
      </c>
    </row>
    <row r="36" spans="1:823" s="229" customFormat="1">
      <c r="A36" s="531">
        <v>37</v>
      </c>
      <c r="B36" s="531">
        <v>4</v>
      </c>
      <c r="C36" s="537">
        <v>4</v>
      </c>
      <c r="D36" s="531"/>
      <c r="E36" s="531"/>
      <c r="F36" s="531" t="s">
        <v>706</v>
      </c>
      <c r="G36" s="531" t="s">
        <v>1383</v>
      </c>
      <c r="H36" s="531" t="s">
        <v>1661</v>
      </c>
      <c r="I36" s="531" t="s">
        <v>700</v>
      </c>
      <c r="J36" s="531">
        <v>32</v>
      </c>
      <c r="K36" s="531" t="s">
        <v>707</v>
      </c>
      <c r="L36" s="531" t="s">
        <v>1526</v>
      </c>
      <c r="M36" s="531" t="s">
        <v>708</v>
      </c>
      <c r="N36" s="531"/>
      <c r="O36" s="531" t="s">
        <v>1744</v>
      </c>
      <c r="P36" s="531" t="s">
        <v>1700</v>
      </c>
      <c r="Q36" s="531"/>
      <c r="R36" s="531"/>
      <c r="S36" s="531"/>
      <c r="T36" s="531"/>
      <c r="U36" s="531"/>
      <c r="V36" s="531" t="s">
        <v>1383</v>
      </c>
      <c r="W36" s="531" t="s">
        <v>1661</v>
      </c>
      <c r="X36" s="531" t="s">
        <v>700</v>
      </c>
      <c r="Y36" s="531" t="s">
        <v>706</v>
      </c>
      <c r="Z36" s="531" t="s">
        <v>707</v>
      </c>
      <c r="AA36" s="531" t="s">
        <v>1526</v>
      </c>
      <c r="AB36" s="531" t="s">
        <v>1662</v>
      </c>
      <c r="AC36" s="531" t="s">
        <v>1521</v>
      </c>
      <c r="AD36" s="531"/>
      <c r="AE36" s="531"/>
      <c r="AF36" s="531">
        <v>6</v>
      </c>
      <c r="AG36" s="531">
        <v>9</v>
      </c>
      <c r="AH36" s="531">
        <v>13</v>
      </c>
      <c r="AI36" s="531">
        <v>5</v>
      </c>
      <c r="AJ36" s="531">
        <v>4</v>
      </c>
      <c r="AK36" s="531">
        <v>0</v>
      </c>
      <c r="AL36" s="531">
        <v>0</v>
      </c>
      <c r="AM36" s="531">
        <v>0</v>
      </c>
      <c r="AN36" s="531">
        <v>0</v>
      </c>
      <c r="AO36" s="531">
        <v>0</v>
      </c>
      <c r="AP36" s="531">
        <v>0</v>
      </c>
      <c r="AQ36" s="531">
        <v>0</v>
      </c>
      <c r="AR36" s="531">
        <v>0</v>
      </c>
      <c r="AS36" s="531">
        <v>1</v>
      </c>
      <c r="AT36" s="531"/>
      <c r="AU36" s="531"/>
      <c r="AV36" s="531">
        <v>1</v>
      </c>
      <c r="AW36" s="531"/>
      <c r="AX36" s="531"/>
      <c r="AY36" s="531"/>
      <c r="AZ36" s="531"/>
      <c r="BA36" s="531"/>
      <c r="BB36" s="531"/>
      <c r="BC36" s="531"/>
      <c r="BD36" s="531"/>
      <c r="BE36" s="531"/>
      <c r="BF36" s="531"/>
      <c r="BG36" s="531"/>
      <c r="BH36" s="531"/>
      <c r="BI36" s="531"/>
      <c r="BJ36" s="531"/>
      <c r="BK36" s="531"/>
      <c r="BL36" s="531"/>
      <c r="BM36" s="531"/>
      <c r="BN36" s="531"/>
      <c r="BO36" s="531"/>
      <c r="BP36" s="531">
        <v>1</v>
      </c>
      <c r="BQ36" s="531"/>
      <c r="BR36" s="531"/>
      <c r="BS36" s="531"/>
      <c r="BT36" s="531"/>
      <c r="BU36" s="531"/>
      <c r="BV36" s="531"/>
      <c r="BW36" s="531"/>
      <c r="BX36" s="531"/>
      <c r="BY36" s="531"/>
      <c r="BZ36" s="531"/>
      <c r="CA36" s="531"/>
      <c r="CB36" s="531"/>
      <c r="CC36" s="531"/>
      <c r="CD36" s="531"/>
      <c r="CE36" s="531"/>
      <c r="CF36" s="531">
        <v>1</v>
      </c>
      <c r="CG36" s="531"/>
      <c r="CH36" s="531"/>
      <c r="CI36" s="531">
        <v>1</v>
      </c>
      <c r="CJ36" s="531"/>
      <c r="CK36" s="531"/>
      <c r="CL36" s="531"/>
      <c r="CM36" s="531"/>
      <c r="CN36" s="531"/>
      <c r="CO36" s="531"/>
      <c r="CP36" s="531">
        <v>1</v>
      </c>
      <c r="CQ36" s="531"/>
      <c r="CR36" s="531"/>
      <c r="CS36" s="531"/>
      <c r="CT36" s="531"/>
      <c r="CU36" s="531"/>
      <c r="CV36" s="531"/>
      <c r="CW36" s="531"/>
      <c r="CX36" s="531"/>
      <c r="CY36" s="531"/>
      <c r="CZ36" s="531"/>
      <c r="DA36" s="531"/>
      <c r="DB36" s="531"/>
      <c r="DC36" s="531"/>
      <c r="DD36" s="531"/>
      <c r="DE36" s="531"/>
      <c r="DF36" s="531">
        <v>1</v>
      </c>
      <c r="DG36" s="531"/>
      <c r="DH36" s="531"/>
      <c r="DI36" s="531">
        <v>1</v>
      </c>
      <c r="DJ36" s="531"/>
      <c r="DK36" s="531"/>
      <c r="DL36" s="531"/>
      <c r="DM36" s="531"/>
      <c r="DN36" s="531"/>
      <c r="DO36" s="531"/>
      <c r="DP36" s="531"/>
      <c r="DQ36" s="531"/>
      <c r="DR36" s="531"/>
      <c r="DS36" s="531"/>
      <c r="DT36" s="531"/>
      <c r="DU36" s="531"/>
      <c r="DV36" s="531"/>
      <c r="DW36" s="531"/>
      <c r="DX36" s="531"/>
      <c r="DY36" s="531"/>
      <c r="DZ36" s="531"/>
      <c r="EA36" s="531"/>
      <c r="EB36" s="531"/>
      <c r="EC36" s="531"/>
      <c r="ED36" s="531"/>
      <c r="EE36" s="531"/>
      <c r="EF36" s="531"/>
      <c r="EG36" s="531"/>
      <c r="EH36" s="531"/>
      <c r="EI36" s="531">
        <v>2</v>
      </c>
      <c r="EJ36" s="531"/>
      <c r="EK36" s="531"/>
      <c r="EL36" s="531"/>
      <c r="EM36" s="531"/>
      <c r="EN36" s="531"/>
      <c r="EO36" s="531"/>
      <c r="EP36" s="531"/>
      <c r="EQ36" s="531"/>
      <c r="ER36" s="531"/>
      <c r="ES36" s="531"/>
      <c r="ET36" s="531"/>
      <c r="EU36" s="531">
        <v>5</v>
      </c>
      <c r="EV36" s="531"/>
      <c r="EW36" s="531"/>
      <c r="EX36" s="531"/>
      <c r="EY36" s="531"/>
      <c r="EZ36" s="531"/>
      <c r="FA36" s="531"/>
      <c r="FB36" s="531"/>
      <c r="FC36" s="531"/>
      <c r="FD36" s="531"/>
      <c r="FE36" s="531"/>
      <c r="FF36" s="531"/>
      <c r="FG36" s="531"/>
      <c r="FH36" s="531"/>
      <c r="FI36" s="531"/>
      <c r="FJ36" s="531"/>
      <c r="FK36" s="531"/>
      <c r="FL36" s="531"/>
      <c r="FM36" s="531"/>
      <c r="FN36" s="531"/>
      <c r="FO36" s="531"/>
      <c r="FP36" s="531"/>
      <c r="FQ36" s="531"/>
      <c r="FR36" s="531"/>
      <c r="FS36" s="531"/>
      <c r="FT36" s="531"/>
      <c r="FU36" s="531"/>
      <c r="FV36" s="531"/>
      <c r="FW36" s="531"/>
      <c r="FX36" s="531"/>
      <c r="FY36" s="531"/>
      <c r="FZ36" s="531"/>
      <c r="GA36" s="531"/>
      <c r="GB36" s="531"/>
      <c r="GC36" s="531"/>
      <c r="GD36" s="531"/>
      <c r="GE36" s="531"/>
      <c r="GF36" s="531"/>
      <c r="GG36" s="531"/>
      <c r="GH36" s="531"/>
      <c r="GI36" s="531"/>
      <c r="GJ36" s="531"/>
      <c r="GK36" s="531"/>
      <c r="GL36" s="531"/>
      <c r="GM36" s="531"/>
      <c r="GN36" s="531"/>
      <c r="GO36" s="531"/>
      <c r="GP36" s="531"/>
      <c r="GQ36" s="531"/>
      <c r="GR36" s="531"/>
      <c r="GS36" s="531"/>
      <c r="GT36" s="531"/>
      <c r="GU36" s="531"/>
      <c r="GV36" s="531"/>
      <c r="GW36" s="531"/>
      <c r="GX36" s="531"/>
      <c r="GY36" s="531"/>
      <c r="GZ36" s="531"/>
      <c r="HA36" s="531"/>
      <c r="HB36" s="531"/>
      <c r="HC36" s="531"/>
      <c r="HD36" s="531"/>
      <c r="HE36" s="531"/>
      <c r="HF36" s="531"/>
      <c r="HG36" s="531"/>
      <c r="HH36" s="531"/>
      <c r="HI36" s="531"/>
      <c r="HJ36" s="531"/>
      <c r="HK36" s="531"/>
      <c r="HL36" s="531">
        <v>4</v>
      </c>
      <c r="HM36" s="531"/>
      <c r="HN36" s="531"/>
      <c r="HO36" s="531"/>
      <c r="HP36" s="531">
        <v>1</v>
      </c>
      <c r="HQ36" s="531"/>
      <c r="HR36" s="531"/>
      <c r="HS36" s="531"/>
      <c r="HT36" s="531"/>
      <c r="HU36" s="531"/>
      <c r="HV36" s="531"/>
      <c r="HW36" s="531"/>
      <c r="HX36" s="531"/>
      <c r="HY36" s="531"/>
      <c r="HZ36" s="531"/>
      <c r="IA36" s="531"/>
      <c r="IB36" s="531"/>
      <c r="IC36" s="531"/>
      <c r="ID36" s="531"/>
      <c r="IE36" s="531"/>
      <c r="IF36" s="531"/>
      <c r="IG36" s="531"/>
      <c r="IH36" s="531"/>
      <c r="II36" s="531"/>
      <c r="IJ36" s="531"/>
      <c r="IK36" s="531"/>
      <c r="IL36" s="531"/>
      <c r="IM36" s="531"/>
      <c r="IN36" s="531"/>
      <c r="IO36" s="531"/>
      <c r="IP36" s="531"/>
      <c r="IQ36" s="531"/>
      <c r="IR36" s="531"/>
      <c r="IS36" s="531"/>
      <c r="IT36" s="531"/>
      <c r="IU36" s="531"/>
      <c r="IV36" s="531"/>
      <c r="IW36" s="531"/>
      <c r="IX36" s="531"/>
      <c r="IY36" s="531"/>
      <c r="IZ36" s="531"/>
      <c r="JA36" s="531"/>
      <c r="JB36" s="531"/>
      <c r="JC36" s="531"/>
      <c r="JD36" s="531"/>
      <c r="JE36" s="531"/>
      <c r="JF36" s="531">
        <v>1</v>
      </c>
      <c r="JG36" s="531"/>
      <c r="JH36" s="531"/>
      <c r="JI36" s="531">
        <v>1</v>
      </c>
      <c r="JJ36" s="531"/>
      <c r="JK36" s="531"/>
      <c r="JL36" s="531"/>
      <c r="JM36" s="531"/>
      <c r="JN36" s="531"/>
      <c r="JO36" s="531"/>
      <c r="JP36" s="531"/>
      <c r="JQ36" s="531"/>
      <c r="JR36" s="531"/>
      <c r="JS36" s="531"/>
      <c r="JT36" s="531"/>
      <c r="JU36" s="531"/>
      <c r="JV36" s="531"/>
      <c r="JW36" s="531"/>
      <c r="JX36" s="531"/>
      <c r="JY36" s="531"/>
      <c r="JZ36" s="531"/>
      <c r="KA36" s="531"/>
      <c r="KB36" s="531"/>
      <c r="KC36" s="531"/>
      <c r="KD36" s="531"/>
      <c r="KE36" s="531"/>
      <c r="KF36" s="531"/>
      <c r="KG36" s="531"/>
      <c r="KH36" s="531"/>
      <c r="KI36" s="531"/>
      <c r="KJ36" s="531"/>
      <c r="KK36" s="531"/>
      <c r="KL36" s="531"/>
      <c r="KM36" s="531"/>
      <c r="KN36" s="531"/>
      <c r="KO36" s="531"/>
      <c r="KP36" s="531"/>
      <c r="KQ36" s="531"/>
      <c r="KR36" s="531"/>
      <c r="KS36" s="531"/>
      <c r="KT36" s="531"/>
      <c r="KU36" s="531"/>
      <c r="KV36" s="531"/>
      <c r="KW36" s="531"/>
      <c r="KX36" s="531"/>
      <c r="KY36" s="531"/>
      <c r="KZ36" s="531">
        <v>1</v>
      </c>
      <c r="LA36" s="531"/>
      <c r="LB36" s="531"/>
      <c r="LC36" s="531"/>
      <c r="LD36" s="531"/>
      <c r="LE36" s="531"/>
      <c r="LF36" s="531"/>
      <c r="LG36" s="531"/>
      <c r="LH36" s="531"/>
      <c r="LI36" s="531"/>
      <c r="LJ36" s="531"/>
      <c r="LK36" s="531"/>
      <c r="LL36" s="531"/>
      <c r="LM36" s="531"/>
      <c r="LN36" s="531"/>
      <c r="LO36" s="531"/>
      <c r="LP36" s="531"/>
      <c r="LQ36" s="531"/>
      <c r="LR36" s="531"/>
      <c r="LS36" s="531"/>
      <c r="LT36" s="531"/>
      <c r="LU36" s="531"/>
      <c r="LV36" s="531"/>
      <c r="LW36" s="531"/>
      <c r="LX36" s="531"/>
      <c r="LY36" s="531"/>
      <c r="LZ36" s="531"/>
      <c r="MA36" s="531">
        <v>3</v>
      </c>
      <c r="MB36" s="531"/>
      <c r="MC36" s="531"/>
      <c r="MD36" s="531"/>
      <c r="ME36" s="531"/>
      <c r="MF36" s="531"/>
      <c r="MG36" s="531"/>
      <c r="MH36" s="531"/>
      <c r="MI36" s="531"/>
      <c r="MJ36" s="531"/>
      <c r="MK36" s="531"/>
      <c r="ML36" s="531"/>
      <c r="MM36" s="531"/>
      <c r="MN36" s="531"/>
      <c r="MO36" s="531"/>
      <c r="MP36" s="531"/>
      <c r="MQ36" s="531"/>
      <c r="MR36" s="531"/>
      <c r="MS36" s="531"/>
      <c r="MT36" s="531"/>
      <c r="MU36" s="531"/>
      <c r="MV36" s="531"/>
      <c r="MW36" s="531"/>
      <c r="MX36" s="531"/>
      <c r="MY36" s="531"/>
      <c r="MZ36" s="531"/>
      <c r="NA36" s="531"/>
      <c r="NB36" s="531"/>
      <c r="NC36" s="531"/>
      <c r="ND36" s="531"/>
      <c r="NE36" s="531"/>
      <c r="NF36" s="531"/>
      <c r="NG36" s="531"/>
      <c r="NH36" s="531"/>
      <c r="NI36" s="531"/>
      <c r="NJ36" s="531"/>
      <c r="NK36" s="531"/>
      <c r="NL36" s="531"/>
      <c r="NM36" s="531"/>
      <c r="NN36" s="531"/>
      <c r="NO36" s="531"/>
      <c r="NP36" s="531"/>
      <c r="NQ36" s="531"/>
      <c r="NR36" s="531"/>
      <c r="NS36" s="531"/>
      <c r="NT36" s="531"/>
      <c r="NU36" s="531"/>
      <c r="NV36" s="531"/>
      <c r="NW36" s="531"/>
      <c r="NX36" s="531"/>
      <c r="NY36" s="531"/>
      <c r="NZ36" s="531"/>
      <c r="OA36" s="531"/>
      <c r="OB36" s="531"/>
      <c r="OC36" s="531"/>
      <c r="OD36" s="531"/>
      <c r="OE36" s="531"/>
      <c r="OF36" s="531"/>
      <c r="OG36" s="531"/>
      <c r="OH36" s="531"/>
      <c r="OI36" s="531"/>
      <c r="OJ36" s="531"/>
      <c r="OK36" s="531"/>
      <c r="OL36" s="531"/>
      <c r="OM36" s="531"/>
      <c r="ON36" s="531"/>
      <c r="OO36" s="531">
        <v>3</v>
      </c>
      <c r="OP36" s="531"/>
      <c r="OQ36" s="531">
        <v>1</v>
      </c>
      <c r="OR36" s="531"/>
      <c r="OS36" s="531"/>
      <c r="OT36" s="531"/>
      <c r="OU36" s="531"/>
      <c r="OV36" s="531"/>
      <c r="OW36" s="531"/>
      <c r="OX36" s="531"/>
      <c r="OY36" s="531">
        <v>2</v>
      </c>
      <c r="OZ36" s="531"/>
      <c r="PA36" s="531"/>
      <c r="PB36" s="531"/>
      <c r="PC36" s="531"/>
      <c r="PD36" s="531"/>
      <c r="PE36" s="531"/>
      <c r="PF36" s="531"/>
      <c r="PG36" s="531"/>
      <c r="PH36" s="531"/>
      <c r="PI36" s="531"/>
      <c r="PJ36" s="531"/>
      <c r="PK36" s="531"/>
      <c r="PL36" s="531"/>
      <c r="PM36" s="531"/>
      <c r="PN36" s="531"/>
      <c r="PO36" s="531"/>
      <c r="PP36" s="531"/>
      <c r="PQ36" s="531"/>
      <c r="PR36" s="531"/>
      <c r="PS36" s="531"/>
      <c r="PT36" s="531"/>
      <c r="PU36" s="531"/>
      <c r="PV36" s="531"/>
      <c r="PW36" s="531"/>
      <c r="PX36" s="531"/>
      <c r="PY36" s="531"/>
      <c r="PZ36" s="531"/>
      <c r="QA36" s="531"/>
      <c r="QB36" s="531"/>
      <c r="QC36" s="531"/>
      <c r="QD36" s="531"/>
      <c r="QE36" s="531"/>
      <c r="QF36" s="531"/>
      <c r="QG36" s="531"/>
      <c r="QH36" s="531"/>
      <c r="QI36" s="531"/>
      <c r="QJ36" s="531"/>
      <c r="QK36" s="531"/>
      <c r="QL36" s="531"/>
      <c r="QM36" s="531"/>
      <c r="QN36" s="531"/>
      <c r="QO36" s="531"/>
      <c r="QP36" s="531"/>
      <c r="QQ36" s="531">
        <v>1</v>
      </c>
      <c r="QR36" s="531"/>
      <c r="QS36" s="531"/>
      <c r="QT36" s="531"/>
      <c r="QU36" s="531"/>
      <c r="QV36" s="531"/>
      <c r="QW36" s="531"/>
      <c r="QX36" s="531"/>
      <c r="QY36" s="531"/>
      <c r="QZ36" s="531"/>
      <c r="RA36" s="531"/>
      <c r="RB36" s="531"/>
      <c r="RC36" s="531"/>
      <c r="RD36" s="531"/>
      <c r="RE36" s="531"/>
      <c r="RF36" s="531"/>
      <c r="RG36" s="531"/>
      <c r="RH36" s="531"/>
      <c r="RI36" s="531"/>
      <c r="RJ36" s="531"/>
      <c r="RK36" s="531"/>
      <c r="RL36" s="531"/>
      <c r="RM36" s="531"/>
      <c r="RN36" s="531"/>
      <c r="RO36" s="531"/>
      <c r="RP36" s="531"/>
      <c r="RQ36" s="531"/>
      <c r="RR36" s="531"/>
      <c r="RS36" s="531">
        <v>1</v>
      </c>
      <c r="RT36" s="531"/>
      <c r="RU36" s="531"/>
      <c r="RV36" s="531"/>
      <c r="RW36" s="531"/>
      <c r="RX36" s="531"/>
      <c r="RY36" s="531"/>
      <c r="RZ36" s="531"/>
      <c r="SA36" s="531"/>
      <c r="SB36" s="531"/>
      <c r="SC36" s="531"/>
      <c r="SD36" s="531"/>
      <c r="SE36" s="531"/>
      <c r="SF36" s="531"/>
      <c r="SG36" s="531"/>
      <c r="SH36" s="531"/>
      <c r="SI36" s="531"/>
      <c r="SJ36" s="531"/>
      <c r="SK36" s="531"/>
      <c r="SL36" s="531"/>
      <c r="SM36" s="531"/>
      <c r="SN36" s="531"/>
      <c r="SO36" s="531"/>
      <c r="SP36" s="531"/>
      <c r="SQ36" s="531"/>
      <c r="SR36" s="531"/>
      <c r="SS36" s="531"/>
      <c r="ST36" s="531"/>
      <c r="SU36" s="531"/>
      <c r="SV36" s="531"/>
      <c r="SW36" s="531"/>
      <c r="SX36" s="531"/>
      <c r="SY36" s="531"/>
      <c r="SZ36" s="531"/>
      <c r="TA36" s="531"/>
      <c r="TB36" s="531"/>
      <c r="TC36" s="531"/>
      <c r="TD36" s="531"/>
      <c r="TE36" s="531"/>
      <c r="TF36" s="531"/>
      <c r="TG36" s="531"/>
      <c r="TH36" s="531"/>
      <c r="TI36" s="531"/>
      <c r="TJ36" s="531"/>
      <c r="TK36" s="531"/>
      <c r="TL36" s="531"/>
      <c r="TM36" s="531"/>
      <c r="TN36" s="531"/>
      <c r="TO36" s="531"/>
      <c r="TP36" s="531"/>
      <c r="TQ36" s="531"/>
      <c r="TR36" s="531"/>
      <c r="TS36" s="531"/>
      <c r="TT36" s="531"/>
      <c r="TU36" s="531"/>
      <c r="TV36" s="531"/>
      <c r="TW36" s="531"/>
      <c r="TX36" s="531"/>
      <c r="TY36" s="531"/>
      <c r="TZ36" s="531"/>
      <c r="UA36" s="531"/>
      <c r="UB36" s="531"/>
      <c r="UC36" s="531">
        <v>11</v>
      </c>
      <c r="UD36" s="531">
        <v>0</v>
      </c>
      <c r="UE36" s="531">
        <v>5</v>
      </c>
      <c r="UF36" s="531">
        <v>0</v>
      </c>
      <c r="UG36" s="531">
        <v>5</v>
      </c>
      <c r="UH36" s="531"/>
      <c r="UI36" s="531">
        <v>1</v>
      </c>
      <c r="UJ36" s="531">
        <v>0</v>
      </c>
      <c r="UK36" s="531"/>
      <c r="UL36" s="531">
        <v>1</v>
      </c>
      <c r="UM36" s="531">
        <v>1</v>
      </c>
      <c r="UN36" s="531">
        <v>2</v>
      </c>
      <c r="UO36" s="531">
        <v>5</v>
      </c>
      <c r="UP36" s="531">
        <v>1</v>
      </c>
      <c r="UQ36" s="531">
        <v>1</v>
      </c>
      <c r="UR36" s="531"/>
      <c r="US36" s="531"/>
      <c r="UT36" s="531"/>
      <c r="UU36" s="531"/>
      <c r="UV36" s="531"/>
      <c r="UW36" s="531">
        <v>1</v>
      </c>
      <c r="UX36" s="531">
        <v>3</v>
      </c>
      <c r="UY36" s="531">
        <v>1</v>
      </c>
      <c r="UZ36" s="531"/>
      <c r="VA36" s="531"/>
      <c r="VB36" s="531"/>
      <c r="VC36" s="536"/>
      <c r="VD36" s="536"/>
      <c r="VE36" s="536"/>
      <c r="VF36" s="536"/>
      <c r="VG36" s="536"/>
      <c r="VH36" s="536"/>
      <c r="VI36" s="531">
        <v>0</v>
      </c>
      <c r="VJ36" s="531">
        <v>0</v>
      </c>
      <c r="VK36" s="531">
        <v>0</v>
      </c>
      <c r="VL36" s="531">
        <v>0</v>
      </c>
      <c r="VM36" s="531">
        <v>0</v>
      </c>
      <c r="VN36" s="531">
        <v>0</v>
      </c>
      <c r="VO36" s="531">
        <v>3</v>
      </c>
      <c r="VP36" s="531">
        <v>3</v>
      </c>
      <c r="VQ36" s="531">
        <v>0</v>
      </c>
      <c r="VR36" s="531">
        <v>0</v>
      </c>
      <c r="VS36" s="531">
        <v>0</v>
      </c>
      <c r="VT36" s="531">
        <v>0</v>
      </c>
      <c r="VU36" s="531">
        <v>3</v>
      </c>
      <c r="VV36" s="531">
        <v>0</v>
      </c>
      <c r="VW36" s="531">
        <v>0</v>
      </c>
      <c r="VX36" s="536"/>
      <c r="VY36" s="531">
        <v>42</v>
      </c>
      <c r="VZ36" s="531">
        <v>25</v>
      </c>
      <c r="WA36" s="531">
        <v>0</v>
      </c>
      <c r="WB36" s="531">
        <v>0</v>
      </c>
      <c r="WC36" s="531">
        <v>0</v>
      </c>
      <c r="WD36" s="531">
        <v>0</v>
      </c>
      <c r="WE36" s="531">
        <v>46</v>
      </c>
      <c r="WF36" s="536"/>
      <c r="WG36" s="536"/>
      <c r="WH36" s="536"/>
      <c r="WI36" s="536"/>
      <c r="WJ36" s="536"/>
      <c r="WK36" s="536"/>
      <c r="WL36" s="536"/>
      <c r="WM36" s="536"/>
      <c r="WN36" s="536"/>
      <c r="WO36" s="531">
        <v>0</v>
      </c>
      <c r="WP36" s="531">
        <v>0</v>
      </c>
      <c r="WQ36" s="531"/>
      <c r="WR36" s="531"/>
      <c r="WS36" s="531"/>
      <c r="WT36" s="531"/>
      <c r="WU36" s="531"/>
      <c r="WV36" s="531"/>
      <c r="WW36" s="531"/>
      <c r="WX36" s="531"/>
      <c r="WY36" s="531"/>
      <c r="WZ36" s="531"/>
      <c r="XA36" s="531"/>
      <c r="XB36" s="531"/>
      <c r="XC36" s="531"/>
      <c r="XD36" s="531">
        <v>13</v>
      </c>
      <c r="XE36" s="531">
        <v>0</v>
      </c>
      <c r="XF36" s="531">
        <v>0</v>
      </c>
      <c r="XG36" s="531">
        <v>2</v>
      </c>
      <c r="XH36" s="531">
        <v>0</v>
      </c>
      <c r="XI36" s="531">
        <v>0</v>
      </c>
      <c r="XJ36" s="531">
        <v>0</v>
      </c>
      <c r="XK36" s="531">
        <v>0</v>
      </c>
      <c r="XL36" s="531">
        <v>0</v>
      </c>
      <c r="XM36" s="531">
        <v>0</v>
      </c>
      <c r="XN36" s="531">
        <v>1</v>
      </c>
      <c r="XO36" s="531">
        <v>0</v>
      </c>
      <c r="XP36" s="531">
        <v>0</v>
      </c>
      <c r="XQ36" s="531"/>
      <c r="XR36" s="531"/>
      <c r="XS36" s="531"/>
      <c r="XT36" s="531"/>
      <c r="XU36" s="531"/>
      <c r="XV36" s="531"/>
      <c r="XW36" s="531"/>
      <c r="XX36" s="531"/>
      <c r="XY36" s="531"/>
      <c r="XZ36" s="531"/>
      <c r="YA36" s="531"/>
      <c r="YB36" s="531"/>
      <c r="YC36" s="531"/>
      <c r="YD36" s="531"/>
      <c r="YE36" s="531"/>
      <c r="YF36" s="531"/>
      <c r="YG36" s="531"/>
      <c r="YH36" s="531"/>
      <c r="YI36" s="531"/>
      <c r="YJ36" s="531"/>
      <c r="YK36" s="531"/>
      <c r="YL36" s="531"/>
      <c r="YM36" s="531"/>
      <c r="YN36" s="531"/>
      <c r="YO36" s="531"/>
      <c r="YP36" s="531">
        <v>24</v>
      </c>
      <c r="YQ36" s="531"/>
      <c r="YR36" s="531"/>
      <c r="YS36" s="531"/>
      <c r="YT36" s="531">
        <v>18</v>
      </c>
      <c r="YU36" s="531"/>
      <c r="YV36" s="531"/>
      <c r="YW36" s="531"/>
      <c r="YX36" s="531"/>
      <c r="YY36" s="531"/>
      <c r="YZ36" s="531"/>
      <c r="ZA36" s="531"/>
      <c r="ZB36" s="531"/>
      <c r="ZC36" s="531"/>
      <c r="ZD36" s="531"/>
      <c r="ZE36" s="531"/>
      <c r="ZF36" s="531"/>
      <c r="ZG36" s="531"/>
      <c r="ZH36" s="531"/>
      <c r="ZI36" s="531"/>
      <c r="ZJ36" s="531"/>
      <c r="ZK36" s="531"/>
      <c r="ZL36" s="531"/>
      <c r="ZM36" s="531"/>
      <c r="ZN36" s="531"/>
      <c r="ZO36" s="531"/>
      <c r="ZP36" s="531"/>
      <c r="ZQ36" s="531"/>
      <c r="ZR36" s="531"/>
      <c r="ZS36" s="531"/>
      <c r="ZT36" s="531"/>
      <c r="ZU36" s="531"/>
      <c r="ZV36" s="531"/>
      <c r="ZW36" s="531"/>
      <c r="ZX36" s="531"/>
      <c r="ZY36" s="531"/>
      <c r="ZZ36" s="531"/>
      <c r="AAA36" s="531"/>
      <c r="AAB36" s="531"/>
      <c r="AAC36" s="531"/>
      <c r="AAD36" s="531"/>
      <c r="AAE36" s="531"/>
      <c r="AAF36" s="531"/>
      <c r="AAG36" s="531"/>
      <c r="AAH36" s="531"/>
      <c r="AAI36" s="531"/>
      <c r="AAJ36" s="531">
        <v>25</v>
      </c>
      <c r="AAK36" s="531"/>
      <c r="AAL36" s="531"/>
      <c r="AAM36" s="531"/>
      <c r="AAN36" s="531"/>
      <c r="AAO36" s="531"/>
      <c r="AAP36" s="531">
        <v>25</v>
      </c>
      <c r="AAQ36" s="531"/>
      <c r="AAR36" s="531"/>
      <c r="AAS36" s="531"/>
      <c r="AAT36" s="531">
        <v>25</v>
      </c>
      <c r="AAU36" s="531"/>
      <c r="AAV36" s="531"/>
      <c r="AAW36" s="531">
        <v>1</v>
      </c>
      <c r="AAX36" s="531"/>
      <c r="AAY36" s="531"/>
      <c r="AAZ36" s="531"/>
      <c r="ABA36" s="531"/>
      <c r="ABB36" s="531"/>
      <c r="ABC36" s="531">
        <v>0</v>
      </c>
      <c r="ABD36" s="531">
        <v>2</v>
      </c>
      <c r="ABE36" s="536"/>
      <c r="ABF36" s="536"/>
      <c r="ABG36" s="536"/>
      <c r="ABH36" s="536"/>
      <c r="ABI36" s="536"/>
      <c r="ABJ36" s="536"/>
      <c r="ABK36" s="536"/>
      <c r="ABL36" s="536"/>
      <c r="ABM36" s="536"/>
      <c r="ABN36" s="536"/>
      <c r="ABO36" s="536"/>
      <c r="ABP36" s="536"/>
      <c r="ABQ36" s="536"/>
      <c r="ABR36" s="536"/>
      <c r="ABS36" s="536"/>
      <c r="ABT36" s="536"/>
      <c r="ABU36" s="536"/>
      <c r="ABV36" s="536"/>
      <c r="ABW36" s="536"/>
      <c r="ABX36" s="536"/>
      <c r="ABY36" s="536"/>
      <c r="ABZ36" s="531"/>
      <c r="ACA36" s="531"/>
      <c r="ACB36" s="531"/>
      <c r="ACC36" s="531"/>
      <c r="ACD36" s="531"/>
      <c r="ACE36" s="531"/>
      <c r="ACF36" s="531"/>
      <c r="ACG36" s="531"/>
      <c r="ACH36" s="531"/>
      <c r="ACI36" s="531"/>
      <c r="ACJ36" s="531"/>
      <c r="ACK36" s="531"/>
      <c r="ACL36" s="531"/>
      <c r="ACM36" s="531"/>
      <c r="ACN36" s="531"/>
      <c r="ACO36" s="531"/>
      <c r="ACP36" s="531"/>
      <c r="ACQ36" s="531">
        <v>3</v>
      </c>
      <c r="ACR36" s="531">
        <v>3</v>
      </c>
      <c r="ACS36" s="531"/>
      <c r="ACT36" s="531">
        <v>1</v>
      </c>
      <c r="ACU36" s="531">
        <v>19</v>
      </c>
      <c r="ACV36" s="531" t="s">
        <v>1836</v>
      </c>
      <c r="ACW36" s="536"/>
      <c r="ACX36" s="536"/>
      <c r="ACY36" s="536"/>
      <c r="ACZ36" s="536"/>
      <c r="ADA36" s="536"/>
      <c r="ADB36" s="536"/>
      <c r="ADC36" s="536"/>
      <c r="ADD36" s="536"/>
      <c r="ADE36" s="536"/>
      <c r="ADF36" s="536"/>
      <c r="ADG36" s="536"/>
      <c r="ADH36" s="536"/>
      <c r="ADI36" s="536"/>
      <c r="ADJ36" s="536"/>
      <c r="ADK36" s="536"/>
      <c r="ADL36" s="531"/>
      <c r="ADM36" s="531"/>
      <c r="ADN36" s="531"/>
      <c r="ADO36" s="531"/>
      <c r="ADP36" s="531"/>
      <c r="ADQ36" s="531"/>
      <c r="ADR36" s="531"/>
      <c r="ADS36" s="531" t="s">
        <v>1837</v>
      </c>
      <c r="ADT36" s="531"/>
      <c r="ADU36" s="531"/>
      <c r="ADV36" s="531"/>
      <c r="ADW36" s="531"/>
      <c r="ADX36" s="531"/>
      <c r="ADY36" s="536"/>
      <c r="ADZ36" s="536"/>
      <c r="AEA36" s="536"/>
      <c r="AEB36" s="531" t="s">
        <v>1798</v>
      </c>
      <c r="AEC36" s="531" t="s">
        <v>1799</v>
      </c>
      <c r="AED36" s="531" t="s">
        <v>1800</v>
      </c>
      <c r="AEE36" s="531" t="s">
        <v>1801</v>
      </c>
      <c r="AEF36" s="531" t="s">
        <v>1802</v>
      </c>
      <c r="AEG36" s="531" t="s">
        <v>1803</v>
      </c>
      <c r="AEH36" s="531" t="s">
        <v>1638</v>
      </c>
      <c r="AEI36" s="531" t="s">
        <v>1637</v>
      </c>
      <c r="AEJ36" s="531" t="s">
        <v>1637</v>
      </c>
      <c r="AEK36"/>
      <c r="AEL36"/>
      <c r="AEM36"/>
      <c r="AEN36"/>
      <c r="AEO36"/>
      <c r="AEP36"/>
      <c r="AEQ36"/>
    </row>
    <row r="37" spans="1:823">
      <c r="A37" s="531">
        <v>34</v>
      </c>
      <c r="B37" s="531">
        <v>5</v>
      </c>
      <c r="C37" s="537">
        <v>4</v>
      </c>
      <c r="D37" s="531"/>
      <c r="E37" s="531"/>
      <c r="F37" s="531" t="s">
        <v>706</v>
      </c>
      <c r="G37" s="531" t="s">
        <v>1383</v>
      </c>
      <c r="H37" s="531" t="s">
        <v>1728</v>
      </c>
      <c r="I37" s="531" t="s">
        <v>714</v>
      </c>
      <c r="J37" s="531">
        <v>13</v>
      </c>
      <c r="K37" s="531" t="s">
        <v>707</v>
      </c>
      <c r="L37" s="531" t="s">
        <v>1526</v>
      </c>
      <c r="M37" s="531" t="s">
        <v>787</v>
      </c>
      <c r="N37" s="531"/>
      <c r="O37" s="531" t="s">
        <v>1744</v>
      </c>
      <c r="P37" s="531" t="s">
        <v>1700</v>
      </c>
      <c r="Q37" s="531"/>
      <c r="R37" s="531"/>
      <c r="S37" s="531"/>
      <c r="T37" s="531"/>
      <c r="U37" s="531"/>
      <c r="V37" s="531" t="s">
        <v>1383</v>
      </c>
      <c r="W37" s="531" t="s">
        <v>1728</v>
      </c>
      <c r="X37" s="531" t="s">
        <v>714</v>
      </c>
      <c r="Y37" s="531" t="s">
        <v>706</v>
      </c>
      <c r="Z37" s="531" t="s">
        <v>707</v>
      </c>
      <c r="AA37" s="531" t="s">
        <v>1526</v>
      </c>
      <c r="AB37" s="531" t="s">
        <v>1662</v>
      </c>
      <c r="AC37" s="531" t="s">
        <v>1521</v>
      </c>
      <c r="AD37" s="531"/>
      <c r="AE37" s="531"/>
      <c r="AF37" s="531">
        <v>6</v>
      </c>
      <c r="AG37" s="531">
        <v>9</v>
      </c>
      <c r="AH37" s="531">
        <v>6</v>
      </c>
      <c r="AI37" s="531">
        <v>9</v>
      </c>
      <c r="AJ37" s="531">
        <v>9</v>
      </c>
      <c r="AK37" s="531">
        <v>0</v>
      </c>
      <c r="AL37" s="531">
        <v>0</v>
      </c>
      <c r="AM37" s="531">
        <v>0</v>
      </c>
      <c r="AN37" s="531">
        <v>0</v>
      </c>
      <c r="AO37" s="531">
        <v>0</v>
      </c>
      <c r="AP37" s="531">
        <v>0</v>
      </c>
      <c r="AQ37" s="531">
        <v>0</v>
      </c>
      <c r="AR37" s="531">
        <v>0</v>
      </c>
      <c r="AS37" s="531"/>
      <c r="AT37" s="531"/>
      <c r="AU37" s="531"/>
      <c r="AV37" s="531"/>
      <c r="AW37" s="531">
        <v>2</v>
      </c>
      <c r="AX37" s="531"/>
      <c r="AY37" s="531"/>
      <c r="AZ37" s="531"/>
      <c r="BA37" s="531"/>
      <c r="BB37" s="531"/>
      <c r="BC37" s="531"/>
      <c r="BD37" s="531"/>
      <c r="BE37" s="531"/>
      <c r="BF37" s="531"/>
      <c r="BG37" s="531"/>
      <c r="BH37" s="531"/>
      <c r="BI37" s="531"/>
      <c r="BJ37" s="531"/>
      <c r="BK37" s="531"/>
      <c r="BL37" s="531"/>
      <c r="BM37" s="531"/>
      <c r="BN37" s="531"/>
      <c r="BO37" s="531"/>
      <c r="BP37" s="531"/>
      <c r="BQ37" s="531"/>
      <c r="BR37" s="531"/>
      <c r="BS37" s="531"/>
      <c r="BT37" s="531"/>
      <c r="BU37" s="531"/>
      <c r="BV37" s="531"/>
      <c r="BW37" s="531"/>
      <c r="BX37" s="531"/>
      <c r="BY37" s="531"/>
      <c r="BZ37" s="531"/>
      <c r="CA37" s="531"/>
      <c r="CB37" s="531"/>
      <c r="CC37" s="531"/>
      <c r="CD37" s="531"/>
      <c r="CE37" s="531"/>
      <c r="CF37" s="531"/>
      <c r="CG37" s="531"/>
      <c r="CH37" s="531"/>
      <c r="CI37" s="531"/>
      <c r="CJ37" s="531">
        <v>2</v>
      </c>
      <c r="CK37" s="531"/>
      <c r="CL37" s="531"/>
      <c r="CM37" s="531">
        <v>1</v>
      </c>
      <c r="CN37" s="531"/>
      <c r="CO37" s="531"/>
      <c r="CP37" s="531"/>
      <c r="CQ37" s="531"/>
      <c r="CR37" s="531"/>
      <c r="CS37" s="531"/>
      <c r="CT37" s="531"/>
      <c r="CU37" s="531"/>
      <c r="CV37" s="531"/>
      <c r="CW37" s="531"/>
      <c r="CX37" s="531"/>
      <c r="CY37" s="531"/>
      <c r="CZ37" s="531"/>
      <c r="DA37" s="531"/>
      <c r="DB37" s="531"/>
      <c r="DC37" s="531"/>
      <c r="DD37" s="531"/>
      <c r="DE37" s="531"/>
      <c r="DF37" s="531">
        <v>1</v>
      </c>
      <c r="DG37" s="531"/>
      <c r="DH37" s="531"/>
      <c r="DI37" s="531">
        <v>1</v>
      </c>
      <c r="DJ37" s="531">
        <v>2</v>
      </c>
      <c r="DK37" s="531">
        <v>1</v>
      </c>
      <c r="DL37" s="531"/>
      <c r="DM37" s="531"/>
      <c r="DN37" s="531"/>
      <c r="DO37" s="531"/>
      <c r="DP37" s="531"/>
      <c r="DQ37" s="531"/>
      <c r="DR37" s="531"/>
      <c r="DS37" s="531"/>
      <c r="DT37" s="531"/>
      <c r="DU37" s="531"/>
      <c r="DV37" s="531"/>
      <c r="DW37" s="531"/>
      <c r="DX37" s="531"/>
      <c r="DY37" s="531"/>
      <c r="DZ37" s="531"/>
      <c r="EA37" s="531"/>
      <c r="EB37" s="531"/>
      <c r="EC37" s="531"/>
      <c r="ED37" s="531"/>
      <c r="EE37" s="531"/>
      <c r="EF37" s="531">
        <v>2</v>
      </c>
      <c r="EG37" s="531"/>
      <c r="EH37" s="531"/>
      <c r="EI37" s="531">
        <v>1</v>
      </c>
      <c r="EJ37" s="531">
        <v>3</v>
      </c>
      <c r="EK37" s="531"/>
      <c r="EL37" s="531"/>
      <c r="EM37" s="531"/>
      <c r="EN37" s="531"/>
      <c r="EO37" s="531"/>
      <c r="EP37" s="531"/>
      <c r="EQ37" s="531"/>
      <c r="ER37" s="531"/>
      <c r="ES37" s="531"/>
      <c r="ET37" s="531"/>
      <c r="EU37" s="531"/>
      <c r="EV37" s="531"/>
      <c r="EW37" s="531"/>
      <c r="EX37" s="531"/>
      <c r="EY37" s="531"/>
      <c r="EZ37" s="531"/>
      <c r="FA37" s="531"/>
      <c r="FB37" s="531"/>
      <c r="FC37" s="531"/>
      <c r="FD37" s="531"/>
      <c r="FE37" s="531"/>
      <c r="FF37" s="531"/>
      <c r="FG37" s="531"/>
      <c r="FH37" s="531"/>
      <c r="FI37" s="531"/>
      <c r="FJ37" s="531"/>
      <c r="FK37" s="531"/>
      <c r="FL37" s="531"/>
      <c r="FM37" s="531"/>
      <c r="FN37" s="531"/>
      <c r="FO37" s="531"/>
      <c r="FP37" s="531"/>
      <c r="FQ37" s="531"/>
      <c r="FR37" s="531"/>
      <c r="FS37" s="531"/>
      <c r="FT37" s="531"/>
      <c r="FU37" s="531"/>
      <c r="FV37" s="531">
        <v>1</v>
      </c>
      <c r="FW37" s="531"/>
      <c r="FX37" s="531"/>
      <c r="FY37" s="531"/>
      <c r="FZ37" s="531"/>
      <c r="GA37" s="531"/>
      <c r="GB37" s="531"/>
      <c r="GC37" s="531"/>
      <c r="GD37" s="531"/>
      <c r="GE37" s="531"/>
      <c r="GF37" s="531"/>
      <c r="GG37" s="531"/>
      <c r="GH37" s="531"/>
      <c r="GI37" s="531"/>
      <c r="GJ37" s="531"/>
      <c r="GK37" s="531"/>
      <c r="GL37" s="531"/>
      <c r="GM37" s="531"/>
      <c r="GN37" s="531"/>
      <c r="GO37" s="531"/>
      <c r="GP37" s="531"/>
      <c r="GQ37" s="531"/>
      <c r="GR37" s="531"/>
      <c r="GS37" s="531"/>
      <c r="GT37" s="531"/>
      <c r="GU37" s="531"/>
      <c r="GV37" s="531"/>
      <c r="GW37" s="531"/>
      <c r="GX37" s="531"/>
      <c r="GY37" s="531"/>
      <c r="GZ37" s="531"/>
      <c r="HA37" s="531"/>
      <c r="HB37" s="531"/>
      <c r="HC37" s="531"/>
      <c r="HD37" s="531"/>
      <c r="HE37" s="531"/>
      <c r="HF37" s="531"/>
      <c r="HG37" s="531"/>
      <c r="HH37" s="531"/>
      <c r="HI37" s="531"/>
      <c r="HJ37" s="531"/>
      <c r="HK37" s="531"/>
      <c r="HL37" s="531"/>
      <c r="HM37" s="531"/>
      <c r="HN37" s="531"/>
      <c r="HO37" s="531"/>
      <c r="HP37" s="531">
        <v>1</v>
      </c>
      <c r="HQ37" s="531"/>
      <c r="HR37" s="531"/>
      <c r="HS37" s="531"/>
      <c r="HT37" s="531"/>
      <c r="HU37" s="531"/>
      <c r="HV37" s="531"/>
      <c r="HW37" s="531"/>
      <c r="HX37" s="531"/>
      <c r="HY37" s="531"/>
      <c r="HZ37" s="531"/>
      <c r="IA37" s="531"/>
      <c r="IB37" s="531"/>
      <c r="IC37" s="531"/>
      <c r="ID37" s="531"/>
      <c r="IE37" s="531"/>
      <c r="IF37" s="531"/>
      <c r="IG37" s="531"/>
      <c r="IH37" s="531"/>
      <c r="II37" s="531"/>
      <c r="IJ37" s="531"/>
      <c r="IK37" s="531"/>
      <c r="IL37" s="531"/>
      <c r="IM37" s="531"/>
      <c r="IN37" s="531"/>
      <c r="IO37" s="531"/>
      <c r="IP37" s="531"/>
      <c r="IQ37" s="531"/>
      <c r="IR37" s="531"/>
      <c r="IS37" s="531"/>
      <c r="IT37" s="531"/>
      <c r="IU37" s="531"/>
      <c r="IV37" s="531"/>
      <c r="IW37" s="531"/>
      <c r="IX37" s="531"/>
      <c r="IY37" s="531"/>
      <c r="IZ37" s="531"/>
      <c r="JA37" s="531"/>
      <c r="JB37" s="531"/>
      <c r="JC37" s="531"/>
      <c r="JD37" s="531"/>
      <c r="JE37" s="531"/>
      <c r="JF37" s="531"/>
      <c r="JG37" s="531"/>
      <c r="JH37" s="531"/>
      <c r="JI37" s="531"/>
      <c r="JJ37" s="531"/>
      <c r="JK37" s="531"/>
      <c r="JL37" s="531"/>
      <c r="JM37" s="531"/>
      <c r="JN37" s="531"/>
      <c r="JO37" s="531"/>
      <c r="JP37" s="531"/>
      <c r="JQ37" s="531"/>
      <c r="JR37" s="531"/>
      <c r="JS37" s="531"/>
      <c r="JT37" s="531"/>
      <c r="JU37" s="531"/>
      <c r="JV37" s="531"/>
      <c r="JW37" s="531"/>
      <c r="JX37" s="531"/>
      <c r="JY37" s="531"/>
      <c r="JZ37" s="531"/>
      <c r="KA37" s="531"/>
      <c r="KB37" s="531"/>
      <c r="KC37" s="531"/>
      <c r="KD37" s="531"/>
      <c r="KE37" s="531"/>
      <c r="KF37" s="531"/>
      <c r="KG37" s="531"/>
      <c r="KH37" s="531"/>
      <c r="KI37" s="531"/>
      <c r="KJ37" s="531"/>
      <c r="KK37" s="531"/>
      <c r="KL37" s="531"/>
      <c r="KM37" s="531"/>
      <c r="KN37" s="531"/>
      <c r="KO37" s="531"/>
      <c r="KP37" s="531"/>
      <c r="KQ37" s="531"/>
      <c r="KR37" s="531"/>
      <c r="KS37" s="531"/>
      <c r="KT37" s="531"/>
      <c r="KU37" s="531"/>
      <c r="KV37" s="531"/>
      <c r="KW37" s="531"/>
      <c r="KX37" s="531"/>
      <c r="KY37" s="531"/>
      <c r="KZ37" s="531"/>
      <c r="LA37" s="531"/>
      <c r="LB37" s="531"/>
      <c r="LC37" s="531"/>
      <c r="LD37" s="531"/>
      <c r="LE37" s="531"/>
      <c r="LF37" s="531"/>
      <c r="LG37" s="531"/>
      <c r="LH37" s="531"/>
      <c r="LI37" s="531"/>
      <c r="LJ37" s="531"/>
      <c r="LK37" s="531"/>
      <c r="LL37" s="531"/>
      <c r="LM37" s="531"/>
      <c r="LN37" s="531"/>
      <c r="LO37" s="531"/>
      <c r="LP37" s="531"/>
      <c r="LQ37" s="531"/>
      <c r="LR37" s="531"/>
      <c r="LS37" s="531"/>
      <c r="LT37" s="531"/>
      <c r="LU37" s="531"/>
      <c r="LV37" s="531"/>
      <c r="LW37" s="531"/>
      <c r="LX37" s="531"/>
      <c r="LY37" s="531"/>
      <c r="LZ37" s="531"/>
      <c r="MA37" s="531"/>
      <c r="MB37" s="531"/>
      <c r="MC37" s="531"/>
      <c r="MD37" s="531"/>
      <c r="ME37" s="531"/>
      <c r="MF37" s="531"/>
      <c r="MG37" s="531"/>
      <c r="MH37" s="531"/>
      <c r="MI37" s="531"/>
      <c r="MJ37" s="531"/>
      <c r="MK37" s="531"/>
      <c r="ML37" s="531"/>
      <c r="MM37" s="531"/>
      <c r="MN37" s="531"/>
      <c r="MO37" s="531">
        <v>1</v>
      </c>
      <c r="MP37" s="531"/>
      <c r="MQ37" s="531"/>
      <c r="MR37" s="531"/>
      <c r="MS37" s="531"/>
      <c r="MT37" s="531"/>
      <c r="MU37" s="531"/>
      <c r="MV37" s="531"/>
      <c r="MW37" s="531"/>
      <c r="MX37" s="531"/>
      <c r="MY37" s="531"/>
      <c r="MZ37" s="531">
        <v>5</v>
      </c>
      <c r="NA37" s="531"/>
      <c r="NB37" s="531"/>
      <c r="NC37" s="531"/>
      <c r="ND37" s="531"/>
      <c r="NE37" s="531"/>
      <c r="NF37" s="531"/>
      <c r="NG37" s="531"/>
      <c r="NH37" s="531"/>
      <c r="NI37" s="531"/>
      <c r="NJ37" s="531"/>
      <c r="NK37" s="531"/>
      <c r="NL37" s="531"/>
      <c r="NM37" s="531"/>
      <c r="NN37" s="531"/>
      <c r="NO37" s="531"/>
      <c r="NP37" s="531"/>
      <c r="NQ37" s="531"/>
      <c r="NR37" s="531"/>
      <c r="NS37" s="531"/>
      <c r="NT37" s="531"/>
      <c r="NU37" s="531"/>
      <c r="NV37" s="531"/>
      <c r="NW37" s="531"/>
      <c r="NX37" s="531"/>
      <c r="NY37" s="531"/>
      <c r="NZ37" s="531"/>
      <c r="OA37" s="531"/>
      <c r="OB37" s="531"/>
      <c r="OC37" s="531"/>
      <c r="OD37" s="531"/>
      <c r="OE37" s="531"/>
      <c r="OF37" s="531"/>
      <c r="OG37" s="531"/>
      <c r="OH37" s="531"/>
      <c r="OI37" s="531"/>
      <c r="OJ37" s="531"/>
      <c r="OK37" s="531"/>
      <c r="OL37" s="531"/>
      <c r="OM37" s="531"/>
      <c r="ON37" s="531"/>
      <c r="OO37" s="531"/>
      <c r="OP37" s="531"/>
      <c r="OQ37" s="531"/>
      <c r="OR37" s="531">
        <v>7</v>
      </c>
      <c r="OS37" s="531"/>
      <c r="OT37" s="531"/>
      <c r="OU37" s="531"/>
      <c r="OV37" s="531"/>
      <c r="OW37" s="531"/>
      <c r="OX37" s="531"/>
      <c r="OY37" s="531"/>
      <c r="OZ37" s="531"/>
      <c r="PA37" s="531"/>
      <c r="PB37" s="531"/>
      <c r="PC37" s="531"/>
      <c r="PD37" s="531"/>
      <c r="PE37" s="531"/>
      <c r="PF37" s="531"/>
      <c r="PG37" s="531"/>
      <c r="PH37" s="531"/>
      <c r="PI37" s="531"/>
      <c r="PJ37" s="531"/>
      <c r="PK37" s="531"/>
      <c r="PL37" s="531"/>
      <c r="PM37" s="531"/>
      <c r="PN37" s="531"/>
      <c r="PO37" s="531"/>
      <c r="PP37" s="531"/>
      <c r="PQ37" s="531"/>
      <c r="PR37" s="531"/>
      <c r="PS37" s="531"/>
      <c r="PT37" s="531"/>
      <c r="PU37" s="531"/>
      <c r="PV37" s="531"/>
      <c r="PW37" s="531"/>
      <c r="PX37" s="531"/>
      <c r="PY37" s="531"/>
      <c r="PZ37" s="531"/>
      <c r="QA37" s="531"/>
      <c r="QB37" s="531"/>
      <c r="QC37" s="531"/>
      <c r="QD37" s="531"/>
      <c r="QE37" s="531"/>
      <c r="QF37" s="531"/>
      <c r="QG37" s="531"/>
      <c r="QH37" s="531"/>
      <c r="QI37" s="531"/>
      <c r="QJ37" s="531">
        <v>4</v>
      </c>
      <c r="QK37" s="531"/>
      <c r="QL37" s="531"/>
      <c r="QM37" s="531"/>
      <c r="QN37" s="531"/>
      <c r="QO37" s="531"/>
      <c r="QP37" s="531"/>
      <c r="QQ37" s="531"/>
      <c r="QR37" s="531"/>
      <c r="QS37" s="531"/>
      <c r="QT37" s="531"/>
      <c r="QU37" s="531"/>
      <c r="QV37" s="531"/>
      <c r="QW37" s="531"/>
      <c r="QX37" s="531"/>
      <c r="QY37" s="531"/>
      <c r="QZ37" s="531"/>
      <c r="RA37" s="531"/>
      <c r="RB37" s="531"/>
      <c r="RC37" s="531"/>
      <c r="RD37" s="531"/>
      <c r="RE37" s="531"/>
      <c r="RF37" s="531"/>
      <c r="RG37" s="531"/>
      <c r="RH37" s="531"/>
      <c r="RI37" s="531"/>
      <c r="RJ37" s="531"/>
      <c r="RK37" s="531"/>
      <c r="RL37" s="531"/>
      <c r="RM37" s="531"/>
      <c r="RN37" s="531"/>
      <c r="RO37" s="531"/>
      <c r="RP37" s="531"/>
      <c r="RQ37" s="531"/>
      <c r="RR37" s="531"/>
      <c r="RS37" s="531"/>
      <c r="RT37" s="531"/>
      <c r="RU37" s="531"/>
      <c r="RV37" s="531"/>
      <c r="RW37" s="531"/>
      <c r="RX37" s="531"/>
      <c r="RY37" s="531"/>
      <c r="RZ37" s="531"/>
      <c r="SA37" s="531"/>
      <c r="SB37" s="531">
        <v>7</v>
      </c>
      <c r="SC37" s="531"/>
      <c r="SD37" s="531"/>
      <c r="SE37" s="531"/>
      <c r="SF37" s="531"/>
      <c r="SG37" s="531"/>
      <c r="SH37" s="531"/>
      <c r="SI37" s="531"/>
      <c r="SJ37" s="531"/>
      <c r="SK37" s="531"/>
      <c r="SL37" s="531"/>
      <c r="SM37" s="531"/>
      <c r="SN37" s="531"/>
      <c r="SO37" s="531"/>
      <c r="SP37" s="531"/>
      <c r="SQ37" s="531"/>
      <c r="SR37" s="531"/>
      <c r="SS37" s="531"/>
      <c r="ST37" s="531"/>
      <c r="SU37" s="531"/>
      <c r="SV37" s="531"/>
      <c r="SW37" s="531"/>
      <c r="SX37" s="531"/>
      <c r="SY37" s="531"/>
      <c r="SZ37" s="531"/>
      <c r="TA37" s="531"/>
      <c r="TB37" s="531"/>
      <c r="TC37" s="531"/>
      <c r="TD37" s="531"/>
      <c r="TE37" s="531"/>
      <c r="TF37" s="531"/>
      <c r="TG37" s="531"/>
      <c r="TH37" s="531"/>
      <c r="TI37" s="531"/>
      <c r="TJ37" s="531">
        <v>1</v>
      </c>
      <c r="TK37" s="531"/>
      <c r="TL37" s="531"/>
      <c r="TM37" s="531"/>
      <c r="TN37" s="531"/>
      <c r="TO37" s="531"/>
      <c r="TP37" s="531"/>
      <c r="TQ37" s="531"/>
      <c r="TR37" s="531"/>
      <c r="TS37" s="531"/>
      <c r="TT37" s="531"/>
      <c r="TU37" s="531"/>
      <c r="TV37" s="531"/>
      <c r="TW37" s="531"/>
      <c r="TX37" s="531"/>
      <c r="TY37" s="531"/>
      <c r="TZ37" s="531"/>
      <c r="UA37" s="531"/>
      <c r="UB37" s="531"/>
      <c r="UC37" s="531">
        <v>9</v>
      </c>
      <c r="UD37" s="531">
        <v>0</v>
      </c>
      <c r="UE37" s="531">
        <v>0</v>
      </c>
      <c r="UF37" s="531">
        <v>0</v>
      </c>
      <c r="UG37" s="531">
        <v>9</v>
      </c>
      <c r="UH37" s="531"/>
      <c r="UI37" s="531">
        <v>0</v>
      </c>
      <c r="UJ37" s="531">
        <v>0</v>
      </c>
      <c r="UK37" s="531"/>
      <c r="UL37" s="531"/>
      <c r="UM37" s="531"/>
      <c r="UN37" s="531"/>
      <c r="UO37" s="531">
        <v>5</v>
      </c>
      <c r="UP37" s="531">
        <v>4</v>
      </c>
      <c r="UQ37" s="531"/>
      <c r="UR37" s="531"/>
      <c r="US37" s="531"/>
      <c r="UT37" s="531"/>
      <c r="UU37" s="531"/>
      <c r="UV37" s="531">
        <v>1</v>
      </c>
      <c r="UW37" s="531"/>
      <c r="UX37" s="531">
        <v>2</v>
      </c>
      <c r="UY37" s="531">
        <v>4</v>
      </c>
      <c r="UZ37" s="531">
        <v>2</v>
      </c>
      <c r="VA37" s="531"/>
      <c r="VB37" s="531"/>
      <c r="VC37" s="536"/>
      <c r="VD37" s="536"/>
      <c r="VE37" s="536"/>
      <c r="VF37" s="536"/>
      <c r="VG37" s="536"/>
      <c r="VH37" s="536"/>
      <c r="VI37" s="531">
        <v>0</v>
      </c>
      <c r="VJ37" s="531">
        <v>0</v>
      </c>
      <c r="VK37" s="531">
        <v>0</v>
      </c>
      <c r="VL37" s="531">
        <v>0</v>
      </c>
      <c r="VM37" s="531">
        <v>0</v>
      </c>
      <c r="VN37" s="531">
        <v>0</v>
      </c>
      <c r="VO37" s="531">
        <v>2</v>
      </c>
      <c r="VP37" s="531">
        <v>2</v>
      </c>
      <c r="VQ37" s="531">
        <v>0</v>
      </c>
      <c r="VR37" s="531">
        <v>0</v>
      </c>
      <c r="VS37" s="531">
        <v>0</v>
      </c>
      <c r="VT37" s="531">
        <v>0</v>
      </c>
      <c r="VU37" s="531">
        <v>2</v>
      </c>
      <c r="VV37" s="531">
        <v>0</v>
      </c>
      <c r="VW37" s="531">
        <v>0</v>
      </c>
      <c r="VX37" s="536"/>
      <c r="VY37" s="531">
        <v>36</v>
      </c>
      <c r="VZ37" s="531">
        <v>2</v>
      </c>
      <c r="WA37" s="531">
        <v>0</v>
      </c>
      <c r="WB37" s="531">
        <v>0</v>
      </c>
      <c r="WC37" s="531">
        <v>0</v>
      </c>
      <c r="WD37" s="531">
        <v>0</v>
      </c>
      <c r="WE37" s="531">
        <v>12</v>
      </c>
      <c r="WF37" s="536"/>
      <c r="WG37" s="536"/>
      <c r="WH37" s="536"/>
      <c r="WI37" s="536"/>
      <c r="WJ37" s="536"/>
      <c r="WK37" s="536"/>
      <c r="WL37" s="536"/>
      <c r="WM37" s="536"/>
      <c r="WN37" s="536"/>
      <c r="WO37" s="531">
        <v>0</v>
      </c>
      <c r="WP37" s="531">
        <v>0</v>
      </c>
      <c r="WQ37" s="531"/>
      <c r="WR37" s="531"/>
      <c r="WS37" s="531"/>
      <c r="WT37" s="531"/>
      <c r="WU37" s="531"/>
      <c r="WV37" s="531"/>
      <c r="WW37" s="531"/>
      <c r="WX37" s="531"/>
      <c r="WY37" s="531"/>
      <c r="WZ37" s="531"/>
      <c r="XA37" s="531"/>
      <c r="XB37" s="531"/>
      <c r="XC37" s="531"/>
      <c r="XD37" s="531"/>
      <c r="XE37" s="531"/>
      <c r="XF37" s="531"/>
      <c r="XG37" s="531">
        <v>1</v>
      </c>
      <c r="XH37" s="531">
        <v>11</v>
      </c>
      <c r="XI37" s="531">
        <v>1</v>
      </c>
      <c r="XJ37" s="531"/>
      <c r="XK37" s="531">
        <v>1</v>
      </c>
      <c r="XL37" s="531"/>
      <c r="XM37" s="531"/>
      <c r="XN37" s="531"/>
      <c r="XO37" s="531"/>
      <c r="XP37" s="531"/>
      <c r="XQ37" s="531"/>
      <c r="XR37" s="531"/>
      <c r="XS37" s="531"/>
      <c r="XT37" s="531"/>
      <c r="XU37" s="531"/>
      <c r="XV37" s="531"/>
      <c r="XW37" s="531"/>
      <c r="XX37" s="531"/>
      <c r="XY37" s="531"/>
      <c r="XZ37" s="531"/>
      <c r="YA37" s="531"/>
      <c r="YB37" s="531"/>
      <c r="YC37" s="531"/>
      <c r="YD37" s="531"/>
      <c r="YE37" s="531"/>
      <c r="YF37" s="531"/>
      <c r="YG37" s="531"/>
      <c r="YH37" s="531"/>
      <c r="YI37" s="531"/>
      <c r="YJ37" s="531"/>
      <c r="YK37" s="531"/>
      <c r="YL37" s="531"/>
      <c r="YM37" s="531"/>
      <c r="YN37" s="531">
        <v>3</v>
      </c>
      <c r="YO37" s="531"/>
      <c r="YP37" s="531"/>
      <c r="YQ37" s="531"/>
      <c r="YR37" s="531"/>
      <c r="YS37" s="531"/>
      <c r="YT37" s="531">
        <v>36</v>
      </c>
      <c r="YU37" s="531"/>
      <c r="YV37" s="531"/>
      <c r="YW37" s="531"/>
      <c r="YX37" s="531"/>
      <c r="YY37" s="531"/>
      <c r="YZ37" s="531"/>
      <c r="ZA37" s="531"/>
      <c r="ZB37" s="531"/>
      <c r="ZC37" s="531"/>
      <c r="ZD37" s="531"/>
      <c r="ZE37" s="531"/>
      <c r="ZF37" s="531"/>
      <c r="ZG37" s="531"/>
      <c r="ZH37" s="531"/>
      <c r="ZI37" s="531"/>
      <c r="ZJ37" s="531"/>
      <c r="ZK37" s="531"/>
      <c r="ZL37" s="531"/>
      <c r="ZM37" s="531"/>
      <c r="ZN37" s="531"/>
      <c r="ZO37" s="531"/>
      <c r="ZP37" s="531"/>
      <c r="ZQ37" s="531"/>
      <c r="ZR37" s="531"/>
      <c r="ZS37" s="531"/>
      <c r="ZT37" s="531"/>
      <c r="ZU37" s="531"/>
      <c r="ZV37" s="531"/>
      <c r="ZW37" s="531"/>
      <c r="ZX37" s="531"/>
      <c r="ZY37" s="531"/>
      <c r="ZZ37" s="531"/>
      <c r="AAA37" s="531"/>
      <c r="AAB37" s="531"/>
      <c r="AAC37" s="531"/>
      <c r="AAD37" s="531"/>
      <c r="AAE37" s="531"/>
      <c r="AAF37" s="531"/>
      <c r="AAG37" s="531"/>
      <c r="AAH37" s="531"/>
      <c r="AAI37" s="531"/>
      <c r="AAJ37" s="531"/>
      <c r="AAK37" s="531"/>
      <c r="AAL37" s="531"/>
      <c r="AAM37" s="531"/>
      <c r="AAN37" s="531"/>
      <c r="AAO37" s="531"/>
      <c r="AAP37" s="531"/>
      <c r="AAQ37" s="531"/>
      <c r="AAR37" s="531"/>
      <c r="AAS37" s="531"/>
      <c r="AAT37" s="531"/>
      <c r="AAU37" s="531"/>
      <c r="AAV37" s="531"/>
      <c r="AAW37" s="531"/>
      <c r="AAX37" s="531"/>
      <c r="AAY37" s="531"/>
      <c r="AAZ37" s="531"/>
      <c r="ABA37" s="531">
        <v>1</v>
      </c>
      <c r="ABB37" s="531"/>
      <c r="ABC37" s="531">
        <v>0</v>
      </c>
      <c r="ABD37" s="531">
        <v>1</v>
      </c>
      <c r="ABE37" s="536"/>
      <c r="ABF37" s="536"/>
      <c r="ABG37" s="536"/>
      <c r="ABH37" s="536"/>
      <c r="ABI37" s="536"/>
      <c r="ABJ37" s="536"/>
      <c r="ABK37" s="536"/>
      <c r="ABL37" s="536"/>
      <c r="ABM37" s="536"/>
      <c r="ABN37" s="536"/>
      <c r="ABO37" s="536"/>
      <c r="ABP37" s="536"/>
      <c r="ABQ37" s="536"/>
      <c r="ABR37" s="536"/>
      <c r="ABS37" s="536"/>
      <c r="ABT37" s="536"/>
      <c r="ABU37" s="536"/>
      <c r="ABV37" s="536"/>
      <c r="ABW37" s="536"/>
      <c r="ABX37" s="536"/>
      <c r="ABY37" s="536"/>
      <c r="ABZ37" s="531"/>
      <c r="ACA37" s="531"/>
      <c r="ACB37" s="531"/>
      <c r="ACC37" s="531"/>
      <c r="ACD37" s="531"/>
      <c r="ACE37" s="531"/>
      <c r="ACF37" s="531"/>
      <c r="ACG37" s="531"/>
      <c r="ACH37" s="531"/>
      <c r="ACI37" s="531"/>
      <c r="ACJ37" s="531"/>
      <c r="ACK37" s="531"/>
      <c r="ACL37" s="531"/>
      <c r="ACM37" s="531"/>
      <c r="ACN37" s="531"/>
      <c r="ACO37" s="531"/>
      <c r="ACP37" s="531"/>
      <c r="ACQ37" s="531">
        <v>3</v>
      </c>
      <c r="ACR37" s="531">
        <v>2</v>
      </c>
      <c r="ACS37" s="531">
        <v>2</v>
      </c>
      <c r="ACT37" s="531">
        <v>2</v>
      </c>
      <c r="ACU37" s="531"/>
      <c r="ACV37" s="531" t="s">
        <v>1833</v>
      </c>
      <c r="ACW37" s="536"/>
      <c r="ACX37" s="536"/>
      <c r="ACY37" s="536"/>
      <c r="ACZ37" s="536"/>
      <c r="ADA37" s="536"/>
      <c r="ADB37" s="536"/>
      <c r="ADC37" s="536"/>
      <c r="ADD37" s="536"/>
      <c r="ADE37" s="536"/>
      <c r="ADF37" s="536"/>
      <c r="ADG37" s="536"/>
      <c r="ADH37" s="536"/>
      <c r="ADI37" s="536"/>
      <c r="ADJ37" s="536"/>
      <c r="ADK37" s="536"/>
      <c r="ADL37" s="531"/>
      <c r="ADM37" s="531"/>
      <c r="ADN37" s="531"/>
      <c r="ADO37" s="531"/>
      <c r="ADP37" s="531"/>
      <c r="ADQ37" s="531"/>
      <c r="ADR37" s="531"/>
      <c r="ADS37" s="531" t="s">
        <v>1636</v>
      </c>
      <c r="ADT37" s="531"/>
      <c r="ADU37" s="531"/>
      <c r="ADV37" s="531"/>
      <c r="ADW37" s="531"/>
      <c r="ADX37" s="531"/>
      <c r="ADY37" s="536"/>
      <c r="ADZ37" s="536"/>
      <c r="AEA37" s="536"/>
      <c r="AEB37" s="531" t="s">
        <v>1798</v>
      </c>
      <c r="AEC37" s="531" t="s">
        <v>1799</v>
      </c>
      <c r="AED37" s="531" t="s">
        <v>1800</v>
      </c>
      <c r="AEE37" s="531" t="s">
        <v>1801</v>
      </c>
      <c r="AEF37" s="531" t="s">
        <v>1802</v>
      </c>
      <c r="AEG37" s="531" t="s">
        <v>1803</v>
      </c>
      <c r="AEH37" s="531"/>
      <c r="AEI37" s="531"/>
      <c r="AEJ37" s="531"/>
    </row>
    <row r="38" spans="1:823">
      <c r="A38" s="531">
        <v>11</v>
      </c>
      <c r="B38" s="531">
        <v>6</v>
      </c>
      <c r="C38" s="537">
        <v>4</v>
      </c>
      <c r="D38" s="535">
        <v>43118.329200428241</v>
      </c>
      <c r="E38" s="531" t="s">
        <v>697</v>
      </c>
      <c r="F38" s="531" t="s">
        <v>706</v>
      </c>
      <c r="G38" s="531" t="s">
        <v>742</v>
      </c>
      <c r="H38" s="531" t="s">
        <v>743</v>
      </c>
      <c r="I38" s="531" t="s">
        <v>714</v>
      </c>
      <c r="J38" s="531">
        <v>20</v>
      </c>
      <c r="K38" s="531" t="s">
        <v>744</v>
      </c>
      <c r="L38" s="531" t="s">
        <v>745</v>
      </c>
      <c r="M38" s="531" t="s">
        <v>746</v>
      </c>
      <c r="N38" s="531"/>
      <c r="O38" s="531" t="s">
        <v>1749</v>
      </c>
      <c r="P38" s="531" t="s">
        <v>1700</v>
      </c>
      <c r="Q38" s="531"/>
      <c r="R38" s="531"/>
      <c r="S38" s="531"/>
      <c r="T38" s="531"/>
      <c r="U38" s="531" t="s">
        <v>1142</v>
      </c>
      <c r="V38" s="531" t="s">
        <v>742</v>
      </c>
      <c r="W38" s="531" t="s">
        <v>743</v>
      </c>
      <c r="X38" s="531" t="s">
        <v>714</v>
      </c>
      <c r="Y38" s="531" t="s">
        <v>706</v>
      </c>
      <c r="Z38" s="531" t="s">
        <v>744</v>
      </c>
      <c r="AA38" s="531" t="s">
        <v>745</v>
      </c>
      <c r="AB38" s="531" t="s">
        <v>1663</v>
      </c>
      <c r="AC38" s="531" t="s">
        <v>1750</v>
      </c>
      <c r="AD38" s="531"/>
      <c r="AE38" s="531"/>
      <c r="AF38" s="531">
        <v>5</v>
      </c>
      <c r="AG38" s="531">
        <v>10</v>
      </c>
      <c r="AH38" s="531">
        <v>11</v>
      </c>
      <c r="AI38" s="531">
        <v>11</v>
      </c>
      <c r="AJ38" s="531">
        <v>9</v>
      </c>
      <c r="AK38" s="531"/>
      <c r="AL38" s="531"/>
      <c r="AM38" s="531"/>
      <c r="AN38" s="531"/>
      <c r="AO38" s="531"/>
      <c r="AP38" s="531"/>
      <c r="AQ38" s="531"/>
      <c r="AR38" s="531"/>
      <c r="AS38" s="531"/>
      <c r="AT38" s="531"/>
      <c r="AU38" s="531"/>
      <c r="AV38" s="531"/>
      <c r="AW38" s="531">
        <v>1</v>
      </c>
      <c r="AX38" s="531"/>
      <c r="AY38" s="531"/>
      <c r="AZ38" s="531"/>
      <c r="BA38" s="531"/>
      <c r="BB38" s="531"/>
      <c r="BC38" s="531"/>
      <c r="BD38" s="531"/>
      <c r="BE38" s="531"/>
      <c r="BF38" s="531">
        <v>2</v>
      </c>
      <c r="BG38" s="531"/>
      <c r="BH38" s="531"/>
      <c r="BI38" s="531"/>
      <c r="BJ38" s="531">
        <v>3</v>
      </c>
      <c r="BK38" s="531"/>
      <c r="BL38" s="531"/>
      <c r="BM38" s="531"/>
      <c r="BN38" s="531"/>
      <c r="BO38" s="531"/>
      <c r="BP38" s="531"/>
      <c r="BQ38" s="531"/>
      <c r="BR38" s="531"/>
      <c r="BS38" s="531"/>
      <c r="BT38" s="531"/>
      <c r="BU38" s="531"/>
      <c r="BV38" s="531"/>
      <c r="BW38" s="531"/>
      <c r="BX38" s="531"/>
      <c r="BY38" s="531"/>
      <c r="BZ38" s="531"/>
      <c r="CA38" s="531"/>
      <c r="CB38" s="531"/>
      <c r="CC38" s="531"/>
      <c r="CD38" s="531"/>
      <c r="CE38" s="531"/>
      <c r="CF38" s="531">
        <v>4</v>
      </c>
      <c r="CG38" s="531"/>
      <c r="CH38" s="531"/>
      <c r="CI38" s="531"/>
      <c r="CJ38" s="531"/>
      <c r="CK38" s="531"/>
      <c r="CL38" s="531"/>
      <c r="CM38" s="531"/>
      <c r="CN38" s="531"/>
      <c r="CO38" s="531"/>
      <c r="CP38" s="531"/>
      <c r="CQ38" s="531"/>
      <c r="CR38" s="531"/>
      <c r="CS38" s="531"/>
      <c r="CT38" s="531"/>
      <c r="CU38" s="531"/>
      <c r="CV38" s="531"/>
      <c r="CW38" s="531"/>
      <c r="CX38" s="531"/>
      <c r="CY38" s="531"/>
      <c r="CZ38" s="531"/>
      <c r="DA38" s="531"/>
      <c r="DB38" s="531"/>
      <c r="DC38" s="531"/>
      <c r="DD38" s="531"/>
      <c r="DE38" s="531"/>
      <c r="DF38" s="531">
        <v>5</v>
      </c>
      <c r="DG38" s="531"/>
      <c r="DH38" s="531"/>
      <c r="DI38" s="531"/>
      <c r="DJ38" s="531">
        <v>2</v>
      </c>
      <c r="DK38" s="531"/>
      <c r="DL38" s="531"/>
      <c r="DM38" s="531"/>
      <c r="DN38" s="531"/>
      <c r="DO38" s="531"/>
      <c r="DP38" s="531"/>
      <c r="DQ38" s="531"/>
      <c r="DR38" s="531"/>
      <c r="DS38" s="531"/>
      <c r="DT38" s="531"/>
      <c r="DU38" s="531"/>
      <c r="DV38" s="531"/>
      <c r="DW38" s="531"/>
      <c r="DX38" s="531"/>
      <c r="DY38" s="531"/>
      <c r="DZ38" s="531"/>
      <c r="EA38" s="531"/>
      <c r="EB38" s="531"/>
      <c r="EC38" s="531"/>
      <c r="ED38" s="531"/>
      <c r="EE38" s="531"/>
      <c r="EF38" s="531">
        <v>1</v>
      </c>
      <c r="EG38" s="531"/>
      <c r="EH38" s="531"/>
      <c r="EI38" s="531"/>
      <c r="EJ38" s="531"/>
      <c r="EK38" s="531"/>
      <c r="EL38" s="531"/>
      <c r="EM38" s="531">
        <v>1</v>
      </c>
      <c r="EN38" s="531"/>
      <c r="EO38" s="531"/>
      <c r="EP38" s="531"/>
      <c r="EQ38" s="531"/>
      <c r="ER38" s="531"/>
      <c r="ES38" s="531"/>
      <c r="ET38" s="531"/>
      <c r="EU38" s="531"/>
      <c r="EV38" s="531"/>
      <c r="EW38" s="531"/>
      <c r="EX38" s="531"/>
      <c r="EY38" s="531"/>
      <c r="EZ38" s="531"/>
      <c r="FA38" s="531"/>
      <c r="FB38" s="531"/>
      <c r="FC38" s="531"/>
      <c r="FD38" s="531"/>
      <c r="FE38" s="531"/>
      <c r="FF38" s="531"/>
      <c r="FG38" s="531"/>
      <c r="FH38" s="531"/>
      <c r="FI38" s="531"/>
      <c r="FJ38" s="531"/>
      <c r="FK38" s="531"/>
      <c r="FL38" s="531"/>
      <c r="FM38" s="531"/>
      <c r="FN38" s="531"/>
      <c r="FO38" s="531"/>
      <c r="FP38" s="531"/>
      <c r="FQ38" s="531">
        <v>4</v>
      </c>
      <c r="FR38" s="531"/>
      <c r="FS38" s="531"/>
      <c r="FT38" s="531"/>
      <c r="FU38" s="531"/>
      <c r="FV38" s="531">
        <v>1</v>
      </c>
      <c r="FW38" s="531"/>
      <c r="FX38" s="531"/>
      <c r="FY38" s="531"/>
      <c r="FZ38" s="531"/>
      <c r="GA38" s="531"/>
      <c r="GB38" s="531"/>
      <c r="GC38" s="531"/>
      <c r="GD38" s="531"/>
      <c r="GE38" s="531"/>
      <c r="GF38" s="531"/>
      <c r="GG38" s="531"/>
      <c r="GH38" s="531"/>
      <c r="GI38" s="531"/>
      <c r="GJ38" s="531"/>
      <c r="GK38" s="531"/>
      <c r="GL38" s="531"/>
      <c r="GM38" s="531"/>
      <c r="GN38" s="531"/>
      <c r="GO38" s="531"/>
      <c r="GP38" s="531"/>
      <c r="GQ38" s="531"/>
      <c r="GR38" s="531"/>
      <c r="GS38" s="531"/>
      <c r="GT38" s="531"/>
      <c r="GU38" s="531"/>
      <c r="GV38" s="531"/>
      <c r="GW38" s="531"/>
      <c r="GX38" s="531"/>
      <c r="GY38" s="531"/>
      <c r="GZ38" s="531"/>
      <c r="HA38" s="531"/>
      <c r="HB38" s="531"/>
      <c r="HC38" s="531"/>
      <c r="HD38" s="531"/>
      <c r="HE38" s="531"/>
      <c r="HF38" s="531"/>
      <c r="HG38" s="531"/>
      <c r="HH38" s="531"/>
      <c r="HI38" s="531"/>
      <c r="HJ38" s="531"/>
      <c r="HK38" s="531">
        <v>2</v>
      </c>
      <c r="HL38" s="531">
        <v>1</v>
      </c>
      <c r="HM38" s="531"/>
      <c r="HN38" s="531"/>
      <c r="HO38" s="531"/>
      <c r="HP38" s="531"/>
      <c r="HQ38" s="531"/>
      <c r="HR38" s="531"/>
      <c r="HS38" s="531"/>
      <c r="HT38" s="531"/>
      <c r="HU38" s="531"/>
      <c r="HV38" s="531"/>
      <c r="HW38" s="531"/>
      <c r="HX38" s="531"/>
      <c r="HY38" s="531"/>
      <c r="HZ38" s="531"/>
      <c r="IA38" s="531"/>
      <c r="IB38" s="531"/>
      <c r="IC38" s="531"/>
      <c r="ID38" s="531"/>
      <c r="IE38" s="531"/>
      <c r="IF38" s="531"/>
      <c r="IG38" s="531"/>
      <c r="IH38" s="531"/>
      <c r="II38" s="531"/>
      <c r="IJ38" s="531"/>
      <c r="IK38" s="531"/>
      <c r="IL38" s="531"/>
      <c r="IM38" s="531"/>
      <c r="IN38" s="531"/>
      <c r="IO38" s="531"/>
      <c r="IP38" s="531"/>
      <c r="IQ38" s="531"/>
      <c r="IR38" s="531"/>
      <c r="IS38" s="531"/>
      <c r="IT38" s="531"/>
      <c r="IU38" s="531"/>
      <c r="IV38" s="531"/>
      <c r="IW38" s="531"/>
      <c r="IX38" s="531"/>
      <c r="IY38" s="531"/>
      <c r="IZ38" s="531"/>
      <c r="JA38" s="531"/>
      <c r="JB38" s="531"/>
      <c r="JC38" s="531"/>
      <c r="JD38" s="531"/>
      <c r="JE38" s="531">
        <v>2</v>
      </c>
      <c r="JF38" s="531"/>
      <c r="JG38" s="531"/>
      <c r="JH38" s="531"/>
      <c r="JI38" s="531"/>
      <c r="JJ38" s="531"/>
      <c r="JK38" s="531"/>
      <c r="JL38" s="531"/>
      <c r="JM38" s="531"/>
      <c r="JN38" s="531"/>
      <c r="JO38" s="531"/>
      <c r="JP38" s="531">
        <v>5</v>
      </c>
      <c r="JQ38" s="531"/>
      <c r="JR38" s="531"/>
      <c r="JS38" s="531"/>
      <c r="JT38" s="531"/>
      <c r="JU38" s="531"/>
      <c r="JV38" s="531"/>
      <c r="JW38" s="531"/>
      <c r="JX38" s="531"/>
      <c r="JY38" s="531"/>
      <c r="JZ38" s="531"/>
      <c r="KA38" s="531"/>
      <c r="KB38" s="531"/>
      <c r="KC38" s="531"/>
      <c r="KD38" s="531"/>
      <c r="KE38" s="531"/>
      <c r="KF38" s="531"/>
      <c r="KG38" s="531"/>
      <c r="KH38" s="531"/>
      <c r="KI38" s="531"/>
      <c r="KJ38" s="531"/>
      <c r="KK38" s="531"/>
      <c r="KL38" s="531"/>
      <c r="KM38" s="531"/>
      <c r="KN38" s="531"/>
      <c r="KO38" s="531"/>
      <c r="KP38" s="531"/>
      <c r="KQ38" s="531"/>
      <c r="KR38" s="531"/>
      <c r="KS38" s="531"/>
      <c r="KT38" s="531"/>
      <c r="KU38" s="531"/>
      <c r="KV38" s="531"/>
      <c r="KW38" s="531"/>
      <c r="KX38" s="531"/>
      <c r="KY38" s="531">
        <v>1</v>
      </c>
      <c r="KZ38" s="531">
        <v>1</v>
      </c>
      <c r="LA38" s="531"/>
      <c r="LB38" s="531"/>
      <c r="LC38" s="531"/>
      <c r="LD38" s="531"/>
      <c r="LE38" s="531"/>
      <c r="LF38" s="531"/>
      <c r="LG38" s="531"/>
      <c r="LH38" s="531"/>
      <c r="LI38" s="531"/>
      <c r="LJ38" s="531"/>
      <c r="LK38" s="531"/>
      <c r="LL38" s="531"/>
      <c r="LM38" s="531"/>
      <c r="LN38" s="531">
        <v>4</v>
      </c>
      <c r="LO38" s="531"/>
      <c r="LP38" s="531"/>
      <c r="LQ38" s="531"/>
      <c r="LR38" s="531"/>
      <c r="LS38" s="531"/>
      <c r="LT38" s="531"/>
      <c r="LU38" s="531"/>
      <c r="LV38" s="531"/>
      <c r="LW38" s="531"/>
      <c r="LX38" s="531"/>
      <c r="LY38" s="531"/>
      <c r="LZ38" s="531"/>
      <c r="MA38" s="531"/>
      <c r="MB38" s="531"/>
      <c r="MC38" s="531"/>
      <c r="MD38" s="531"/>
      <c r="ME38" s="531"/>
      <c r="MF38" s="531"/>
      <c r="MG38" s="531"/>
      <c r="MH38" s="531"/>
      <c r="MI38" s="531"/>
      <c r="MJ38" s="531"/>
      <c r="MK38" s="531"/>
      <c r="ML38" s="531"/>
      <c r="MM38" s="531"/>
      <c r="MN38" s="531"/>
      <c r="MO38" s="531"/>
      <c r="MP38" s="531"/>
      <c r="MQ38" s="531"/>
      <c r="MR38" s="531"/>
      <c r="MS38" s="531"/>
      <c r="MT38" s="531">
        <v>3</v>
      </c>
      <c r="MU38" s="531"/>
      <c r="MV38" s="531">
        <v>1</v>
      </c>
      <c r="MW38" s="531"/>
      <c r="MX38" s="531"/>
      <c r="MY38" s="531"/>
      <c r="MZ38" s="531"/>
      <c r="NA38" s="531"/>
      <c r="NB38" s="531"/>
      <c r="NC38" s="531"/>
      <c r="ND38" s="531"/>
      <c r="NE38" s="531"/>
      <c r="NF38" s="531"/>
      <c r="NG38" s="531"/>
      <c r="NH38" s="531"/>
      <c r="NI38" s="531"/>
      <c r="NJ38" s="531"/>
      <c r="NK38" s="531"/>
      <c r="NL38" s="531"/>
      <c r="NM38" s="531"/>
      <c r="NN38" s="531"/>
      <c r="NO38" s="531"/>
      <c r="NP38" s="531"/>
      <c r="NQ38" s="531"/>
      <c r="NR38" s="531"/>
      <c r="NS38" s="531"/>
      <c r="NT38" s="531"/>
      <c r="NU38" s="531"/>
      <c r="NV38" s="531"/>
      <c r="NW38" s="531"/>
      <c r="NX38" s="531"/>
      <c r="NY38" s="531"/>
      <c r="NZ38" s="531"/>
      <c r="OA38" s="531"/>
      <c r="OB38" s="531"/>
      <c r="OC38" s="531"/>
      <c r="OD38" s="531"/>
      <c r="OE38" s="531"/>
      <c r="OF38" s="531"/>
      <c r="OG38" s="531"/>
      <c r="OH38" s="531"/>
      <c r="OI38" s="531"/>
      <c r="OJ38" s="531">
        <v>1</v>
      </c>
      <c r="OK38" s="531"/>
      <c r="OL38" s="531">
        <v>2</v>
      </c>
      <c r="OM38" s="531"/>
      <c r="ON38" s="531">
        <v>1</v>
      </c>
      <c r="OO38" s="531"/>
      <c r="OP38" s="531"/>
      <c r="OQ38" s="531"/>
      <c r="OR38" s="531"/>
      <c r="OS38" s="531"/>
      <c r="OT38" s="531"/>
      <c r="OU38" s="531"/>
      <c r="OV38" s="531"/>
      <c r="OW38" s="531"/>
      <c r="OX38" s="531"/>
      <c r="OY38" s="531"/>
      <c r="OZ38" s="531"/>
      <c r="PA38" s="531"/>
      <c r="PB38" s="531"/>
      <c r="PC38" s="531"/>
      <c r="PD38" s="531"/>
      <c r="PE38" s="531"/>
      <c r="PF38" s="531"/>
      <c r="PG38" s="531"/>
      <c r="PH38" s="531"/>
      <c r="PI38" s="531"/>
      <c r="PJ38" s="531"/>
      <c r="PK38" s="531"/>
      <c r="PL38" s="531"/>
      <c r="PM38" s="531"/>
      <c r="PN38" s="531"/>
      <c r="PO38" s="531"/>
      <c r="PP38" s="531"/>
      <c r="PQ38" s="531"/>
      <c r="PR38" s="531"/>
      <c r="PS38" s="531"/>
      <c r="PT38" s="531"/>
      <c r="PU38" s="531"/>
      <c r="PV38" s="531"/>
      <c r="PW38" s="531"/>
      <c r="PX38" s="531"/>
      <c r="PY38" s="531"/>
      <c r="PZ38" s="531"/>
      <c r="QA38" s="531"/>
      <c r="QB38" s="531"/>
      <c r="QC38" s="531"/>
      <c r="QD38" s="531"/>
      <c r="QE38" s="531"/>
      <c r="QF38" s="531"/>
      <c r="QG38" s="531"/>
      <c r="QH38" s="531"/>
      <c r="QI38" s="531"/>
      <c r="QJ38" s="531"/>
      <c r="QK38" s="531"/>
      <c r="QL38" s="531"/>
      <c r="QM38" s="531"/>
      <c r="QN38" s="531"/>
      <c r="QO38" s="531"/>
      <c r="QP38" s="531"/>
      <c r="QQ38" s="531"/>
      <c r="QR38" s="531"/>
      <c r="QS38" s="531"/>
      <c r="QT38" s="531"/>
      <c r="QU38" s="531"/>
      <c r="QV38" s="531"/>
      <c r="QW38" s="531"/>
      <c r="QX38" s="531"/>
      <c r="QY38" s="531"/>
      <c r="QZ38" s="531"/>
      <c r="RA38" s="531"/>
      <c r="RB38" s="531"/>
      <c r="RC38" s="531"/>
      <c r="RD38" s="531"/>
      <c r="RE38" s="531"/>
      <c r="RF38" s="531"/>
      <c r="RG38" s="531"/>
      <c r="RH38" s="531"/>
      <c r="RI38" s="531"/>
      <c r="RJ38" s="531"/>
      <c r="RK38" s="531"/>
      <c r="RL38" s="531"/>
      <c r="RM38" s="531"/>
      <c r="RN38" s="531"/>
      <c r="RO38" s="531"/>
      <c r="RP38" s="531"/>
      <c r="RQ38" s="531"/>
      <c r="RR38" s="531"/>
      <c r="RS38" s="531"/>
      <c r="RT38" s="531"/>
      <c r="RU38" s="531"/>
      <c r="RV38" s="531"/>
      <c r="RW38" s="531"/>
      <c r="RX38" s="531">
        <v>2</v>
      </c>
      <c r="RY38" s="531"/>
      <c r="RZ38" s="531"/>
      <c r="SA38" s="531"/>
      <c r="SB38" s="531"/>
      <c r="SC38" s="531"/>
      <c r="SD38" s="531"/>
      <c r="SE38" s="531"/>
      <c r="SF38" s="531"/>
      <c r="SG38" s="531"/>
      <c r="SH38" s="531"/>
      <c r="SI38" s="531"/>
      <c r="SJ38" s="531"/>
      <c r="SK38" s="531"/>
      <c r="SL38" s="531"/>
      <c r="SM38" s="531"/>
      <c r="SN38" s="531"/>
      <c r="SO38" s="531"/>
      <c r="SP38" s="531"/>
      <c r="SQ38" s="531"/>
      <c r="SR38" s="531"/>
      <c r="SS38" s="531"/>
      <c r="ST38" s="531"/>
      <c r="SU38" s="531"/>
      <c r="SV38" s="531"/>
      <c r="SW38" s="531"/>
      <c r="SX38" s="531"/>
      <c r="SY38" s="531"/>
      <c r="SZ38" s="531"/>
      <c r="TA38" s="531"/>
      <c r="TB38" s="531"/>
      <c r="TC38" s="531"/>
      <c r="TD38" s="531"/>
      <c r="TE38" s="531"/>
      <c r="TF38" s="531"/>
      <c r="TG38" s="531"/>
      <c r="TH38" s="531"/>
      <c r="TI38" s="531"/>
      <c r="TJ38" s="531"/>
      <c r="TK38" s="531"/>
      <c r="TL38" s="531"/>
      <c r="TM38" s="531"/>
      <c r="TN38" s="531"/>
      <c r="TO38" s="531"/>
      <c r="TP38" s="531"/>
      <c r="TQ38" s="531"/>
      <c r="TR38" s="531"/>
      <c r="TS38" s="531"/>
      <c r="TT38" s="531"/>
      <c r="TU38" s="531"/>
      <c r="TV38" s="531"/>
      <c r="TW38" s="531"/>
      <c r="TX38" s="531"/>
      <c r="TY38" s="531"/>
      <c r="TZ38" s="531">
        <v>1</v>
      </c>
      <c r="UA38" s="531"/>
      <c r="UB38" s="531"/>
      <c r="UC38" s="531">
        <v>15</v>
      </c>
      <c r="UD38" s="531"/>
      <c r="UE38" s="531"/>
      <c r="UF38" s="531"/>
      <c r="UG38" s="531">
        <v>14</v>
      </c>
      <c r="UH38" s="531"/>
      <c r="UI38" s="531"/>
      <c r="UJ38" s="531"/>
      <c r="UK38" s="531">
        <v>0</v>
      </c>
      <c r="UL38" s="531">
        <v>0</v>
      </c>
      <c r="UM38" s="531">
        <v>3</v>
      </c>
      <c r="UN38" s="531">
        <v>4</v>
      </c>
      <c r="UO38" s="531">
        <v>2</v>
      </c>
      <c r="UP38" s="531">
        <v>3</v>
      </c>
      <c r="UQ38" s="531">
        <v>3</v>
      </c>
      <c r="UR38" s="531"/>
      <c r="US38" s="531"/>
      <c r="UT38" s="531"/>
      <c r="UU38" s="531"/>
      <c r="UV38" s="531">
        <v>1</v>
      </c>
      <c r="UW38" s="531">
        <v>5</v>
      </c>
      <c r="UX38" s="531">
        <v>5</v>
      </c>
      <c r="UY38" s="531">
        <v>3</v>
      </c>
      <c r="UZ38" s="531"/>
      <c r="VA38" s="531"/>
      <c r="VB38" s="531"/>
      <c r="VC38" s="536"/>
      <c r="VD38" s="536"/>
      <c r="VE38" s="536"/>
      <c r="VF38" s="536"/>
      <c r="VG38" s="536"/>
      <c r="VH38" s="536"/>
      <c r="VI38" s="531"/>
      <c r="VJ38" s="531"/>
      <c r="VK38" s="531"/>
      <c r="VL38" s="531"/>
      <c r="VM38" s="531">
        <v>7</v>
      </c>
      <c r="VN38" s="531">
        <v>14</v>
      </c>
      <c r="VO38" s="531">
        <v>2</v>
      </c>
      <c r="VP38" s="531">
        <v>6</v>
      </c>
      <c r="VQ38" s="531"/>
      <c r="VR38" s="531"/>
      <c r="VS38" s="531"/>
      <c r="VT38" s="531"/>
      <c r="VU38" s="531">
        <v>3</v>
      </c>
      <c r="VV38" s="531">
        <v>2</v>
      </c>
      <c r="VW38" s="531">
        <v>2</v>
      </c>
      <c r="VX38" s="536"/>
      <c r="VY38" s="531">
        <v>92</v>
      </c>
      <c r="VZ38" s="531">
        <v>43</v>
      </c>
      <c r="WA38" s="531"/>
      <c r="WB38" s="531">
        <v>1</v>
      </c>
      <c r="WC38" s="531"/>
      <c r="WD38" s="531"/>
      <c r="WE38" s="531">
        <v>40</v>
      </c>
      <c r="WF38" s="536"/>
      <c r="WG38" s="536"/>
      <c r="WH38" s="536"/>
      <c r="WI38" s="536"/>
      <c r="WJ38" s="536"/>
      <c r="WK38" s="536"/>
      <c r="WL38" s="536"/>
      <c r="WM38" s="536"/>
      <c r="WN38" s="536"/>
      <c r="WO38" s="531"/>
      <c r="WP38" s="531"/>
      <c r="WQ38" s="531"/>
      <c r="WR38" s="531"/>
      <c r="WS38" s="531"/>
      <c r="WT38" s="531"/>
      <c r="WU38" s="531"/>
      <c r="WV38" s="531"/>
      <c r="WW38" s="531"/>
      <c r="WX38" s="531"/>
      <c r="WY38" s="531"/>
      <c r="WZ38" s="531"/>
      <c r="XA38" s="531"/>
      <c r="XB38" s="531"/>
      <c r="XC38" s="531"/>
      <c r="XD38" s="531">
        <v>15</v>
      </c>
      <c r="XE38" s="531"/>
      <c r="XF38" s="531"/>
      <c r="XG38" s="531">
        <v>2</v>
      </c>
      <c r="XH38" s="531">
        <v>12</v>
      </c>
      <c r="XI38" s="531"/>
      <c r="XJ38" s="531"/>
      <c r="XK38" s="531">
        <v>1</v>
      </c>
      <c r="XL38" s="531"/>
      <c r="XM38" s="531"/>
      <c r="XN38" s="531"/>
      <c r="XO38" s="531"/>
      <c r="XP38" s="531"/>
      <c r="XQ38" s="531"/>
      <c r="XR38" s="531"/>
      <c r="XS38" s="531"/>
      <c r="XT38" s="531"/>
      <c r="XU38" s="531"/>
      <c r="XV38" s="531"/>
      <c r="XW38" s="531"/>
      <c r="XX38" s="531"/>
      <c r="XY38" s="531"/>
      <c r="XZ38" s="531"/>
      <c r="YA38" s="531"/>
      <c r="YB38" s="531"/>
      <c r="YC38" s="531"/>
      <c r="YD38" s="531"/>
      <c r="YE38" s="531"/>
      <c r="YF38" s="531"/>
      <c r="YG38" s="531"/>
      <c r="YH38" s="531"/>
      <c r="YI38" s="531"/>
      <c r="YJ38" s="531"/>
      <c r="YK38" s="531"/>
      <c r="YL38" s="531"/>
      <c r="YM38" s="531"/>
      <c r="YN38" s="531">
        <v>9</v>
      </c>
      <c r="YO38" s="531">
        <v>25</v>
      </c>
      <c r="YP38" s="531">
        <v>8</v>
      </c>
      <c r="YQ38" s="531"/>
      <c r="YR38" s="531"/>
      <c r="YS38" s="531"/>
      <c r="YT38" s="531">
        <v>3</v>
      </c>
      <c r="YU38" s="531"/>
      <c r="YV38" s="531">
        <v>2</v>
      </c>
      <c r="YW38" s="531"/>
      <c r="YX38" s="531"/>
      <c r="YY38" s="531"/>
      <c r="YZ38" s="531">
        <v>3</v>
      </c>
      <c r="ZA38" s="531"/>
      <c r="ZB38" s="531"/>
      <c r="ZC38" s="531"/>
      <c r="ZD38" s="531">
        <v>4</v>
      </c>
      <c r="ZE38" s="531">
        <v>12</v>
      </c>
      <c r="ZF38" s="531">
        <v>10</v>
      </c>
      <c r="ZG38" s="531"/>
      <c r="ZH38" s="531"/>
      <c r="ZI38" s="531">
        <v>16</v>
      </c>
      <c r="ZJ38" s="531"/>
      <c r="ZK38" s="531"/>
      <c r="ZL38" s="531"/>
      <c r="ZM38" s="531"/>
      <c r="ZN38" s="531"/>
      <c r="ZO38" s="531"/>
      <c r="ZP38" s="531"/>
      <c r="ZQ38" s="531"/>
      <c r="ZR38" s="531"/>
      <c r="ZS38" s="531"/>
      <c r="ZT38" s="531"/>
      <c r="ZU38" s="531"/>
      <c r="ZV38" s="531"/>
      <c r="ZW38" s="531"/>
      <c r="ZX38" s="531"/>
      <c r="ZY38" s="531"/>
      <c r="ZZ38" s="531"/>
      <c r="AAA38" s="531"/>
      <c r="AAB38" s="531"/>
      <c r="AAC38" s="531"/>
      <c r="AAD38" s="531"/>
      <c r="AAE38" s="531"/>
      <c r="AAF38" s="531"/>
      <c r="AAG38" s="531">
        <v>2</v>
      </c>
      <c r="AAH38" s="531">
        <v>5</v>
      </c>
      <c r="AAI38" s="531"/>
      <c r="AAJ38" s="531">
        <v>14</v>
      </c>
      <c r="AAK38" s="531"/>
      <c r="AAL38" s="531">
        <v>10</v>
      </c>
      <c r="AAM38" s="531"/>
      <c r="AAN38" s="531"/>
      <c r="AAO38" s="531">
        <v>3</v>
      </c>
      <c r="AAP38" s="531"/>
      <c r="AAQ38" s="531"/>
      <c r="AAR38" s="531"/>
      <c r="AAS38" s="531"/>
      <c r="AAT38" s="531"/>
      <c r="AAU38" s="531"/>
      <c r="AAV38" s="531"/>
      <c r="AAW38" s="531"/>
      <c r="AAX38" s="531"/>
      <c r="AAY38" s="531"/>
      <c r="AAZ38" s="531"/>
      <c r="ABA38" s="531"/>
      <c r="ABB38" s="531">
        <v>9</v>
      </c>
      <c r="ABC38" s="531"/>
      <c r="ABD38" s="531"/>
      <c r="ABE38" s="536"/>
      <c r="ABF38" s="536"/>
      <c r="ABG38" s="536"/>
      <c r="ABH38" s="536"/>
      <c r="ABI38" s="536"/>
      <c r="ABJ38" s="536"/>
      <c r="ABK38" s="536"/>
      <c r="ABL38" s="536"/>
      <c r="ABM38" s="536"/>
      <c r="ABN38" s="536"/>
      <c r="ABO38" s="536"/>
      <c r="ABP38" s="536"/>
      <c r="ABQ38" s="536"/>
      <c r="ABR38" s="536"/>
      <c r="ABS38" s="536"/>
      <c r="ABT38" s="536"/>
      <c r="ABU38" s="536"/>
      <c r="ABV38" s="536"/>
      <c r="ABW38" s="536"/>
      <c r="ABX38" s="536"/>
      <c r="ABY38" s="536"/>
      <c r="ABZ38" s="531"/>
      <c r="ACA38" s="531"/>
      <c r="ACB38" s="531"/>
      <c r="ACC38" s="531"/>
      <c r="ACD38" s="531"/>
      <c r="ACE38" s="531"/>
      <c r="ACF38" s="531"/>
      <c r="ACG38" s="531"/>
      <c r="ACH38" s="531"/>
      <c r="ACI38" s="531"/>
      <c r="ACJ38" s="531"/>
      <c r="ACK38" s="531"/>
      <c r="ACL38" s="531"/>
      <c r="ACM38" s="531"/>
      <c r="ACN38" s="531"/>
      <c r="ACO38" s="531"/>
      <c r="ACP38" s="531"/>
      <c r="ACQ38" s="531">
        <v>3</v>
      </c>
      <c r="ACR38" s="531">
        <v>3</v>
      </c>
      <c r="ACS38" s="531">
        <v>2</v>
      </c>
      <c r="ACT38" s="531">
        <v>2</v>
      </c>
      <c r="ACU38" s="531"/>
      <c r="ACV38" s="531" t="s">
        <v>1636</v>
      </c>
      <c r="ACW38" s="536"/>
      <c r="ACX38" s="536"/>
      <c r="ACY38" s="536"/>
      <c r="ACZ38" s="536"/>
      <c r="ADA38" s="536"/>
      <c r="ADB38" s="536"/>
      <c r="ADC38" s="536"/>
      <c r="ADD38" s="536"/>
      <c r="ADE38" s="536"/>
      <c r="ADF38" s="536"/>
      <c r="ADG38" s="536"/>
      <c r="ADH38" s="536"/>
      <c r="ADI38" s="536"/>
      <c r="ADJ38" s="536"/>
      <c r="ADK38" s="536"/>
      <c r="ADL38" s="531"/>
      <c r="ADM38" s="531"/>
      <c r="ADN38" s="531"/>
      <c r="ADO38" s="531"/>
      <c r="ADP38" s="531"/>
      <c r="ADQ38" s="531"/>
      <c r="ADR38" s="531"/>
      <c r="ADS38" s="531" t="s">
        <v>1812</v>
      </c>
      <c r="ADT38" s="531"/>
      <c r="ADU38" s="531"/>
      <c r="ADV38" s="531"/>
      <c r="ADW38" s="531"/>
      <c r="ADX38" s="531" t="s">
        <v>1637</v>
      </c>
      <c r="ADY38" s="536"/>
      <c r="ADZ38" s="536"/>
      <c r="AEA38" s="536"/>
      <c r="AEB38" s="531" t="s">
        <v>1798</v>
      </c>
      <c r="AEC38" s="531" t="s">
        <v>1799</v>
      </c>
      <c r="AED38" s="531" t="s">
        <v>1800</v>
      </c>
      <c r="AEE38" s="531" t="s">
        <v>1801</v>
      </c>
      <c r="AEF38" s="531" t="s">
        <v>1802</v>
      </c>
      <c r="AEG38" s="531" t="s">
        <v>1803</v>
      </c>
      <c r="AEH38" s="531" t="s">
        <v>1638</v>
      </c>
      <c r="AEI38" s="531" t="s">
        <v>1638</v>
      </c>
      <c r="AEJ38" s="531" t="s">
        <v>1638</v>
      </c>
    </row>
    <row r="39" spans="1:823">
      <c r="A39" s="531">
        <v>36</v>
      </c>
      <c r="B39" s="531">
        <v>47</v>
      </c>
      <c r="C39" s="537">
        <v>4</v>
      </c>
      <c r="D39" s="535">
        <v>43146.38761380787</v>
      </c>
      <c r="E39" s="531" t="s">
        <v>697</v>
      </c>
      <c r="F39" s="531" t="s">
        <v>890</v>
      </c>
      <c r="G39" s="531" t="s">
        <v>891</v>
      </c>
      <c r="H39" s="531" t="s">
        <v>892</v>
      </c>
      <c r="I39" s="531" t="s">
        <v>700</v>
      </c>
      <c r="J39" s="531">
        <v>44</v>
      </c>
      <c r="K39" s="531" t="s">
        <v>1778</v>
      </c>
      <c r="L39" s="531" t="s">
        <v>1779</v>
      </c>
      <c r="M39" s="531" t="s">
        <v>893</v>
      </c>
      <c r="N39" s="531"/>
      <c r="O39" s="531" t="s">
        <v>1780</v>
      </c>
      <c r="P39" s="531" t="s">
        <v>894</v>
      </c>
      <c r="Q39" s="531"/>
      <c r="R39" s="531"/>
      <c r="S39" s="531"/>
      <c r="T39" s="531"/>
      <c r="U39" s="531" t="s">
        <v>1142</v>
      </c>
      <c r="V39" s="531" t="s">
        <v>891</v>
      </c>
      <c r="W39" s="531" t="s">
        <v>892</v>
      </c>
      <c r="X39" s="531" t="s">
        <v>700</v>
      </c>
      <c r="Y39" s="531" t="s">
        <v>890</v>
      </c>
      <c r="Z39" s="531" t="s">
        <v>1778</v>
      </c>
      <c r="AA39" s="531" t="s">
        <v>1779</v>
      </c>
      <c r="AB39" s="531" t="s">
        <v>1781</v>
      </c>
      <c r="AC39" s="531" t="s">
        <v>1782</v>
      </c>
      <c r="AD39" s="531"/>
      <c r="AE39" s="531" t="s">
        <v>1783</v>
      </c>
      <c r="AF39" s="531">
        <v>5</v>
      </c>
      <c r="AG39" s="531">
        <v>7</v>
      </c>
      <c r="AH39" s="531">
        <v>5</v>
      </c>
      <c r="AI39" s="531">
        <v>11</v>
      </c>
      <c r="AJ39" s="531">
        <v>4</v>
      </c>
      <c r="AK39" s="531">
        <v>0</v>
      </c>
      <c r="AL39" s="531">
        <v>0</v>
      </c>
      <c r="AM39" s="531">
        <v>0</v>
      </c>
      <c r="AN39" s="531"/>
      <c r="AO39" s="531">
        <v>0</v>
      </c>
      <c r="AP39" s="531"/>
      <c r="AQ39" s="531">
        <v>0</v>
      </c>
      <c r="AR39" s="531"/>
      <c r="AS39" s="531">
        <v>8</v>
      </c>
      <c r="AT39" s="531"/>
      <c r="AU39" s="531"/>
      <c r="AV39" s="531"/>
      <c r="AW39" s="531"/>
      <c r="AX39" s="531"/>
      <c r="AY39" s="531"/>
      <c r="AZ39" s="531"/>
      <c r="BA39" s="531"/>
      <c r="BB39" s="531"/>
      <c r="BC39" s="531"/>
      <c r="BD39" s="531"/>
      <c r="BE39" s="531"/>
      <c r="BF39" s="531"/>
      <c r="BG39" s="531"/>
      <c r="BH39" s="531"/>
      <c r="BI39" s="531"/>
      <c r="BJ39" s="531"/>
      <c r="BK39" s="531"/>
      <c r="BL39" s="531"/>
      <c r="BM39" s="531"/>
      <c r="BN39" s="531"/>
      <c r="BO39" s="531"/>
      <c r="BP39" s="531"/>
      <c r="BQ39" s="531"/>
      <c r="BR39" s="531"/>
      <c r="BS39" s="531">
        <v>5</v>
      </c>
      <c r="BT39" s="531"/>
      <c r="BU39" s="531"/>
      <c r="BV39" s="531"/>
      <c r="BW39" s="531"/>
      <c r="BX39" s="531"/>
      <c r="BY39" s="531"/>
      <c r="BZ39" s="531"/>
      <c r="CA39" s="531"/>
      <c r="CB39" s="531"/>
      <c r="CC39" s="531"/>
      <c r="CD39" s="531"/>
      <c r="CE39" s="531"/>
      <c r="CF39" s="531"/>
      <c r="CG39" s="531"/>
      <c r="CH39" s="531"/>
      <c r="CI39" s="531"/>
      <c r="CJ39" s="531"/>
      <c r="CK39" s="531"/>
      <c r="CL39" s="531"/>
      <c r="CM39" s="531"/>
      <c r="CN39" s="531"/>
      <c r="CO39" s="531"/>
      <c r="CP39" s="531"/>
      <c r="CQ39" s="531"/>
      <c r="CR39" s="531"/>
      <c r="CS39" s="531">
        <v>11</v>
      </c>
      <c r="CT39" s="531"/>
      <c r="CU39" s="531"/>
      <c r="CV39" s="531"/>
      <c r="CW39" s="531"/>
      <c r="CX39" s="531"/>
      <c r="CY39" s="531"/>
      <c r="CZ39" s="531"/>
      <c r="DA39" s="531"/>
      <c r="DB39" s="531"/>
      <c r="DC39" s="531"/>
      <c r="DD39" s="531"/>
      <c r="DE39" s="531"/>
      <c r="DF39" s="531"/>
      <c r="DG39" s="531"/>
      <c r="DH39" s="531"/>
      <c r="DI39" s="531"/>
      <c r="DJ39" s="531"/>
      <c r="DK39" s="531"/>
      <c r="DL39" s="531"/>
      <c r="DM39" s="531"/>
      <c r="DN39" s="531"/>
      <c r="DO39" s="531"/>
      <c r="DP39" s="531"/>
      <c r="DQ39" s="531"/>
      <c r="DR39" s="531"/>
      <c r="DS39" s="531">
        <v>4</v>
      </c>
      <c r="DT39" s="531"/>
      <c r="DU39" s="531"/>
      <c r="DV39" s="531"/>
      <c r="DW39" s="531"/>
      <c r="DX39" s="531"/>
      <c r="DY39" s="531"/>
      <c r="DZ39" s="531"/>
      <c r="EA39" s="531"/>
      <c r="EB39" s="531"/>
      <c r="EC39" s="531"/>
      <c r="ED39" s="531"/>
      <c r="EE39" s="531"/>
      <c r="EF39" s="531"/>
      <c r="EG39" s="531"/>
      <c r="EH39" s="531"/>
      <c r="EI39" s="531"/>
      <c r="EJ39" s="531"/>
      <c r="EK39" s="531"/>
      <c r="EL39" s="531"/>
      <c r="EM39" s="531"/>
      <c r="EN39" s="531"/>
      <c r="EO39" s="531"/>
      <c r="EP39" s="531"/>
      <c r="EQ39" s="531"/>
      <c r="ER39" s="531"/>
      <c r="ES39" s="531">
        <v>1</v>
      </c>
      <c r="ET39" s="531"/>
      <c r="EU39" s="531"/>
      <c r="EV39" s="531"/>
      <c r="EW39" s="531"/>
      <c r="EX39" s="531"/>
      <c r="EY39" s="531"/>
      <c r="EZ39" s="531"/>
      <c r="FA39" s="531"/>
      <c r="FB39" s="531"/>
      <c r="FC39" s="531">
        <v>2</v>
      </c>
      <c r="FD39" s="531"/>
      <c r="FE39" s="531"/>
      <c r="FF39" s="531"/>
      <c r="FG39" s="531"/>
      <c r="FH39" s="531"/>
      <c r="FI39" s="531">
        <v>2</v>
      </c>
      <c r="FJ39" s="531"/>
      <c r="FK39" s="531"/>
      <c r="FL39" s="531"/>
      <c r="FM39" s="531"/>
      <c r="FN39" s="531"/>
      <c r="FO39" s="531"/>
      <c r="FP39" s="531"/>
      <c r="FQ39" s="531"/>
      <c r="FR39" s="531"/>
      <c r="FS39" s="531"/>
      <c r="FT39" s="531"/>
      <c r="FU39" s="531"/>
      <c r="FV39" s="531"/>
      <c r="FW39" s="531"/>
      <c r="FX39" s="531"/>
      <c r="FY39" s="531"/>
      <c r="FZ39" s="531"/>
      <c r="GA39" s="531"/>
      <c r="GB39" s="531"/>
      <c r="GC39" s="531"/>
      <c r="GD39" s="531"/>
      <c r="GE39" s="531"/>
      <c r="GF39" s="531"/>
      <c r="GG39" s="531"/>
      <c r="GH39" s="531"/>
      <c r="GI39" s="531"/>
      <c r="GJ39" s="531"/>
      <c r="GK39" s="531"/>
      <c r="GL39" s="531"/>
      <c r="GM39" s="531">
        <v>3</v>
      </c>
      <c r="GN39" s="531"/>
      <c r="GO39" s="531"/>
      <c r="GP39" s="531"/>
      <c r="GQ39" s="531"/>
      <c r="GR39" s="531"/>
      <c r="GS39" s="531"/>
      <c r="GT39" s="531"/>
      <c r="GU39" s="531"/>
      <c r="GV39" s="531"/>
      <c r="GW39" s="531">
        <v>4</v>
      </c>
      <c r="GX39" s="531"/>
      <c r="GY39" s="531"/>
      <c r="GZ39" s="531"/>
      <c r="HA39" s="531"/>
      <c r="HB39" s="531"/>
      <c r="HC39" s="531">
        <v>3</v>
      </c>
      <c r="HD39" s="531"/>
      <c r="HE39" s="531"/>
      <c r="HF39" s="531"/>
      <c r="HG39" s="531"/>
      <c r="HH39" s="531"/>
      <c r="HI39" s="531"/>
      <c r="HJ39" s="531"/>
      <c r="HK39" s="531"/>
      <c r="HL39" s="531"/>
      <c r="HM39" s="531"/>
      <c r="HN39" s="531"/>
      <c r="HO39" s="531"/>
      <c r="HP39" s="531"/>
      <c r="HQ39" s="531"/>
      <c r="HR39" s="531"/>
      <c r="HS39" s="531"/>
      <c r="HT39" s="531"/>
      <c r="HU39" s="531"/>
      <c r="HV39" s="531"/>
      <c r="HW39" s="531"/>
      <c r="HX39" s="531"/>
      <c r="HY39" s="531"/>
      <c r="HZ39" s="531"/>
      <c r="IA39" s="531"/>
      <c r="IB39" s="531"/>
      <c r="IC39" s="531"/>
      <c r="ID39" s="531"/>
      <c r="IE39" s="531"/>
      <c r="IF39" s="531"/>
      <c r="IG39" s="531">
        <v>3</v>
      </c>
      <c r="IH39" s="531"/>
      <c r="II39" s="531"/>
      <c r="IJ39" s="531"/>
      <c r="IK39" s="531"/>
      <c r="IL39" s="531"/>
      <c r="IM39" s="531"/>
      <c r="IN39" s="531"/>
      <c r="IO39" s="531"/>
      <c r="IP39" s="531"/>
      <c r="IQ39" s="531">
        <v>3</v>
      </c>
      <c r="IR39" s="531"/>
      <c r="IS39" s="531"/>
      <c r="IT39" s="531"/>
      <c r="IU39" s="531"/>
      <c r="IV39" s="531"/>
      <c r="IW39" s="531">
        <v>2</v>
      </c>
      <c r="IX39" s="531"/>
      <c r="IY39" s="531">
        <v>1</v>
      </c>
      <c r="IZ39" s="531"/>
      <c r="JA39" s="531"/>
      <c r="JB39" s="531"/>
      <c r="JC39" s="531"/>
      <c r="JD39" s="531"/>
      <c r="JE39" s="531"/>
      <c r="JF39" s="531"/>
      <c r="JG39" s="531"/>
      <c r="JH39" s="531"/>
      <c r="JI39" s="531"/>
      <c r="JJ39" s="531"/>
      <c r="JK39" s="531"/>
      <c r="JL39" s="531"/>
      <c r="JM39" s="531"/>
      <c r="JN39" s="531"/>
      <c r="JO39" s="531"/>
      <c r="JP39" s="531"/>
      <c r="JQ39" s="531"/>
      <c r="JR39" s="531"/>
      <c r="JS39" s="531"/>
      <c r="JT39" s="531"/>
      <c r="JU39" s="531"/>
      <c r="JV39" s="531"/>
      <c r="JW39" s="531"/>
      <c r="JX39" s="531"/>
      <c r="JY39" s="531"/>
      <c r="JZ39" s="531"/>
      <c r="KA39" s="531">
        <v>2</v>
      </c>
      <c r="KB39" s="531"/>
      <c r="KC39" s="531"/>
      <c r="KD39" s="531"/>
      <c r="KE39" s="531"/>
      <c r="KF39" s="531"/>
      <c r="KG39" s="531">
        <v>1</v>
      </c>
      <c r="KH39" s="531"/>
      <c r="KI39" s="531"/>
      <c r="KJ39" s="531"/>
      <c r="KK39" s="531">
        <v>3</v>
      </c>
      <c r="KL39" s="531"/>
      <c r="KM39" s="531"/>
      <c r="KN39" s="531"/>
      <c r="KO39" s="531"/>
      <c r="KP39" s="531"/>
      <c r="KQ39" s="531">
        <v>2</v>
      </c>
      <c r="KR39" s="531"/>
      <c r="KS39" s="531"/>
      <c r="KT39" s="531"/>
      <c r="KU39" s="531"/>
      <c r="KV39" s="531"/>
      <c r="KW39" s="531"/>
      <c r="KX39" s="531"/>
      <c r="KY39" s="531"/>
      <c r="KZ39" s="531"/>
      <c r="LA39" s="531"/>
      <c r="LB39" s="531"/>
      <c r="LC39" s="531"/>
      <c r="LD39" s="531"/>
      <c r="LE39" s="531"/>
      <c r="LF39" s="531"/>
      <c r="LG39" s="531"/>
      <c r="LH39" s="531"/>
      <c r="LI39" s="531"/>
      <c r="LJ39" s="531"/>
      <c r="LK39" s="531"/>
      <c r="LL39" s="531"/>
      <c r="LM39" s="531"/>
      <c r="LN39" s="531"/>
      <c r="LO39" s="531"/>
      <c r="LP39" s="531"/>
      <c r="LQ39" s="531"/>
      <c r="LR39" s="531"/>
      <c r="LS39" s="531"/>
      <c r="LT39" s="531"/>
      <c r="LU39" s="531"/>
      <c r="LV39" s="531"/>
      <c r="LW39" s="531"/>
      <c r="LX39" s="531"/>
      <c r="LY39" s="531"/>
      <c r="LZ39" s="531"/>
      <c r="MA39" s="531">
        <v>3</v>
      </c>
      <c r="MB39" s="531"/>
      <c r="MC39" s="531"/>
      <c r="MD39" s="531"/>
      <c r="ME39" s="531"/>
      <c r="MF39" s="531"/>
      <c r="MG39" s="531"/>
      <c r="MH39" s="531"/>
      <c r="MI39" s="531"/>
      <c r="MJ39" s="531"/>
      <c r="MK39" s="531"/>
      <c r="ML39" s="531"/>
      <c r="MM39" s="531"/>
      <c r="MN39" s="531"/>
      <c r="MO39" s="531"/>
      <c r="MP39" s="531"/>
      <c r="MQ39" s="531"/>
      <c r="MR39" s="531"/>
      <c r="MS39" s="531"/>
      <c r="MT39" s="531"/>
      <c r="MU39" s="531"/>
      <c r="MV39" s="531"/>
      <c r="MW39" s="531"/>
      <c r="MX39" s="531"/>
      <c r="MY39" s="531"/>
      <c r="MZ39" s="531"/>
      <c r="NA39" s="531"/>
      <c r="NB39" s="531"/>
      <c r="NC39" s="531"/>
      <c r="ND39" s="531"/>
      <c r="NE39" s="531"/>
      <c r="NF39" s="531"/>
      <c r="NG39" s="531"/>
      <c r="NH39" s="531"/>
      <c r="NI39" s="531"/>
      <c r="NJ39" s="531"/>
      <c r="NK39" s="531"/>
      <c r="NL39" s="531"/>
      <c r="NM39" s="531"/>
      <c r="NN39" s="531"/>
      <c r="NO39" s="531"/>
      <c r="NP39" s="531"/>
      <c r="NQ39" s="531"/>
      <c r="NR39" s="531"/>
      <c r="NS39" s="531">
        <v>3</v>
      </c>
      <c r="NT39" s="531"/>
      <c r="NU39" s="531"/>
      <c r="NV39" s="531"/>
      <c r="NW39" s="531"/>
      <c r="NX39" s="531"/>
      <c r="NY39" s="531"/>
      <c r="NZ39" s="531"/>
      <c r="OA39" s="531"/>
      <c r="OB39" s="531"/>
      <c r="OC39" s="531"/>
      <c r="OD39" s="531"/>
      <c r="OE39" s="531"/>
      <c r="OF39" s="531"/>
      <c r="OG39" s="531"/>
      <c r="OH39" s="531"/>
      <c r="OI39" s="531"/>
      <c r="OJ39" s="531"/>
      <c r="OK39" s="531"/>
      <c r="OL39" s="531"/>
      <c r="OM39" s="531"/>
      <c r="ON39" s="531"/>
      <c r="OO39" s="531"/>
      <c r="OP39" s="531"/>
      <c r="OQ39" s="531"/>
      <c r="OR39" s="531"/>
      <c r="OS39" s="531"/>
      <c r="OT39" s="531"/>
      <c r="OU39" s="531"/>
      <c r="OV39" s="531"/>
      <c r="OW39" s="531"/>
      <c r="OX39" s="531"/>
      <c r="OY39" s="531"/>
      <c r="OZ39" s="531"/>
      <c r="PA39" s="531"/>
      <c r="PB39" s="531"/>
      <c r="PC39" s="531"/>
      <c r="PD39" s="531"/>
      <c r="PE39" s="531"/>
      <c r="PF39" s="531"/>
      <c r="PG39" s="531"/>
      <c r="PH39" s="531"/>
      <c r="PI39" s="531"/>
      <c r="PJ39" s="531"/>
      <c r="PK39" s="531">
        <v>3</v>
      </c>
      <c r="PL39" s="531"/>
      <c r="PM39" s="531"/>
      <c r="PN39" s="531"/>
      <c r="PO39" s="531"/>
      <c r="PP39" s="531"/>
      <c r="PQ39" s="531"/>
      <c r="PR39" s="531"/>
      <c r="PS39" s="531"/>
      <c r="PT39" s="531"/>
      <c r="PU39" s="531"/>
      <c r="PV39" s="531"/>
      <c r="PW39" s="531"/>
      <c r="PX39" s="531"/>
      <c r="PY39" s="531"/>
      <c r="PZ39" s="531"/>
      <c r="QA39" s="531"/>
      <c r="QB39" s="531"/>
      <c r="QC39" s="531"/>
      <c r="QD39" s="531"/>
      <c r="QE39" s="531"/>
      <c r="QF39" s="531"/>
      <c r="QG39" s="531"/>
      <c r="QH39" s="531"/>
      <c r="QI39" s="531"/>
      <c r="QJ39" s="531"/>
      <c r="QK39" s="531"/>
      <c r="QL39" s="531"/>
      <c r="QM39" s="531"/>
      <c r="QN39" s="531"/>
      <c r="QO39" s="531"/>
      <c r="QP39" s="531"/>
      <c r="QQ39" s="531"/>
      <c r="QR39" s="531"/>
      <c r="QS39" s="531"/>
      <c r="QT39" s="531"/>
      <c r="QU39" s="531"/>
      <c r="QV39" s="531"/>
      <c r="QW39" s="531"/>
      <c r="QX39" s="531"/>
      <c r="QY39" s="531"/>
      <c r="QZ39" s="531"/>
      <c r="RA39" s="531"/>
      <c r="RB39" s="531"/>
      <c r="RC39" s="531">
        <v>2</v>
      </c>
      <c r="RD39" s="531"/>
      <c r="RE39" s="531"/>
      <c r="RF39" s="531"/>
      <c r="RG39" s="531"/>
      <c r="RH39" s="531"/>
      <c r="RI39" s="531"/>
      <c r="RJ39" s="531"/>
      <c r="RK39" s="531"/>
      <c r="RL39" s="531"/>
      <c r="RM39" s="531"/>
      <c r="RN39" s="531"/>
      <c r="RO39" s="531"/>
      <c r="RP39" s="531"/>
      <c r="RQ39" s="531"/>
      <c r="RR39" s="531"/>
      <c r="RS39" s="531"/>
      <c r="RT39" s="531"/>
      <c r="RU39" s="531"/>
      <c r="RV39" s="531"/>
      <c r="RW39" s="531"/>
      <c r="RX39" s="531"/>
      <c r="RY39" s="531"/>
      <c r="RZ39" s="531"/>
      <c r="SA39" s="531"/>
      <c r="SB39" s="531"/>
      <c r="SC39" s="531"/>
      <c r="SD39" s="531"/>
      <c r="SE39" s="531"/>
      <c r="SF39" s="531"/>
      <c r="SG39" s="531"/>
      <c r="SH39" s="531"/>
      <c r="SI39" s="531"/>
      <c r="SJ39" s="531"/>
      <c r="SK39" s="531"/>
      <c r="SL39" s="531"/>
      <c r="SM39" s="531"/>
      <c r="SN39" s="531"/>
      <c r="SO39" s="531">
        <v>0</v>
      </c>
      <c r="SP39" s="531">
        <v>0</v>
      </c>
      <c r="SQ39" s="531">
        <v>0</v>
      </c>
      <c r="SR39" s="531"/>
      <c r="SS39" s="531">
        <v>0</v>
      </c>
      <c r="ST39" s="531"/>
      <c r="SU39" s="531">
        <v>0</v>
      </c>
      <c r="SV39" s="531"/>
      <c r="SW39" s="531"/>
      <c r="SX39" s="531">
        <v>1</v>
      </c>
      <c r="SY39" s="531"/>
      <c r="SZ39" s="531"/>
      <c r="TA39" s="531"/>
      <c r="TB39" s="531"/>
      <c r="TC39" s="531"/>
      <c r="TD39" s="531"/>
      <c r="TE39" s="531"/>
      <c r="TF39" s="531"/>
      <c r="TG39" s="531"/>
      <c r="TH39" s="531"/>
      <c r="TI39" s="531"/>
      <c r="TJ39" s="531"/>
      <c r="TK39" s="531"/>
      <c r="TL39" s="531"/>
      <c r="TM39" s="531"/>
      <c r="TN39" s="531"/>
      <c r="TO39" s="531"/>
      <c r="TP39" s="531"/>
      <c r="TQ39" s="531"/>
      <c r="TR39" s="531"/>
      <c r="TS39" s="531"/>
      <c r="TT39" s="531"/>
      <c r="TU39" s="531">
        <v>0</v>
      </c>
      <c r="TV39" s="531"/>
      <c r="TW39" s="531"/>
      <c r="TX39" s="531"/>
      <c r="TY39" s="531"/>
      <c r="TZ39" s="531"/>
      <c r="UA39" s="531"/>
      <c r="UB39" s="531"/>
      <c r="UC39" s="531">
        <v>17</v>
      </c>
      <c r="UD39" s="531">
        <v>0</v>
      </c>
      <c r="UE39" s="531">
        <v>5</v>
      </c>
      <c r="UF39" s="531">
        <v>1</v>
      </c>
      <c r="UG39" s="531">
        <v>19</v>
      </c>
      <c r="UH39" s="531"/>
      <c r="UI39" s="531">
        <v>5</v>
      </c>
      <c r="UJ39" s="531"/>
      <c r="UK39" s="531">
        <v>1</v>
      </c>
      <c r="UL39" s="531">
        <v>3</v>
      </c>
      <c r="UM39" s="531">
        <v>3</v>
      </c>
      <c r="UN39" s="531">
        <v>4</v>
      </c>
      <c r="UO39" s="531">
        <v>4</v>
      </c>
      <c r="UP39" s="531">
        <v>2</v>
      </c>
      <c r="UQ39" s="531"/>
      <c r="UR39" s="531"/>
      <c r="US39" s="531"/>
      <c r="UT39" s="531"/>
      <c r="UU39" s="531">
        <v>3</v>
      </c>
      <c r="UV39" s="531">
        <v>5</v>
      </c>
      <c r="UW39" s="531">
        <v>7</v>
      </c>
      <c r="UX39" s="531">
        <v>3</v>
      </c>
      <c r="UY39" s="531"/>
      <c r="UZ39" s="531">
        <v>1</v>
      </c>
      <c r="VA39" s="531"/>
      <c r="VB39" s="531"/>
      <c r="VC39" s="536"/>
      <c r="VD39" s="536"/>
      <c r="VE39" s="536"/>
      <c r="VF39" s="536"/>
      <c r="VG39" s="536"/>
      <c r="VH39" s="536"/>
      <c r="VI39" s="531"/>
      <c r="VJ39" s="531"/>
      <c r="VK39" s="531"/>
      <c r="VL39" s="531"/>
      <c r="VM39" s="531">
        <v>20</v>
      </c>
      <c r="VN39" s="531"/>
      <c r="VO39" s="531"/>
      <c r="VP39" s="531"/>
      <c r="VQ39" s="531"/>
      <c r="VR39" s="531"/>
      <c r="VS39" s="531"/>
      <c r="VT39" s="531"/>
      <c r="VU39" s="531"/>
      <c r="VV39" s="531"/>
      <c r="VW39" s="531"/>
      <c r="VX39" s="536"/>
      <c r="VY39" s="531">
        <v>19</v>
      </c>
      <c r="VZ39" s="531"/>
      <c r="WA39" s="531"/>
      <c r="WB39" s="531"/>
      <c r="WC39" s="531"/>
      <c r="WD39" s="531"/>
      <c r="WE39" s="531">
        <v>11</v>
      </c>
      <c r="WF39" s="536"/>
      <c r="WG39" s="536"/>
      <c r="WH39" s="536"/>
      <c r="WI39" s="536"/>
      <c r="WJ39" s="536"/>
      <c r="WK39" s="536"/>
      <c r="WL39" s="536"/>
      <c r="WM39" s="536"/>
      <c r="WN39" s="536"/>
      <c r="WO39" s="531"/>
      <c r="WP39" s="531"/>
      <c r="WQ39" s="531">
        <v>24</v>
      </c>
      <c r="WR39" s="531"/>
      <c r="WS39" s="531"/>
      <c r="WT39" s="531"/>
      <c r="WU39" s="531"/>
      <c r="WV39" s="531"/>
      <c r="WW39" s="531"/>
      <c r="WX39" s="531"/>
      <c r="WY39" s="531"/>
      <c r="WZ39" s="531"/>
      <c r="XA39" s="531"/>
      <c r="XB39" s="531"/>
      <c r="XC39" s="531"/>
      <c r="XD39" s="531"/>
      <c r="XE39" s="531"/>
      <c r="XF39" s="531"/>
      <c r="XG39" s="531"/>
      <c r="XH39" s="531"/>
      <c r="XI39" s="531"/>
      <c r="XJ39" s="531"/>
      <c r="XK39" s="531"/>
      <c r="XL39" s="531"/>
      <c r="XM39" s="531"/>
      <c r="XN39" s="531"/>
      <c r="XO39" s="531"/>
      <c r="XP39" s="531"/>
      <c r="XQ39" s="531">
        <v>2</v>
      </c>
      <c r="XR39" s="531"/>
      <c r="XS39" s="531"/>
      <c r="XT39" s="531"/>
      <c r="XU39" s="531"/>
      <c r="XV39" s="531"/>
      <c r="XW39" s="531"/>
      <c r="XX39" s="531"/>
      <c r="XY39" s="531"/>
      <c r="XZ39" s="531"/>
      <c r="YA39" s="531">
        <v>8</v>
      </c>
      <c r="YB39" s="531"/>
      <c r="YC39" s="531"/>
      <c r="YD39" s="531"/>
      <c r="YE39" s="531"/>
      <c r="YF39" s="531"/>
      <c r="YG39" s="531">
        <v>2</v>
      </c>
      <c r="YH39" s="531"/>
      <c r="YI39" s="531"/>
      <c r="YJ39" s="531"/>
      <c r="YK39" s="531"/>
      <c r="YL39" s="531"/>
      <c r="YM39" s="531"/>
      <c r="YN39" s="531"/>
      <c r="YO39" s="531"/>
      <c r="YP39" s="531"/>
      <c r="YQ39" s="531"/>
      <c r="YR39" s="531"/>
      <c r="YS39" s="531"/>
      <c r="YT39" s="531"/>
      <c r="YU39" s="531"/>
      <c r="YV39" s="531"/>
      <c r="YW39" s="531"/>
      <c r="YX39" s="531"/>
      <c r="YY39" s="531"/>
      <c r="YZ39" s="531"/>
      <c r="ZA39" s="531"/>
      <c r="ZB39" s="531"/>
      <c r="ZC39" s="531"/>
      <c r="ZD39" s="531"/>
      <c r="ZE39" s="531"/>
      <c r="ZF39" s="531"/>
      <c r="ZG39" s="531"/>
      <c r="ZH39" s="531"/>
      <c r="ZI39" s="531"/>
      <c r="ZJ39" s="531"/>
      <c r="ZK39" s="531"/>
      <c r="ZL39" s="531"/>
      <c r="ZM39" s="531"/>
      <c r="ZN39" s="531"/>
      <c r="ZO39" s="531"/>
      <c r="ZP39" s="531"/>
      <c r="ZQ39" s="531">
        <v>8</v>
      </c>
      <c r="ZR39" s="531"/>
      <c r="ZS39" s="531"/>
      <c r="ZT39" s="531"/>
      <c r="ZU39" s="531"/>
      <c r="ZV39" s="531"/>
      <c r="ZW39" s="531"/>
      <c r="ZX39" s="531"/>
      <c r="ZY39" s="531"/>
      <c r="ZZ39" s="531"/>
      <c r="AAA39" s="531"/>
      <c r="AAB39" s="531"/>
      <c r="AAC39" s="531"/>
      <c r="AAD39" s="531"/>
      <c r="AAE39" s="531"/>
      <c r="AAF39" s="531"/>
      <c r="AAG39" s="531"/>
      <c r="AAH39" s="531"/>
      <c r="AAI39" s="531"/>
      <c r="AAJ39" s="531"/>
      <c r="AAK39" s="531"/>
      <c r="AAL39" s="531"/>
      <c r="AAM39" s="531"/>
      <c r="AAN39" s="531"/>
      <c r="AAO39" s="531"/>
      <c r="AAP39" s="531"/>
      <c r="AAQ39" s="531"/>
      <c r="AAR39" s="531"/>
      <c r="AAS39" s="531"/>
      <c r="AAT39" s="531"/>
      <c r="AAU39" s="531"/>
      <c r="AAV39" s="531"/>
      <c r="AAW39" s="531"/>
      <c r="AAX39" s="531"/>
      <c r="AAY39" s="531"/>
      <c r="AAZ39" s="531"/>
      <c r="ABA39" s="531"/>
      <c r="ABB39" s="531"/>
      <c r="ABC39" s="531"/>
      <c r="ABD39" s="531"/>
      <c r="ABE39" s="536"/>
      <c r="ABF39" s="536"/>
      <c r="ABG39" s="536"/>
      <c r="ABH39" s="536"/>
      <c r="ABI39" s="536"/>
      <c r="ABJ39" s="536"/>
      <c r="ABK39" s="536"/>
      <c r="ABL39" s="536"/>
      <c r="ABM39" s="536"/>
      <c r="ABN39" s="536"/>
      <c r="ABO39" s="536"/>
      <c r="ABP39" s="536"/>
      <c r="ABQ39" s="536"/>
      <c r="ABR39" s="536"/>
      <c r="ABS39" s="536"/>
      <c r="ABT39" s="536"/>
      <c r="ABU39" s="536"/>
      <c r="ABV39" s="536"/>
      <c r="ABW39" s="536"/>
      <c r="ABX39" s="536"/>
      <c r="ABY39" s="536"/>
      <c r="ABZ39" s="531"/>
      <c r="ACA39" s="531"/>
      <c r="ACB39" s="531"/>
      <c r="ACC39" s="531"/>
      <c r="ACD39" s="531"/>
      <c r="ACE39" s="531"/>
      <c r="ACF39" s="531"/>
      <c r="ACG39" s="531"/>
      <c r="ACH39" s="531"/>
      <c r="ACI39" s="531"/>
      <c r="ACJ39" s="531"/>
      <c r="ACK39" s="531"/>
      <c r="ACL39" s="531"/>
      <c r="ACM39" s="531"/>
      <c r="ACN39" s="531"/>
      <c r="ACO39" s="531"/>
      <c r="ACP39" s="531"/>
      <c r="ACQ39" s="531">
        <v>3</v>
      </c>
      <c r="ACR39" s="531">
        <v>2</v>
      </c>
      <c r="ACS39" s="531">
        <v>1</v>
      </c>
      <c r="ACT39" s="531">
        <v>2</v>
      </c>
      <c r="ACU39" s="531"/>
      <c r="ACV39" s="531" t="s">
        <v>1636</v>
      </c>
      <c r="ACW39" s="536"/>
      <c r="ACX39" s="536"/>
      <c r="ACY39" s="536"/>
      <c r="ACZ39" s="536"/>
      <c r="ADA39" s="536"/>
      <c r="ADB39" s="536"/>
      <c r="ADC39" s="536"/>
      <c r="ADD39" s="536"/>
      <c r="ADE39" s="536"/>
      <c r="ADF39" s="536"/>
      <c r="ADG39" s="536"/>
      <c r="ADH39" s="536"/>
      <c r="ADI39" s="536"/>
      <c r="ADJ39" s="536"/>
      <c r="ADK39" s="536"/>
      <c r="ADL39" s="531"/>
      <c r="ADM39" s="531"/>
      <c r="ADN39" s="531"/>
      <c r="ADO39" s="531"/>
      <c r="ADP39" s="531"/>
      <c r="ADQ39" s="531"/>
      <c r="ADR39" s="531"/>
      <c r="ADS39" s="531" t="s">
        <v>1835</v>
      </c>
      <c r="ADT39" s="531"/>
      <c r="ADU39" s="531"/>
      <c r="ADV39" s="531"/>
      <c r="ADW39" s="531"/>
      <c r="ADX39" s="531" t="s">
        <v>1637</v>
      </c>
      <c r="ADY39" s="536"/>
      <c r="ADZ39" s="536"/>
      <c r="AEA39" s="536"/>
      <c r="AEB39" s="531" t="s">
        <v>1798</v>
      </c>
      <c r="AEC39" s="531" t="s">
        <v>1799</v>
      </c>
      <c r="AED39" s="531" t="s">
        <v>1800</v>
      </c>
      <c r="AEE39" s="531" t="s">
        <v>1801</v>
      </c>
      <c r="AEF39" s="531" t="s">
        <v>1802</v>
      </c>
      <c r="AEG39" s="531" t="s">
        <v>1803</v>
      </c>
      <c r="AEH39" s="531" t="s">
        <v>1638</v>
      </c>
      <c r="AEI39" s="531" t="s">
        <v>1637</v>
      </c>
      <c r="AEJ39" s="531" t="s">
        <v>1638</v>
      </c>
    </row>
    <row r="40" spans="1:823">
      <c r="A40" s="531">
        <v>17</v>
      </c>
      <c r="B40" s="531">
        <v>33</v>
      </c>
      <c r="C40" s="537">
        <v>4</v>
      </c>
      <c r="D40" s="535">
        <v>43073.623364120373</v>
      </c>
      <c r="E40" s="531" t="s">
        <v>697</v>
      </c>
      <c r="F40" s="531" t="s">
        <v>731</v>
      </c>
      <c r="G40" s="531" t="s">
        <v>813</v>
      </c>
      <c r="H40" s="531" t="s">
        <v>814</v>
      </c>
      <c r="I40" s="531" t="s">
        <v>700</v>
      </c>
      <c r="J40" s="531">
        <v>68</v>
      </c>
      <c r="K40" s="531" t="s">
        <v>1664</v>
      </c>
      <c r="L40" s="531" t="s">
        <v>1665</v>
      </c>
      <c r="M40" s="531" t="s">
        <v>815</v>
      </c>
      <c r="N40" s="531"/>
      <c r="O40" s="531"/>
      <c r="P40" s="531" t="s">
        <v>736</v>
      </c>
      <c r="Q40" s="531"/>
      <c r="R40" s="531"/>
      <c r="S40" s="531"/>
      <c r="T40" s="531"/>
      <c r="U40" s="531"/>
      <c r="V40" s="531" t="s">
        <v>813</v>
      </c>
      <c r="W40" s="531" t="s">
        <v>814</v>
      </c>
      <c r="X40" s="531" t="s">
        <v>700</v>
      </c>
      <c r="Y40" s="531" t="s">
        <v>731</v>
      </c>
      <c r="Z40" s="531" t="s">
        <v>1664</v>
      </c>
      <c r="AA40" s="531" t="s">
        <v>1665</v>
      </c>
      <c r="AB40" s="531" t="s">
        <v>816</v>
      </c>
      <c r="AC40" s="531" t="s">
        <v>1753</v>
      </c>
      <c r="AD40" s="531"/>
      <c r="AE40" s="531" t="s">
        <v>1754</v>
      </c>
      <c r="AF40" s="531">
        <v>5</v>
      </c>
      <c r="AG40" s="531">
        <v>19</v>
      </c>
      <c r="AH40" s="531">
        <v>24</v>
      </c>
      <c r="AI40" s="531">
        <v>26</v>
      </c>
      <c r="AJ40" s="531">
        <v>19</v>
      </c>
      <c r="AK40" s="531">
        <v>0</v>
      </c>
      <c r="AL40" s="531">
        <v>0</v>
      </c>
      <c r="AM40" s="531">
        <v>0</v>
      </c>
      <c r="AN40" s="531">
        <v>0</v>
      </c>
      <c r="AO40" s="531">
        <v>0</v>
      </c>
      <c r="AP40" s="531">
        <v>13</v>
      </c>
      <c r="AQ40" s="531"/>
      <c r="AR40" s="531">
        <v>15</v>
      </c>
      <c r="AS40" s="531">
        <v>6</v>
      </c>
      <c r="AT40" s="531"/>
      <c r="AU40" s="531"/>
      <c r="AV40" s="531"/>
      <c r="AW40" s="531"/>
      <c r="AX40" s="531"/>
      <c r="AY40" s="531"/>
      <c r="AZ40" s="531"/>
      <c r="BA40" s="531"/>
      <c r="BB40" s="531"/>
      <c r="BC40" s="531"/>
      <c r="BD40" s="531"/>
      <c r="BE40" s="531"/>
      <c r="BF40" s="531"/>
      <c r="BG40" s="531"/>
      <c r="BH40" s="531"/>
      <c r="BI40" s="531">
        <v>13</v>
      </c>
      <c r="BJ40" s="531"/>
      <c r="BK40" s="531"/>
      <c r="BL40" s="531"/>
      <c r="BM40" s="531"/>
      <c r="BN40" s="531"/>
      <c r="BO40" s="531"/>
      <c r="BP40" s="531"/>
      <c r="BQ40" s="531"/>
      <c r="BR40" s="531"/>
      <c r="BS40" s="531"/>
      <c r="BT40" s="531"/>
      <c r="BU40" s="531"/>
      <c r="BV40" s="531"/>
      <c r="BW40" s="531"/>
      <c r="BX40" s="531"/>
      <c r="BY40" s="531"/>
      <c r="BZ40" s="531"/>
      <c r="CA40" s="531"/>
      <c r="CB40" s="531"/>
      <c r="CC40" s="531"/>
      <c r="CD40" s="531"/>
      <c r="CE40" s="531"/>
      <c r="CF40" s="531">
        <v>14</v>
      </c>
      <c r="CG40" s="531"/>
      <c r="CH40" s="531"/>
      <c r="CI40" s="531"/>
      <c r="CJ40" s="531"/>
      <c r="CK40" s="531"/>
      <c r="CL40" s="531"/>
      <c r="CM40" s="531"/>
      <c r="CN40" s="531"/>
      <c r="CO40" s="531"/>
      <c r="CP40" s="531">
        <v>4</v>
      </c>
      <c r="CQ40" s="531"/>
      <c r="CR40" s="531">
        <v>3</v>
      </c>
      <c r="CS40" s="531"/>
      <c r="CT40" s="531"/>
      <c r="CU40" s="531"/>
      <c r="CV40" s="531"/>
      <c r="CW40" s="531">
        <v>5</v>
      </c>
      <c r="CX40" s="531"/>
      <c r="CY40" s="531"/>
      <c r="CZ40" s="531"/>
      <c r="DA40" s="531"/>
      <c r="DB40" s="531"/>
      <c r="DC40" s="531">
        <v>4</v>
      </c>
      <c r="DD40" s="531"/>
      <c r="DE40" s="531">
        <v>4</v>
      </c>
      <c r="DF40" s="531">
        <v>13</v>
      </c>
      <c r="DG40" s="531"/>
      <c r="DH40" s="531"/>
      <c r="DI40" s="531"/>
      <c r="DJ40" s="531"/>
      <c r="DK40" s="531"/>
      <c r="DL40" s="531"/>
      <c r="DM40" s="531"/>
      <c r="DN40" s="531"/>
      <c r="DO40" s="531"/>
      <c r="DP40" s="531"/>
      <c r="DQ40" s="531"/>
      <c r="DR40" s="531"/>
      <c r="DS40" s="531"/>
      <c r="DT40" s="531"/>
      <c r="DU40" s="531"/>
      <c r="DV40" s="531"/>
      <c r="DW40" s="531"/>
      <c r="DX40" s="531"/>
      <c r="DY40" s="531"/>
      <c r="DZ40" s="531"/>
      <c r="EA40" s="531"/>
      <c r="EB40" s="531"/>
      <c r="EC40" s="531"/>
      <c r="ED40" s="531"/>
      <c r="EE40" s="531"/>
      <c r="EF40" s="531">
        <v>4</v>
      </c>
      <c r="EG40" s="531"/>
      <c r="EH40" s="531"/>
      <c r="EI40" s="531">
        <v>1</v>
      </c>
      <c r="EJ40" s="531">
        <v>4</v>
      </c>
      <c r="EK40" s="531"/>
      <c r="EL40" s="531"/>
      <c r="EM40" s="531"/>
      <c r="EN40" s="531"/>
      <c r="EO40" s="531"/>
      <c r="EP40" s="531">
        <v>4</v>
      </c>
      <c r="EQ40" s="531"/>
      <c r="ER40" s="531">
        <v>4</v>
      </c>
      <c r="ES40" s="531"/>
      <c r="ET40" s="531"/>
      <c r="EU40" s="531"/>
      <c r="EV40" s="531"/>
      <c r="EW40" s="531"/>
      <c r="EX40" s="531"/>
      <c r="EY40" s="531"/>
      <c r="EZ40" s="531"/>
      <c r="FA40" s="531"/>
      <c r="FB40" s="531"/>
      <c r="FC40" s="531"/>
      <c r="FD40" s="531"/>
      <c r="FE40" s="531"/>
      <c r="FF40" s="531"/>
      <c r="FG40" s="531"/>
      <c r="FH40" s="531"/>
      <c r="FI40" s="531"/>
      <c r="FJ40" s="531"/>
      <c r="FK40" s="531"/>
      <c r="FL40" s="531"/>
      <c r="FM40" s="531"/>
      <c r="FN40" s="531"/>
      <c r="FO40" s="531">
        <v>2</v>
      </c>
      <c r="FP40" s="531"/>
      <c r="FQ40" s="531"/>
      <c r="FR40" s="531"/>
      <c r="FS40" s="531"/>
      <c r="FT40" s="531"/>
      <c r="FU40" s="531"/>
      <c r="FV40" s="531"/>
      <c r="FW40" s="531"/>
      <c r="FX40" s="531"/>
      <c r="FY40" s="531"/>
      <c r="FZ40" s="531"/>
      <c r="GA40" s="531"/>
      <c r="GB40" s="531"/>
      <c r="GC40" s="531"/>
      <c r="GD40" s="531"/>
      <c r="GE40" s="531"/>
      <c r="GF40" s="531"/>
      <c r="GG40" s="531"/>
      <c r="GH40" s="531"/>
      <c r="GI40" s="531"/>
      <c r="GJ40" s="531"/>
      <c r="GK40" s="531"/>
      <c r="GL40" s="531"/>
      <c r="GM40" s="531"/>
      <c r="GN40" s="531"/>
      <c r="GO40" s="531"/>
      <c r="GP40" s="531"/>
      <c r="GQ40" s="531"/>
      <c r="GR40" s="531"/>
      <c r="GS40" s="531"/>
      <c r="GT40" s="531"/>
      <c r="GU40" s="531"/>
      <c r="GV40" s="531"/>
      <c r="GW40" s="531"/>
      <c r="GX40" s="531"/>
      <c r="GY40" s="531"/>
      <c r="GZ40" s="531"/>
      <c r="HA40" s="531"/>
      <c r="HB40" s="531"/>
      <c r="HC40" s="531"/>
      <c r="HD40" s="531"/>
      <c r="HE40" s="531"/>
      <c r="HF40" s="531"/>
      <c r="HG40" s="531"/>
      <c r="HH40" s="531"/>
      <c r="HI40" s="531"/>
      <c r="HJ40" s="531"/>
      <c r="HK40" s="531"/>
      <c r="HL40" s="531"/>
      <c r="HM40" s="531"/>
      <c r="HN40" s="531"/>
      <c r="HO40" s="531"/>
      <c r="HP40" s="531"/>
      <c r="HQ40" s="531"/>
      <c r="HR40" s="531"/>
      <c r="HS40" s="531"/>
      <c r="HT40" s="531"/>
      <c r="HU40" s="531"/>
      <c r="HV40" s="531"/>
      <c r="HW40" s="531"/>
      <c r="HX40" s="531"/>
      <c r="HY40" s="531"/>
      <c r="HZ40" s="531"/>
      <c r="IA40" s="531"/>
      <c r="IB40" s="531"/>
      <c r="IC40" s="531"/>
      <c r="ID40" s="531"/>
      <c r="IE40" s="531"/>
      <c r="IF40" s="531">
        <v>3</v>
      </c>
      <c r="IG40" s="531"/>
      <c r="IH40" s="531"/>
      <c r="II40" s="531"/>
      <c r="IJ40" s="531"/>
      <c r="IK40" s="531"/>
      <c r="IL40" s="531"/>
      <c r="IM40" s="531"/>
      <c r="IN40" s="531"/>
      <c r="IO40" s="531"/>
      <c r="IP40" s="531"/>
      <c r="IQ40" s="531"/>
      <c r="IR40" s="531"/>
      <c r="IS40" s="531"/>
      <c r="IT40" s="531"/>
      <c r="IU40" s="531"/>
      <c r="IV40" s="531"/>
      <c r="IW40" s="531"/>
      <c r="IX40" s="531"/>
      <c r="IY40" s="531"/>
      <c r="IZ40" s="531"/>
      <c r="JA40" s="531"/>
      <c r="JB40" s="531"/>
      <c r="JC40" s="531">
        <v>3</v>
      </c>
      <c r="JD40" s="531"/>
      <c r="JE40" s="531"/>
      <c r="JF40" s="531"/>
      <c r="JG40" s="531"/>
      <c r="JH40" s="531"/>
      <c r="JI40" s="531"/>
      <c r="JJ40" s="531"/>
      <c r="JK40" s="531"/>
      <c r="JL40" s="531"/>
      <c r="JM40" s="531"/>
      <c r="JN40" s="531"/>
      <c r="JO40" s="531"/>
      <c r="JP40" s="531"/>
      <c r="JQ40" s="531"/>
      <c r="JR40" s="531"/>
      <c r="JS40" s="531"/>
      <c r="JT40" s="531"/>
      <c r="JU40" s="531"/>
      <c r="JV40" s="531"/>
      <c r="JW40" s="531"/>
      <c r="JX40" s="531"/>
      <c r="JY40" s="531"/>
      <c r="JZ40" s="531"/>
      <c r="KA40" s="531"/>
      <c r="KB40" s="531"/>
      <c r="KC40" s="531"/>
      <c r="KD40" s="531"/>
      <c r="KE40" s="531"/>
      <c r="KF40" s="531"/>
      <c r="KG40" s="531"/>
      <c r="KH40" s="531"/>
      <c r="KI40" s="531"/>
      <c r="KJ40" s="531"/>
      <c r="KK40" s="531"/>
      <c r="KL40" s="531"/>
      <c r="KM40" s="531"/>
      <c r="KN40" s="531"/>
      <c r="KO40" s="531"/>
      <c r="KP40" s="531"/>
      <c r="KQ40" s="531"/>
      <c r="KR40" s="531"/>
      <c r="KS40" s="531"/>
      <c r="KT40" s="531"/>
      <c r="KU40" s="531"/>
      <c r="KV40" s="531"/>
      <c r="KW40" s="531"/>
      <c r="KX40" s="531"/>
      <c r="KY40" s="531"/>
      <c r="KZ40" s="531"/>
      <c r="LA40" s="531"/>
      <c r="LB40" s="531"/>
      <c r="LC40" s="531"/>
      <c r="LD40" s="531"/>
      <c r="LE40" s="531"/>
      <c r="LF40" s="531"/>
      <c r="LG40" s="531"/>
      <c r="LH40" s="531"/>
      <c r="LI40" s="531"/>
      <c r="LJ40" s="531"/>
      <c r="LK40" s="531"/>
      <c r="LL40" s="531"/>
      <c r="LM40" s="531"/>
      <c r="LN40" s="531"/>
      <c r="LO40" s="531"/>
      <c r="LP40" s="531"/>
      <c r="LQ40" s="531"/>
      <c r="LR40" s="531"/>
      <c r="LS40" s="531"/>
      <c r="LT40" s="531"/>
      <c r="LU40" s="531"/>
      <c r="LV40" s="531"/>
      <c r="LW40" s="531"/>
      <c r="LX40" s="531"/>
      <c r="LY40" s="531"/>
      <c r="LZ40" s="531"/>
      <c r="MA40" s="531"/>
      <c r="MB40" s="531"/>
      <c r="MC40" s="531"/>
      <c r="MD40" s="531"/>
      <c r="ME40" s="531"/>
      <c r="MF40" s="531"/>
      <c r="MG40" s="531"/>
      <c r="MH40" s="531"/>
      <c r="MI40" s="531"/>
      <c r="MJ40" s="531"/>
      <c r="MK40" s="531"/>
      <c r="ML40" s="531"/>
      <c r="MM40" s="531"/>
      <c r="MN40" s="531"/>
      <c r="MO40" s="531"/>
      <c r="MP40" s="531"/>
      <c r="MQ40" s="531"/>
      <c r="MR40" s="531"/>
      <c r="MS40" s="531"/>
      <c r="MT40" s="531"/>
      <c r="MU40" s="531"/>
      <c r="MV40" s="531"/>
      <c r="MW40" s="531"/>
      <c r="MX40" s="531"/>
      <c r="MY40" s="531"/>
      <c r="MZ40" s="531"/>
      <c r="NA40" s="531"/>
      <c r="NB40" s="531"/>
      <c r="NC40" s="531"/>
      <c r="ND40" s="531"/>
      <c r="NE40" s="531"/>
      <c r="NF40" s="531"/>
      <c r="NG40" s="531"/>
      <c r="NH40" s="531"/>
      <c r="NI40" s="531"/>
      <c r="NJ40" s="531"/>
      <c r="NK40" s="531"/>
      <c r="NL40" s="531"/>
      <c r="NM40" s="531"/>
      <c r="NN40" s="531"/>
      <c r="NO40" s="531"/>
      <c r="NP40" s="531"/>
      <c r="NQ40" s="531"/>
      <c r="NR40" s="531"/>
      <c r="NS40" s="531"/>
      <c r="NT40" s="531"/>
      <c r="NU40" s="531"/>
      <c r="NV40" s="531"/>
      <c r="NW40" s="531"/>
      <c r="NX40" s="531"/>
      <c r="NY40" s="531"/>
      <c r="NZ40" s="531"/>
      <c r="OA40" s="531"/>
      <c r="OB40" s="531"/>
      <c r="OC40" s="531"/>
      <c r="OD40" s="531"/>
      <c r="OE40" s="531"/>
      <c r="OF40" s="531"/>
      <c r="OG40" s="531"/>
      <c r="OH40" s="531"/>
      <c r="OI40" s="531"/>
      <c r="OJ40" s="531">
        <v>2</v>
      </c>
      <c r="OK40" s="531"/>
      <c r="OL40" s="531"/>
      <c r="OM40" s="531"/>
      <c r="ON40" s="531">
        <v>2</v>
      </c>
      <c r="OO40" s="531">
        <v>9</v>
      </c>
      <c r="OP40" s="531"/>
      <c r="OQ40" s="531">
        <v>3</v>
      </c>
      <c r="OR40" s="531"/>
      <c r="OS40" s="531"/>
      <c r="OT40" s="531"/>
      <c r="OU40" s="531"/>
      <c r="OV40" s="531"/>
      <c r="OW40" s="531"/>
      <c r="OX40" s="531"/>
      <c r="OY40" s="531">
        <v>7</v>
      </c>
      <c r="OZ40" s="531"/>
      <c r="PA40" s="531"/>
      <c r="PB40" s="531">
        <v>6</v>
      </c>
      <c r="PC40" s="531"/>
      <c r="PD40" s="531"/>
      <c r="PE40" s="531"/>
      <c r="PF40" s="531"/>
      <c r="PG40" s="531"/>
      <c r="PH40" s="531"/>
      <c r="PI40" s="531"/>
      <c r="PJ40" s="531"/>
      <c r="PK40" s="531">
        <v>4</v>
      </c>
      <c r="PL40" s="531"/>
      <c r="PM40" s="531"/>
      <c r="PN40" s="531"/>
      <c r="PO40" s="531"/>
      <c r="PP40" s="531"/>
      <c r="PQ40" s="531"/>
      <c r="PR40" s="531"/>
      <c r="PS40" s="531"/>
      <c r="PT40" s="531"/>
      <c r="PU40" s="531"/>
      <c r="PV40" s="531"/>
      <c r="PW40" s="531"/>
      <c r="PX40" s="531"/>
      <c r="PY40" s="531"/>
      <c r="PZ40" s="531"/>
      <c r="QA40" s="531"/>
      <c r="QB40" s="531"/>
      <c r="QC40" s="531"/>
      <c r="QD40" s="531"/>
      <c r="QE40" s="531"/>
      <c r="QF40" s="531"/>
      <c r="QG40" s="531"/>
      <c r="QH40" s="531"/>
      <c r="QI40" s="531"/>
      <c r="QJ40" s="531"/>
      <c r="QK40" s="531"/>
      <c r="QL40" s="531"/>
      <c r="QM40" s="531"/>
      <c r="QN40" s="531"/>
      <c r="QO40" s="531"/>
      <c r="QP40" s="531"/>
      <c r="QQ40" s="531"/>
      <c r="QR40" s="531"/>
      <c r="QS40" s="531"/>
      <c r="QT40" s="531"/>
      <c r="QU40" s="531"/>
      <c r="QV40" s="531"/>
      <c r="QW40" s="531"/>
      <c r="QX40" s="531"/>
      <c r="QY40" s="531"/>
      <c r="QZ40" s="531"/>
      <c r="RA40" s="531"/>
      <c r="RB40" s="531"/>
      <c r="RC40" s="531"/>
      <c r="RD40" s="531"/>
      <c r="RE40" s="531"/>
      <c r="RF40" s="531"/>
      <c r="RG40" s="531"/>
      <c r="RH40" s="531"/>
      <c r="RI40" s="531"/>
      <c r="RJ40" s="531"/>
      <c r="RK40" s="531"/>
      <c r="RL40" s="531"/>
      <c r="RM40" s="531"/>
      <c r="RN40" s="531"/>
      <c r="RO40" s="531"/>
      <c r="RP40" s="531"/>
      <c r="RQ40" s="531"/>
      <c r="RR40" s="531"/>
      <c r="RS40" s="531"/>
      <c r="RT40" s="531"/>
      <c r="RU40" s="531"/>
      <c r="RV40" s="531"/>
      <c r="RW40" s="531"/>
      <c r="RX40" s="531">
        <v>2</v>
      </c>
      <c r="RY40" s="531"/>
      <c r="RZ40" s="531"/>
      <c r="SA40" s="531"/>
      <c r="SB40" s="531"/>
      <c r="SC40" s="531"/>
      <c r="SD40" s="531"/>
      <c r="SE40" s="531"/>
      <c r="SF40" s="531"/>
      <c r="SG40" s="531"/>
      <c r="SH40" s="531"/>
      <c r="SI40" s="531"/>
      <c r="SJ40" s="531"/>
      <c r="SK40" s="531"/>
      <c r="SL40" s="531"/>
      <c r="SM40" s="531"/>
      <c r="SN40" s="531"/>
      <c r="SO40" s="531"/>
      <c r="SP40" s="531"/>
      <c r="SQ40" s="531"/>
      <c r="SR40" s="531"/>
      <c r="SS40" s="531"/>
      <c r="ST40" s="531"/>
      <c r="SU40" s="531"/>
      <c r="SV40" s="531"/>
      <c r="SW40" s="531"/>
      <c r="SX40" s="531"/>
      <c r="SY40" s="531"/>
      <c r="SZ40" s="531"/>
      <c r="TA40" s="531"/>
      <c r="TB40" s="531"/>
      <c r="TC40" s="531"/>
      <c r="TD40" s="531"/>
      <c r="TE40" s="531"/>
      <c r="TF40" s="531"/>
      <c r="TG40" s="531"/>
      <c r="TH40" s="531"/>
      <c r="TI40" s="531"/>
      <c r="TJ40" s="531"/>
      <c r="TK40" s="531"/>
      <c r="TL40" s="531"/>
      <c r="TM40" s="531"/>
      <c r="TN40" s="531"/>
      <c r="TO40" s="531"/>
      <c r="TP40" s="531"/>
      <c r="TQ40" s="531"/>
      <c r="TR40" s="531"/>
      <c r="TS40" s="531"/>
      <c r="TT40" s="531"/>
      <c r="TU40" s="531"/>
      <c r="TV40" s="531"/>
      <c r="TW40" s="531"/>
      <c r="TX40" s="531"/>
      <c r="TY40" s="531"/>
      <c r="TZ40" s="531"/>
      <c r="UA40" s="531"/>
      <c r="UB40" s="531"/>
      <c r="UC40" s="531">
        <v>19</v>
      </c>
      <c r="UD40" s="531">
        <v>2</v>
      </c>
      <c r="UE40" s="531">
        <v>5</v>
      </c>
      <c r="UF40" s="531">
        <v>16</v>
      </c>
      <c r="UG40" s="531">
        <v>14</v>
      </c>
      <c r="UH40" s="531">
        <v>12</v>
      </c>
      <c r="UI40" s="531">
        <v>6</v>
      </c>
      <c r="UJ40" s="531">
        <v>20</v>
      </c>
      <c r="UK40" s="531"/>
      <c r="UL40" s="531">
        <v>1</v>
      </c>
      <c r="UM40" s="531">
        <v>5</v>
      </c>
      <c r="UN40" s="531">
        <v>8</v>
      </c>
      <c r="UO40" s="531">
        <v>5</v>
      </c>
      <c r="UP40" s="531">
        <v>2</v>
      </c>
      <c r="UQ40" s="531"/>
      <c r="UR40" s="531"/>
      <c r="US40" s="531"/>
      <c r="UT40" s="531"/>
      <c r="UU40" s="531">
        <v>2</v>
      </c>
      <c r="UV40" s="531">
        <v>5</v>
      </c>
      <c r="UW40" s="531">
        <v>5</v>
      </c>
      <c r="UX40" s="531">
        <v>10</v>
      </c>
      <c r="UY40" s="531">
        <v>4</v>
      </c>
      <c r="UZ40" s="531">
        <v>1</v>
      </c>
      <c r="VA40" s="531"/>
      <c r="VB40" s="531"/>
      <c r="VC40" s="536"/>
      <c r="VD40" s="536"/>
      <c r="VE40" s="536"/>
      <c r="VF40" s="536"/>
      <c r="VG40" s="536"/>
      <c r="VH40" s="536"/>
      <c r="VI40" s="531"/>
      <c r="VJ40" s="531"/>
      <c r="VK40" s="531"/>
      <c r="VL40" s="531"/>
      <c r="VM40" s="531">
        <v>8</v>
      </c>
      <c r="VN40" s="531">
        <v>3</v>
      </c>
      <c r="VO40" s="531"/>
      <c r="VP40" s="531"/>
      <c r="VQ40" s="531"/>
      <c r="VR40" s="531"/>
      <c r="VS40" s="531"/>
      <c r="VT40" s="531"/>
      <c r="VU40" s="531"/>
      <c r="VV40" s="531"/>
      <c r="VW40" s="531"/>
      <c r="VX40" s="536"/>
      <c r="VY40" s="531">
        <v>64</v>
      </c>
      <c r="VZ40" s="531">
        <v>13</v>
      </c>
      <c r="WA40" s="531"/>
      <c r="WB40" s="531"/>
      <c r="WC40" s="531"/>
      <c r="WD40" s="531"/>
      <c r="WE40" s="531">
        <v>94</v>
      </c>
      <c r="WF40" s="536"/>
      <c r="WG40" s="536"/>
      <c r="WH40" s="536"/>
      <c r="WI40" s="536"/>
      <c r="WJ40" s="536"/>
      <c r="WK40" s="536"/>
      <c r="WL40" s="536"/>
      <c r="WM40" s="536"/>
      <c r="WN40" s="536"/>
      <c r="WO40" s="531">
        <v>0</v>
      </c>
      <c r="WP40" s="531">
        <v>0</v>
      </c>
      <c r="WQ40" s="531"/>
      <c r="WR40" s="531"/>
      <c r="WS40" s="531"/>
      <c r="WT40" s="531">
        <v>59</v>
      </c>
      <c r="WU40" s="531"/>
      <c r="WV40" s="531"/>
      <c r="WW40" s="531"/>
      <c r="WX40" s="531"/>
      <c r="WY40" s="531"/>
      <c r="WZ40" s="531"/>
      <c r="XA40" s="531">
        <v>27</v>
      </c>
      <c r="XB40" s="531"/>
      <c r="XC40" s="531">
        <v>35</v>
      </c>
      <c r="XD40" s="531"/>
      <c r="XE40" s="531"/>
      <c r="XF40" s="531"/>
      <c r="XG40" s="531"/>
      <c r="XH40" s="531"/>
      <c r="XI40" s="531"/>
      <c r="XJ40" s="531"/>
      <c r="XK40" s="531"/>
      <c r="XL40" s="531"/>
      <c r="XM40" s="531"/>
      <c r="XN40" s="531"/>
      <c r="XO40" s="531"/>
      <c r="XP40" s="531"/>
      <c r="XQ40" s="531"/>
      <c r="XR40" s="531"/>
      <c r="XS40" s="531"/>
      <c r="XT40" s="531"/>
      <c r="XU40" s="531"/>
      <c r="XV40" s="531"/>
      <c r="XW40" s="531"/>
      <c r="XX40" s="531"/>
      <c r="XY40" s="531"/>
      <c r="XZ40" s="531"/>
      <c r="YA40" s="531"/>
      <c r="YB40" s="531"/>
      <c r="YC40" s="531"/>
      <c r="YD40" s="531"/>
      <c r="YE40" s="531"/>
      <c r="YF40" s="531"/>
      <c r="YG40" s="531"/>
      <c r="YH40" s="531"/>
      <c r="YI40" s="531"/>
      <c r="YJ40" s="531"/>
      <c r="YK40" s="531"/>
      <c r="YL40" s="531"/>
      <c r="YM40" s="531"/>
      <c r="YN40" s="531"/>
      <c r="YO40" s="531"/>
      <c r="YP40" s="531"/>
      <c r="YQ40" s="531"/>
      <c r="YR40" s="531"/>
      <c r="YS40" s="531"/>
      <c r="YT40" s="531"/>
      <c r="YU40" s="531"/>
      <c r="YV40" s="531"/>
      <c r="YW40" s="531"/>
      <c r="YX40" s="531"/>
      <c r="YY40" s="531"/>
      <c r="YZ40" s="531"/>
      <c r="ZA40" s="531"/>
      <c r="ZB40" s="531"/>
      <c r="ZC40" s="531"/>
      <c r="ZD40" s="531"/>
      <c r="ZE40" s="531"/>
      <c r="ZF40" s="531"/>
      <c r="ZG40" s="531"/>
      <c r="ZH40" s="531"/>
      <c r="ZI40" s="531"/>
      <c r="ZJ40" s="531"/>
      <c r="ZK40" s="531"/>
      <c r="ZL40" s="531"/>
      <c r="ZM40" s="531"/>
      <c r="ZN40" s="531"/>
      <c r="ZO40" s="531"/>
      <c r="ZP40" s="531"/>
      <c r="ZQ40" s="531"/>
      <c r="ZR40" s="531"/>
      <c r="ZS40" s="531"/>
      <c r="ZT40" s="531"/>
      <c r="ZU40" s="531"/>
      <c r="ZV40" s="531"/>
      <c r="ZW40" s="531"/>
      <c r="ZX40" s="531"/>
      <c r="ZY40" s="531"/>
      <c r="ZZ40" s="531"/>
      <c r="AAA40" s="531"/>
      <c r="AAB40" s="531"/>
      <c r="AAC40" s="531"/>
      <c r="AAD40" s="531"/>
      <c r="AAE40" s="531"/>
      <c r="AAF40" s="531"/>
      <c r="AAG40" s="531"/>
      <c r="AAH40" s="531"/>
      <c r="AAI40" s="531"/>
      <c r="AAJ40" s="531"/>
      <c r="AAK40" s="531"/>
      <c r="AAL40" s="531">
        <v>4</v>
      </c>
      <c r="AAM40" s="531"/>
      <c r="AAN40" s="531"/>
      <c r="AAO40" s="531"/>
      <c r="AAP40" s="531"/>
      <c r="AAQ40" s="531"/>
      <c r="AAR40" s="531"/>
      <c r="AAS40" s="531"/>
      <c r="AAT40" s="531"/>
      <c r="AAU40" s="531"/>
      <c r="AAV40" s="531"/>
      <c r="AAW40" s="531"/>
      <c r="AAX40" s="531"/>
      <c r="AAY40" s="531"/>
      <c r="AAZ40" s="531"/>
      <c r="ABA40" s="531"/>
      <c r="ABB40" s="531"/>
      <c r="ABC40" s="531"/>
      <c r="ABD40" s="531"/>
      <c r="ABE40" s="536"/>
      <c r="ABF40" s="536"/>
      <c r="ABG40" s="536"/>
      <c r="ABH40" s="536"/>
      <c r="ABI40" s="536"/>
      <c r="ABJ40" s="536"/>
      <c r="ABK40" s="536"/>
      <c r="ABL40" s="536"/>
      <c r="ABM40" s="536"/>
      <c r="ABN40" s="536"/>
      <c r="ABO40" s="536"/>
      <c r="ABP40" s="536"/>
      <c r="ABQ40" s="536"/>
      <c r="ABR40" s="536"/>
      <c r="ABS40" s="536"/>
      <c r="ABT40" s="536"/>
      <c r="ABU40" s="536"/>
      <c r="ABV40" s="536"/>
      <c r="ABW40" s="536"/>
      <c r="ABX40" s="536"/>
      <c r="ABY40" s="536"/>
      <c r="ABZ40" s="531"/>
      <c r="ACA40" s="531"/>
      <c r="ACB40" s="531"/>
      <c r="ACC40" s="531"/>
      <c r="ACD40" s="531"/>
      <c r="ACE40" s="531"/>
      <c r="ACF40" s="531"/>
      <c r="ACG40" s="531"/>
      <c r="ACH40" s="531"/>
      <c r="ACI40" s="531"/>
      <c r="ACJ40" s="531"/>
      <c r="ACK40" s="531"/>
      <c r="ACL40" s="531"/>
      <c r="ACM40" s="531"/>
      <c r="ACN40" s="531"/>
      <c r="ACO40" s="531"/>
      <c r="ACP40" s="531"/>
      <c r="ACQ40" s="531">
        <v>3</v>
      </c>
      <c r="ACR40" s="531">
        <v>2</v>
      </c>
      <c r="ACS40" s="531">
        <v>1</v>
      </c>
      <c r="ACT40" s="531">
        <v>2</v>
      </c>
      <c r="ACU40" s="531"/>
      <c r="ACV40" s="531" t="s">
        <v>1817</v>
      </c>
      <c r="ACW40" s="536"/>
      <c r="ACX40" s="536"/>
      <c r="ACY40" s="536"/>
      <c r="ACZ40" s="536"/>
      <c r="ADA40" s="536"/>
      <c r="ADB40" s="536"/>
      <c r="ADC40" s="536"/>
      <c r="ADD40" s="536"/>
      <c r="ADE40" s="536"/>
      <c r="ADF40" s="536"/>
      <c r="ADG40" s="536"/>
      <c r="ADH40" s="536"/>
      <c r="ADI40" s="536"/>
      <c r="ADJ40" s="536"/>
      <c r="ADK40" s="536"/>
      <c r="ADL40" s="531"/>
      <c r="ADM40" s="531"/>
      <c r="ADN40" s="531"/>
      <c r="ADO40" s="531"/>
      <c r="ADP40" s="531"/>
      <c r="ADQ40" s="531"/>
      <c r="ADR40" s="531"/>
      <c r="ADS40" s="531" t="s">
        <v>1818</v>
      </c>
      <c r="ADT40" s="531"/>
      <c r="ADU40" s="531"/>
      <c r="ADV40" s="531"/>
      <c r="ADW40" s="531"/>
      <c r="ADX40" s="531" t="s">
        <v>1637</v>
      </c>
      <c r="ADY40" s="536"/>
      <c r="ADZ40" s="536"/>
      <c r="AEA40" s="536"/>
      <c r="AEB40" s="531" t="s">
        <v>1798</v>
      </c>
      <c r="AEC40" s="531" t="s">
        <v>1799</v>
      </c>
      <c r="AED40" s="531" t="s">
        <v>1800</v>
      </c>
      <c r="AEE40" s="531" t="s">
        <v>1801</v>
      </c>
      <c r="AEF40" s="531" t="s">
        <v>1802</v>
      </c>
      <c r="AEG40" s="531" t="s">
        <v>1803</v>
      </c>
      <c r="AEH40" s="531" t="s">
        <v>1638</v>
      </c>
      <c r="AEI40" s="531" t="s">
        <v>1637</v>
      </c>
      <c r="AEJ40" s="531" t="s">
        <v>1637</v>
      </c>
    </row>
    <row r="41" spans="1:823">
      <c r="A41" s="531">
        <v>48</v>
      </c>
      <c r="B41" s="531">
        <v>34</v>
      </c>
      <c r="C41" s="537">
        <v>4</v>
      </c>
      <c r="D41" s="535">
        <v>43112.439704942131</v>
      </c>
      <c r="E41" s="531" t="s">
        <v>697</v>
      </c>
      <c r="F41" s="531" t="s">
        <v>731</v>
      </c>
      <c r="G41" s="531" t="s">
        <v>850</v>
      </c>
      <c r="H41" s="531" t="s">
        <v>851</v>
      </c>
      <c r="I41" s="531" t="s">
        <v>700</v>
      </c>
      <c r="J41" s="531">
        <v>29</v>
      </c>
      <c r="K41" s="531" t="s">
        <v>1353</v>
      </c>
      <c r="L41" s="531" t="s">
        <v>1666</v>
      </c>
      <c r="M41" s="531" t="s">
        <v>852</v>
      </c>
      <c r="N41" s="531"/>
      <c r="O41" s="531" t="s">
        <v>1757</v>
      </c>
      <c r="P41" s="531" t="s">
        <v>736</v>
      </c>
      <c r="Q41" s="531"/>
      <c r="R41" s="531"/>
      <c r="S41" s="531"/>
      <c r="T41" s="531"/>
      <c r="U41" s="531"/>
      <c r="V41" s="531" t="s">
        <v>850</v>
      </c>
      <c r="W41" s="531" t="s">
        <v>851</v>
      </c>
      <c r="X41" s="531" t="s">
        <v>700</v>
      </c>
      <c r="Y41" s="531" t="s">
        <v>731</v>
      </c>
      <c r="Z41" s="531" t="s">
        <v>1353</v>
      </c>
      <c r="AA41" s="531" t="s">
        <v>1666</v>
      </c>
      <c r="AB41" s="531" t="s">
        <v>1719</v>
      </c>
      <c r="AC41" s="531" t="s">
        <v>1519</v>
      </c>
      <c r="AD41" s="531"/>
      <c r="AE41" s="531"/>
      <c r="AF41" s="531">
        <v>6</v>
      </c>
      <c r="AG41" s="531"/>
      <c r="AH41" s="531">
        <v>1</v>
      </c>
      <c r="AI41" s="531">
        <v>2</v>
      </c>
      <c r="AJ41" s="531">
        <v>3</v>
      </c>
      <c r="AK41" s="531">
        <v>1</v>
      </c>
      <c r="AL41" s="531"/>
      <c r="AM41" s="531"/>
      <c r="AN41" s="531"/>
      <c r="AO41" s="531"/>
      <c r="AP41" s="531"/>
      <c r="AQ41" s="531"/>
      <c r="AR41" s="531"/>
      <c r="AS41" s="531"/>
      <c r="AT41" s="531"/>
      <c r="AU41" s="531"/>
      <c r="AV41" s="531">
        <v>1</v>
      </c>
      <c r="AW41" s="531">
        <v>1</v>
      </c>
      <c r="AX41" s="531"/>
      <c r="AY41" s="531"/>
      <c r="AZ41" s="531"/>
      <c r="BA41" s="531"/>
      <c r="BB41" s="531"/>
      <c r="BC41" s="531"/>
      <c r="BD41" s="531"/>
      <c r="BE41" s="531"/>
      <c r="BF41" s="531"/>
      <c r="BG41" s="531"/>
      <c r="BH41" s="531"/>
      <c r="BI41" s="531"/>
      <c r="BJ41" s="531"/>
      <c r="BK41" s="531"/>
      <c r="BL41" s="531"/>
      <c r="BM41" s="531"/>
      <c r="BN41" s="531"/>
      <c r="BO41" s="531"/>
      <c r="BP41" s="531"/>
      <c r="BQ41" s="531">
        <v>2</v>
      </c>
      <c r="BR41" s="531"/>
      <c r="BS41" s="531"/>
      <c r="BT41" s="531"/>
      <c r="BU41" s="531"/>
      <c r="BV41" s="531"/>
      <c r="BW41" s="531"/>
      <c r="BX41" s="531"/>
      <c r="BY41" s="531"/>
      <c r="BZ41" s="531"/>
      <c r="CA41" s="531"/>
      <c r="CB41" s="531"/>
      <c r="CC41" s="531"/>
      <c r="CD41" s="531"/>
      <c r="CE41" s="531"/>
      <c r="CF41" s="531"/>
      <c r="CG41" s="531"/>
      <c r="CH41" s="531"/>
      <c r="CI41" s="531"/>
      <c r="CJ41" s="531"/>
      <c r="CK41" s="531"/>
      <c r="CL41" s="531"/>
      <c r="CM41" s="531"/>
      <c r="CN41" s="531"/>
      <c r="CO41" s="531"/>
      <c r="CP41" s="531"/>
      <c r="CQ41" s="531">
        <v>1</v>
      </c>
      <c r="CR41" s="531"/>
      <c r="CS41" s="531"/>
      <c r="CT41" s="531"/>
      <c r="CU41" s="531"/>
      <c r="CV41" s="531"/>
      <c r="CW41" s="531"/>
      <c r="CX41" s="531"/>
      <c r="CY41" s="531"/>
      <c r="CZ41" s="531"/>
      <c r="DA41" s="531"/>
      <c r="DB41" s="531"/>
      <c r="DC41" s="531"/>
      <c r="DD41" s="531"/>
      <c r="DE41" s="531"/>
      <c r="DF41" s="531">
        <v>3</v>
      </c>
      <c r="DG41" s="531"/>
      <c r="DH41" s="531"/>
      <c r="DI41" s="531"/>
      <c r="DJ41" s="531">
        <v>1</v>
      </c>
      <c r="DK41" s="531"/>
      <c r="DL41" s="531"/>
      <c r="DM41" s="531">
        <v>1</v>
      </c>
      <c r="DN41" s="531"/>
      <c r="DO41" s="531"/>
      <c r="DP41" s="531"/>
      <c r="DQ41" s="531"/>
      <c r="DR41" s="531"/>
      <c r="DS41" s="531"/>
      <c r="DT41" s="531"/>
      <c r="DU41" s="531"/>
      <c r="DV41" s="531"/>
      <c r="DW41" s="531"/>
      <c r="DX41" s="531"/>
      <c r="DY41" s="531"/>
      <c r="DZ41" s="531"/>
      <c r="EA41" s="531"/>
      <c r="EB41" s="531"/>
      <c r="EC41" s="531"/>
      <c r="ED41" s="531"/>
      <c r="EE41" s="531"/>
      <c r="EF41" s="531">
        <v>2</v>
      </c>
      <c r="EG41" s="531"/>
      <c r="EH41" s="531"/>
      <c r="EI41" s="531">
        <v>1</v>
      </c>
      <c r="EJ41" s="531"/>
      <c r="EK41" s="531"/>
      <c r="EL41" s="531"/>
      <c r="EM41" s="531"/>
      <c r="EN41" s="531"/>
      <c r="EO41" s="531"/>
      <c r="EP41" s="531"/>
      <c r="EQ41" s="531"/>
      <c r="ER41" s="531"/>
      <c r="ES41" s="531"/>
      <c r="ET41" s="531"/>
      <c r="EU41" s="531"/>
      <c r="EV41" s="531"/>
      <c r="EW41" s="531"/>
      <c r="EX41" s="531"/>
      <c r="EY41" s="531"/>
      <c r="EZ41" s="531"/>
      <c r="FA41" s="531"/>
      <c r="FB41" s="531"/>
      <c r="FC41" s="531"/>
      <c r="FD41" s="531"/>
      <c r="FE41" s="531"/>
      <c r="FF41" s="531"/>
      <c r="FG41" s="531"/>
      <c r="FH41" s="531"/>
      <c r="FI41" s="531"/>
      <c r="FJ41" s="531"/>
      <c r="FK41" s="531"/>
      <c r="FL41" s="531"/>
      <c r="FM41" s="531"/>
      <c r="FN41" s="531"/>
      <c r="FO41" s="531"/>
      <c r="FP41" s="531"/>
      <c r="FQ41" s="531"/>
      <c r="FR41" s="531"/>
      <c r="FS41" s="531"/>
      <c r="FT41" s="531"/>
      <c r="FU41" s="531"/>
      <c r="FV41" s="531"/>
      <c r="FW41" s="531"/>
      <c r="FX41" s="531"/>
      <c r="FY41" s="531"/>
      <c r="FZ41" s="531"/>
      <c r="GA41" s="531"/>
      <c r="GB41" s="531"/>
      <c r="GC41" s="531"/>
      <c r="GD41" s="531"/>
      <c r="GE41" s="531"/>
      <c r="GF41" s="531"/>
      <c r="GG41" s="531"/>
      <c r="GH41" s="531"/>
      <c r="GI41" s="531"/>
      <c r="GJ41" s="531"/>
      <c r="GK41" s="531"/>
      <c r="GL41" s="531"/>
      <c r="GM41" s="531"/>
      <c r="GN41" s="531"/>
      <c r="GO41" s="531"/>
      <c r="GP41" s="531"/>
      <c r="GQ41" s="531"/>
      <c r="GR41" s="531"/>
      <c r="GS41" s="531"/>
      <c r="GT41" s="531"/>
      <c r="GU41" s="531"/>
      <c r="GV41" s="531"/>
      <c r="GW41" s="531"/>
      <c r="GX41" s="531"/>
      <c r="GY41" s="531"/>
      <c r="GZ41" s="531"/>
      <c r="HA41" s="531"/>
      <c r="HB41" s="531"/>
      <c r="HC41" s="531"/>
      <c r="HD41" s="531"/>
      <c r="HE41" s="531"/>
      <c r="HF41" s="531"/>
      <c r="HG41" s="531"/>
      <c r="HH41" s="531"/>
      <c r="HI41" s="531"/>
      <c r="HJ41" s="531"/>
      <c r="HK41" s="531"/>
      <c r="HL41" s="531"/>
      <c r="HM41" s="531"/>
      <c r="HN41" s="531"/>
      <c r="HO41" s="531"/>
      <c r="HP41" s="531"/>
      <c r="HQ41" s="531"/>
      <c r="HR41" s="531"/>
      <c r="HS41" s="531"/>
      <c r="HT41" s="531"/>
      <c r="HU41" s="531"/>
      <c r="HV41" s="531"/>
      <c r="HW41" s="531"/>
      <c r="HX41" s="531"/>
      <c r="HY41" s="531"/>
      <c r="HZ41" s="531"/>
      <c r="IA41" s="531"/>
      <c r="IB41" s="531"/>
      <c r="IC41" s="531"/>
      <c r="ID41" s="531"/>
      <c r="IE41" s="531"/>
      <c r="IF41" s="531"/>
      <c r="IG41" s="531"/>
      <c r="IH41" s="531"/>
      <c r="II41" s="531"/>
      <c r="IJ41" s="531"/>
      <c r="IK41" s="531"/>
      <c r="IL41" s="531"/>
      <c r="IM41" s="531"/>
      <c r="IN41" s="531"/>
      <c r="IO41" s="531"/>
      <c r="IP41" s="531"/>
      <c r="IQ41" s="531"/>
      <c r="IR41" s="531"/>
      <c r="IS41" s="531"/>
      <c r="IT41" s="531"/>
      <c r="IU41" s="531"/>
      <c r="IV41" s="531"/>
      <c r="IW41" s="531"/>
      <c r="IX41" s="531"/>
      <c r="IY41" s="531"/>
      <c r="IZ41" s="531"/>
      <c r="JA41" s="531"/>
      <c r="JB41" s="531"/>
      <c r="JC41" s="531"/>
      <c r="JD41" s="531"/>
      <c r="JE41" s="531"/>
      <c r="JF41" s="531"/>
      <c r="JG41" s="531"/>
      <c r="JH41" s="531"/>
      <c r="JI41" s="531"/>
      <c r="JJ41" s="531"/>
      <c r="JK41" s="531"/>
      <c r="JL41" s="531"/>
      <c r="JM41" s="531"/>
      <c r="JN41" s="531"/>
      <c r="JO41" s="531"/>
      <c r="JP41" s="531"/>
      <c r="JQ41" s="531"/>
      <c r="JR41" s="531"/>
      <c r="JS41" s="531"/>
      <c r="JT41" s="531"/>
      <c r="JU41" s="531"/>
      <c r="JV41" s="531"/>
      <c r="JW41" s="531"/>
      <c r="JX41" s="531"/>
      <c r="JY41" s="531"/>
      <c r="JZ41" s="531"/>
      <c r="KA41" s="531"/>
      <c r="KB41" s="531"/>
      <c r="KC41" s="531"/>
      <c r="KD41" s="531"/>
      <c r="KE41" s="531"/>
      <c r="KF41" s="531"/>
      <c r="KG41" s="531"/>
      <c r="KH41" s="531"/>
      <c r="KI41" s="531"/>
      <c r="KJ41" s="531"/>
      <c r="KK41" s="531"/>
      <c r="KL41" s="531"/>
      <c r="KM41" s="531"/>
      <c r="KN41" s="531"/>
      <c r="KO41" s="531"/>
      <c r="KP41" s="531"/>
      <c r="KQ41" s="531"/>
      <c r="KR41" s="531"/>
      <c r="KS41" s="531"/>
      <c r="KT41" s="531"/>
      <c r="KU41" s="531"/>
      <c r="KV41" s="531"/>
      <c r="KW41" s="531"/>
      <c r="KX41" s="531"/>
      <c r="KY41" s="531"/>
      <c r="KZ41" s="531"/>
      <c r="LA41" s="531"/>
      <c r="LB41" s="531"/>
      <c r="LC41" s="531"/>
      <c r="LD41" s="531"/>
      <c r="LE41" s="531"/>
      <c r="LF41" s="531"/>
      <c r="LG41" s="531"/>
      <c r="LH41" s="531"/>
      <c r="LI41" s="531"/>
      <c r="LJ41" s="531"/>
      <c r="LK41" s="531"/>
      <c r="LL41" s="531"/>
      <c r="LM41" s="531"/>
      <c r="LN41" s="531"/>
      <c r="LO41" s="531"/>
      <c r="LP41" s="531"/>
      <c r="LQ41" s="531"/>
      <c r="LR41" s="531"/>
      <c r="LS41" s="531"/>
      <c r="LT41" s="531"/>
      <c r="LU41" s="531"/>
      <c r="LV41" s="531"/>
      <c r="LW41" s="531"/>
      <c r="LX41" s="531"/>
      <c r="LY41" s="531"/>
      <c r="LZ41" s="531"/>
      <c r="MA41" s="531"/>
      <c r="MB41" s="531"/>
      <c r="MC41" s="531"/>
      <c r="MD41" s="531"/>
      <c r="ME41" s="531"/>
      <c r="MF41" s="531"/>
      <c r="MG41" s="531"/>
      <c r="MH41" s="531"/>
      <c r="MI41" s="531"/>
      <c r="MJ41" s="531"/>
      <c r="MK41" s="531"/>
      <c r="ML41" s="531"/>
      <c r="MM41" s="531"/>
      <c r="MN41" s="531"/>
      <c r="MO41" s="531"/>
      <c r="MP41" s="531"/>
      <c r="MQ41" s="531"/>
      <c r="MR41" s="531"/>
      <c r="MS41" s="531"/>
      <c r="MT41" s="531"/>
      <c r="MU41" s="531"/>
      <c r="MV41" s="531"/>
      <c r="MW41" s="531"/>
      <c r="MX41" s="531"/>
      <c r="MY41" s="531"/>
      <c r="MZ41" s="531">
        <v>5</v>
      </c>
      <c r="NA41" s="531"/>
      <c r="NB41" s="531"/>
      <c r="NC41" s="531"/>
      <c r="ND41" s="531"/>
      <c r="NE41" s="531"/>
      <c r="NF41" s="531"/>
      <c r="NG41" s="531"/>
      <c r="NH41" s="531"/>
      <c r="NI41" s="531"/>
      <c r="NJ41" s="531"/>
      <c r="NK41" s="531"/>
      <c r="NL41" s="531"/>
      <c r="NM41" s="531"/>
      <c r="NN41" s="531"/>
      <c r="NO41" s="531"/>
      <c r="NP41" s="531"/>
      <c r="NQ41" s="531"/>
      <c r="NR41" s="531"/>
      <c r="NS41" s="531"/>
      <c r="NT41" s="531"/>
      <c r="NU41" s="531"/>
      <c r="NV41" s="531"/>
      <c r="NW41" s="531"/>
      <c r="NX41" s="531"/>
      <c r="NY41" s="531"/>
      <c r="NZ41" s="531"/>
      <c r="OA41" s="531"/>
      <c r="OB41" s="531"/>
      <c r="OC41" s="531"/>
      <c r="OD41" s="531"/>
      <c r="OE41" s="531"/>
      <c r="OF41" s="531"/>
      <c r="OG41" s="531"/>
      <c r="OH41" s="531"/>
      <c r="OI41" s="531"/>
      <c r="OJ41" s="531"/>
      <c r="OK41" s="531"/>
      <c r="OL41" s="531"/>
      <c r="OM41" s="531"/>
      <c r="ON41" s="531"/>
      <c r="OO41" s="531"/>
      <c r="OP41" s="531"/>
      <c r="OQ41" s="531"/>
      <c r="OR41" s="531">
        <v>2</v>
      </c>
      <c r="OS41" s="531"/>
      <c r="OT41" s="531"/>
      <c r="OU41" s="531"/>
      <c r="OV41" s="531"/>
      <c r="OW41" s="531"/>
      <c r="OX41" s="531"/>
      <c r="OY41" s="531"/>
      <c r="OZ41" s="531"/>
      <c r="PA41" s="531"/>
      <c r="PB41" s="531"/>
      <c r="PC41" s="531"/>
      <c r="PD41" s="531"/>
      <c r="PE41" s="531"/>
      <c r="PF41" s="531"/>
      <c r="PG41" s="531"/>
      <c r="PH41" s="531"/>
      <c r="PI41" s="531"/>
      <c r="PJ41" s="531"/>
      <c r="PK41" s="531"/>
      <c r="PL41" s="531"/>
      <c r="PM41" s="531"/>
      <c r="PN41" s="531"/>
      <c r="PO41" s="531"/>
      <c r="PP41" s="531"/>
      <c r="PQ41" s="531"/>
      <c r="PR41" s="531"/>
      <c r="PS41" s="531"/>
      <c r="PT41" s="531"/>
      <c r="PU41" s="531"/>
      <c r="PV41" s="531"/>
      <c r="PW41" s="531"/>
      <c r="PX41" s="531"/>
      <c r="PY41" s="531"/>
      <c r="PZ41" s="531"/>
      <c r="QA41" s="531"/>
      <c r="QB41" s="531"/>
      <c r="QC41" s="531"/>
      <c r="QD41" s="531"/>
      <c r="QE41" s="531"/>
      <c r="QF41" s="531"/>
      <c r="QG41" s="531">
        <v>2</v>
      </c>
      <c r="QH41" s="531"/>
      <c r="QI41" s="531"/>
      <c r="QJ41" s="531">
        <v>3</v>
      </c>
      <c r="QK41" s="531"/>
      <c r="QL41" s="531"/>
      <c r="QM41" s="531"/>
      <c r="QN41" s="531"/>
      <c r="QO41" s="531"/>
      <c r="QP41" s="531"/>
      <c r="QQ41" s="531"/>
      <c r="QR41" s="531"/>
      <c r="QS41" s="531"/>
      <c r="QT41" s="531"/>
      <c r="QU41" s="531"/>
      <c r="QV41" s="531"/>
      <c r="QW41" s="531"/>
      <c r="QX41" s="531"/>
      <c r="QY41" s="531"/>
      <c r="QZ41" s="531"/>
      <c r="RA41" s="531"/>
      <c r="RB41" s="531"/>
      <c r="RC41" s="531"/>
      <c r="RD41" s="531"/>
      <c r="RE41" s="531"/>
      <c r="RF41" s="531"/>
      <c r="RG41" s="531"/>
      <c r="RH41" s="531"/>
      <c r="RI41" s="531"/>
      <c r="RJ41" s="531"/>
      <c r="RK41" s="531"/>
      <c r="RL41" s="531"/>
      <c r="RM41" s="531"/>
      <c r="RN41" s="531"/>
      <c r="RO41" s="531"/>
      <c r="RP41" s="531"/>
      <c r="RQ41" s="531"/>
      <c r="RR41" s="531"/>
      <c r="RS41" s="531"/>
      <c r="RT41" s="531"/>
      <c r="RU41" s="531"/>
      <c r="RV41" s="531"/>
      <c r="RW41" s="531"/>
      <c r="RX41" s="531"/>
      <c r="RY41" s="531">
        <v>2</v>
      </c>
      <c r="RZ41" s="531"/>
      <c r="SA41" s="531"/>
      <c r="SB41" s="531">
        <v>4</v>
      </c>
      <c r="SC41" s="531"/>
      <c r="SD41" s="531"/>
      <c r="SE41" s="531"/>
      <c r="SF41" s="531"/>
      <c r="SG41" s="531"/>
      <c r="SH41" s="531"/>
      <c r="SI41" s="531"/>
      <c r="SJ41" s="531"/>
      <c r="SK41" s="531"/>
      <c r="SL41" s="531"/>
      <c r="SM41" s="531"/>
      <c r="SN41" s="531"/>
      <c r="SO41" s="531"/>
      <c r="SP41" s="531"/>
      <c r="SQ41" s="531"/>
      <c r="SR41" s="531"/>
      <c r="SS41" s="531"/>
      <c r="ST41" s="531"/>
      <c r="SU41" s="531"/>
      <c r="SV41" s="531"/>
      <c r="SW41" s="531"/>
      <c r="SX41" s="531"/>
      <c r="SY41" s="531"/>
      <c r="SZ41" s="531"/>
      <c r="TA41" s="531"/>
      <c r="TB41" s="531"/>
      <c r="TC41" s="531"/>
      <c r="TD41" s="531"/>
      <c r="TE41" s="531"/>
      <c r="TF41" s="531"/>
      <c r="TG41" s="531"/>
      <c r="TH41" s="531"/>
      <c r="TI41" s="531"/>
      <c r="TJ41" s="531"/>
      <c r="TK41" s="531"/>
      <c r="TL41" s="531"/>
      <c r="TM41" s="531"/>
      <c r="TN41" s="531"/>
      <c r="TO41" s="531"/>
      <c r="TP41" s="531"/>
      <c r="TQ41" s="531"/>
      <c r="TR41" s="531"/>
      <c r="TS41" s="531"/>
      <c r="TT41" s="531"/>
      <c r="TU41" s="531"/>
      <c r="TV41" s="531"/>
      <c r="TW41" s="531"/>
      <c r="TX41" s="531"/>
      <c r="TY41" s="531"/>
      <c r="TZ41" s="531"/>
      <c r="UA41" s="531"/>
      <c r="UB41" s="531"/>
      <c r="UC41" s="531">
        <v>5</v>
      </c>
      <c r="UD41" s="531"/>
      <c r="UE41" s="531"/>
      <c r="UF41" s="531"/>
      <c r="UG41" s="531">
        <v>7</v>
      </c>
      <c r="UH41" s="531"/>
      <c r="UI41" s="531">
        <v>2</v>
      </c>
      <c r="UJ41" s="531">
        <v>1</v>
      </c>
      <c r="UK41" s="531"/>
      <c r="UL41" s="531"/>
      <c r="UM41" s="531">
        <v>2</v>
      </c>
      <c r="UN41" s="531">
        <v>3</v>
      </c>
      <c r="UO41" s="531"/>
      <c r="UP41" s="531"/>
      <c r="UQ41" s="531"/>
      <c r="UR41" s="531"/>
      <c r="US41" s="531"/>
      <c r="UT41" s="531"/>
      <c r="UU41" s="531">
        <v>2</v>
      </c>
      <c r="UV41" s="531">
        <v>1</v>
      </c>
      <c r="UW41" s="531">
        <v>3</v>
      </c>
      <c r="UX41" s="531"/>
      <c r="UY41" s="531">
        <v>1</v>
      </c>
      <c r="UZ41" s="531"/>
      <c r="VA41" s="531"/>
      <c r="VB41" s="531"/>
      <c r="VC41" s="536"/>
      <c r="VD41" s="536"/>
      <c r="VE41" s="536"/>
      <c r="VF41" s="536"/>
      <c r="VG41" s="536"/>
      <c r="VH41" s="536"/>
      <c r="VI41" s="531"/>
      <c r="VJ41" s="531"/>
      <c r="VK41" s="531"/>
      <c r="VL41" s="531"/>
      <c r="VM41" s="531">
        <v>4</v>
      </c>
      <c r="VN41" s="531">
        <v>8</v>
      </c>
      <c r="VO41" s="531"/>
      <c r="VP41" s="531"/>
      <c r="VQ41" s="531"/>
      <c r="VR41" s="531"/>
      <c r="VS41" s="531"/>
      <c r="VT41" s="531"/>
      <c r="VU41" s="531"/>
      <c r="VV41" s="531"/>
      <c r="VW41" s="531"/>
      <c r="VX41" s="536"/>
      <c r="VY41" s="531"/>
      <c r="VZ41" s="531">
        <v>11</v>
      </c>
      <c r="WA41" s="531"/>
      <c r="WB41" s="531"/>
      <c r="WC41" s="531">
        <v>3</v>
      </c>
      <c r="WD41" s="531"/>
      <c r="WE41" s="531">
        <v>7</v>
      </c>
      <c r="WF41" s="536"/>
      <c r="WG41" s="536"/>
      <c r="WH41" s="536"/>
      <c r="WI41" s="536"/>
      <c r="WJ41" s="536"/>
      <c r="WK41" s="536"/>
      <c r="WL41" s="536"/>
      <c r="WM41" s="536"/>
      <c r="WN41" s="536"/>
      <c r="WO41" s="531"/>
      <c r="WP41" s="531"/>
      <c r="WQ41" s="531"/>
      <c r="WR41" s="531"/>
      <c r="WS41" s="531"/>
      <c r="WT41" s="531"/>
      <c r="WU41" s="531"/>
      <c r="WV41" s="531"/>
      <c r="WW41" s="531"/>
      <c r="WX41" s="531"/>
      <c r="WY41" s="531"/>
      <c r="WZ41" s="531"/>
      <c r="XA41" s="531"/>
      <c r="XB41" s="531"/>
      <c r="XC41" s="531"/>
      <c r="XD41" s="531">
        <v>6</v>
      </c>
      <c r="XE41" s="531"/>
      <c r="XF41" s="531"/>
      <c r="XG41" s="531">
        <v>10</v>
      </c>
      <c r="XH41" s="531"/>
      <c r="XI41" s="531"/>
      <c r="XJ41" s="531"/>
      <c r="XK41" s="531"/>
      <c r="XL41" s="531"/>
      <c r="XM41" s="531"/>
      <c r="XN41" s="531"/>
      <c r="XO41" s="531">
        <v>1</v>
      </c>
      <c r="XP41" s="531"/>
      <c r="XQ41" s="531"/>
      <c r="XR41" s="531"/>
      <c r="XS41" s="531"/>
      <c r="XT41" s="531"/>
      <c r="XU41" s="531"/>
      <c r="XV41" s="531"/>
      <c r="XW41" s="531"/>
      <c r="XX41" s="531"/>
      <c r="XY41" s="531"/>
      <c r="XZ41" s="531"/>
      <c r="YA41" s="531"/>
      <c r="YB41" s="531"/>
      <c r="YC41" s="531"/>
      <c r="YD41" s="531"/>
      <c r="YE41" s="531"/>
      <c r="YF41" s="531"/>
      <c r="YG41" s="531"/>
      <c r="YH41" s="531"/>
      <c r="YI41" s="531"/>
      <c r="YJ41" s="531"/>
      <c r="YK41" s="531"/>
      <c r="YL41" s="531"/>
      <c r="YM41" s="531"/>
      <c r="YN41" s="531"/>
      <c r="YO41" s="531"/>
      <c r="YP41" s="531"/>
      <c r="YQ41" s="531"/>
      <c r="YR41" s="531"/>
      <c r="YS41" s="531"/>
      <c r="YT41" s="531"/>
      <c r="YU41" s="531"/>
      <c r="YV41" s="531"/>
      <c r="YW41" s="531"/>
      <c r="YX41" s="531"/>
      <c r="YY41" s="531"/>
      <c r="YZ41" s="531"/>
      <c r="ZA41" s="531"/>
      <c r="ZB41" s="531"/>
      <c r="ZC41" s="531"/>
      <c r="ZD41" s="531"/>
      <c r="ZE41" s="531"/>
      <c r="ZF41" s="531"/>
      <c r="ZG41" s="531"/>
      <c r="ZH41" s="531"/>
      <c r="ZI41" s="531"/>
      <c r="ZJ41" s="531"/>
      <c r="ZK41" s="531"/>
      <c r="ZL41" s="531"/>
      <c r="ZM41" s="531"/>
      <c r="ZN41" s="531"/>
      <c r="ZO41" s="531"/>
      <c r="ZP41" s="531"/>
      <c r="ZQ41" s="531"/>
      <c r="ZR41" s="531"/>
      <c r="ZS41" s="531"/>
      <c r="ZT41" s="531"/>
      <c r="ZU41" s="531"/>
      <c r="ZV41" s="531"/>
      <c r="ZW41" s="531"/>
      <c r="ZX41" s="531"/>
      <c r="ZY41" s="531"/>
      <c r="ZZ41" s="531"/>
      <c r="AAA41" s="531"/>
      <c r="AAB41" s="531"/>
      <c r="AAC41" s="531"/>
      <c r="AAD41" s="531"/>
      <c r="AAE41" s="531"/>
      <c r="AAF41" s="531"/>
      <c r="AAG41" s="531"/>
      <c r="AAH41" s="531"/>
      <c r="AAI41" s="531"/>
      <c r="AAJ41" s="531"/>
      <c r="AAK41" s="531"/>
      <c r="AAL41" s="531"/>
      <c r="AAM41" s="531">
        <v>3</v>
      </c>
      <c r="AAN41" s="531"/>
      <c r="AAO41" s="531"/>
      <c r="AAP41" s="531">
        <v>17</v>
      </c>
      <c r="AAQ41" s="531"/>
      <c r="AAR41" s="531"/>
      <c r="AAS41" s="531"/>
      <c r="AAT41" s="531"/>
      <c r="AAU41" s="531"/>
      <c r="AAV41" s="531"/>
      <c r="AAW41" s="531"/>
      <c r="AAX41" s="531"/>
      <c r="AAY41" s="531"/>
      <c r="AAZ41" s="531"/>
      <c r="ABA41" s="531"/>
      <c r="ABB41" s="531"/>
      <c r="ABC41" s="531"/>
      <c r="ABD41" s="531"/>
      <c r="ABE41" s="536"/>
      <c r="ABF41" s="536"/>
      <c r="ABG41" s="536"/>
      <c r="ABH41" s="536"/>
      <c r="ABI41" s="536"/>
      <c r="ABJ41" s="536"/>
      <c r="ABK41" s="536"/>
      <c r="ABL41" s="536"/>
      <c r="ABM41" s="536"/>
      <c r="ABN41" s="536"/>
      <c r="ABO41" s="536"/>
      <c r="ABP41" s="536"/>
      <c r="ABQ41" s="536"/>
      <c r="ABR41" s="536"/>
      <c r="ABS41" s="536"/>
      <c r="ABT41" s="536"/>
      <c r="ABU41" s="536"/>
      <c r="ABV41" s="536"/>
      <c r="ABW41" s="536"/>
      <c r="ABX41" s="536"/>
      <c r="ABY41" s="536"/>
      <c r="ABZ41" s="531"/>
      <c r="ACA41" s="531"/>
      <c r="ACB41" s="531"/>
      <c r="ACC41" s="531"/>
      <c r="ACD41" s="531"/>
      <c r="ACE41" s="531"/>
      <c r="ACF41" s="531"/>
      <c r="ACG41" s="531"/>
      <c r="ACH41" s="531"/>
      <c r="ACI41" s="531"/>
      <c r="ACJ41" s="531"/>
      <c r="ACK41" s="531"/>
      <c r="ACL41" s="531"/>
      <c r="ACM41" s="531"/>
      <c r="ACN41" s="531"/>
      <c r="ACO41" s="531"/>
      <c r="ACP41" s="531"/>
      <c r="ACQ41" s="531">
        <v>2</v>
      </c>
      <c r="ACR41" s="531">
        <v>1</v>
      </c>
      <c r="ACS41" s="531">
        <v>2</v>
      </c>
      <c r="ACT41" s="531">
        <v>2</v>
      </c>
      <c r="ACU41" s="531"/>
      <c r="ACV41" s="531" t="s">
        <v>1851</v>
      </c>
      <c r="ACW41" s="536"/>
      <c r="ACX41" s="536"/>
      <c r="ACY41" s="536"/>
      <c r="ACZ41" s="536"/>
      <c r="ADA41" s="536"/>
      <c r="ADB41" s="536"/>
      <c r="ADC41" s="536"/>
      <c r="ADD41" s="536"/>
      <c r="ADE41" s="536"/>
      <c r="ADF41" s="536"/>
      <c r="ADG41" s="536"/>
      <c r="ADH41" s="536"/>
      <c r="ADI41" s="536"/>
      <c r="ADJ41" s="536"/>
      <c r="ADK41" s="536"/>
      <c r="ADL41" s="531"/>
      <c r="ADM41" s="531"/>
      <c r="ADN41" s="531"/>
      <c r="ADO41" s="531"/>
      <c r="ADP41" s="531"/>
      <c r="ADQ41" s="531"/>
      <c r="ADR41" s="531"/>
      <c r="ADS41" s="531" t="s">
        <v>1852</v>
      </c>
      <c r="ADT41" s="531"/>
      <c r="ADU41" s="531"/>
      <c r="ADV41" s="531"/>
      <c r="ADW41" s="531"/>
      <c r="ADX41" s="531"/>
      <c r="ADY41" s="536"/>
      <c r="ADZ41" s="536"/>
      <c r="AEA41" s="536"/>
      <c r="AEB41" s="531" t="s">
        <v>1798</v>
      </c>
      <c r="AEC41" s="531" t="s">
        <v>1799</v>
      </c>
      <c r="AED41" s="531" t="s">
        <v>1800</v>
      </c>
      <c r="AEE41" s="531" t="s">
        <v>1801</v>
      </c>
      <c r="AEF41" s="531" t="s">
        <v>1802</v>
      </c>
      <c r="AEG41" s="531" t="s">
        <v>1803</v>
      </c>
      <c r="AEH41" s="531" t="s">
        <v>1638</v>
      </c>
      <c r="AEI41" s="531" t="s">
        <v>1638</v>
      </c>
      <c r="AEJ41" s="531" t="s">
        <v>1637</v>
      </c>
    </row>
    <row r="42" spans="1:823">
      <c r="A42" s="531">
        <v>41</v>
      </c>
      <c r="B42" s="531">
        <v>35</v>
      </c>
      <c r="C42" s="537">
        <v>4</v>
      </c>
      <c r="D42" s="535">
        <v>43075.396475150461</v>
      </c>
      <c r="E42" s="531" t="s">
        <v>697</v>
      </c>
      <c r="F42" s="531" t="s">
        <v>731</v>
      </c>
      <c r="G42" s="531" t="s">
        <v>834</v>
      </c>
      <c r="H42" s="531" t="s">
        <v>1667</v>
      </c>
      <c r="I42" s="531" t="s">
        <v>700</v>
      </c>
      <c r="J42" s="531">
        <v>140</v>
      </c>
      <c r="K42" s="531" t="s">
        <v>1516</v>
      </c>
      <c r="L42" s="531" t="s">
        <v>1668</v>
      </c>
      <c r="M42" s="531" t="s">
        <v>835</v>
      </c>
      <c r="N42" s="531"/>
      <c r="O42" s="531"/>
      <c r="P42" s="531" t="s">
        <v>736</v>
      </c>
      <c r="Q42" s="531"/>
      <c r="R42" s="531"/>
      <c r="S42" s="531"/>
      <c r="T42" s="531"/>
      <c r="U42" s="531"/>
      <c r="V42" s="531" t="s">
        <v>834</v>
      </c>
      <c r="W42" s="531" t="s">
        <v>1667</v>
      </c>
      <c r="X42" s="531" t="s">
        <v>700</v>
      </c>
      <c r="Y42" s="531" t="s">
        <v>731</v>
      </c>
      <c r="Z42" s="531" t="s">
        <v>1516</v>
      </c>
      <c r="AA42" s="531" t="s">
        <v>1668</v>
      </c>
      <c r="AB42" s="531" t="s">
        <v>1669</v>
      </c>
      <c r="AC42" s="531" t="s">
        <v>718</v>
      </c>
      <c r="AD42" s="531"/>
      <c r="AE42" s="531" t="s">
        <v>1518</v>
      </c>
      <c r="AF42" s="531">
        <v>6</v>
      </c>
      <c r="AG42" s="531">
        <v>50</v>
      </c>
      <c r="AH42" s="531">
        <v>53</v>
      </c>
      <c r="AI42" s="531">
        <v>57</v>
      </c>
      <c r="AJ42" s="531">
        <v>62</v>
      </c>
      <c r="AK42" s="531"/>
      <c r="AL42" s="531">
        <v>4</v>
      </c>
      <c r="AM42" s="531"/>
      <c r="AN42" s="531">
        <v>4</v>
      </c>
      <c r="AO42" s="531"/>
      <c r="AP42" s="531">
        <v>1</v>
      </c>
      <c r="AQ42" s="531"/>
      <c r="AR42" s="531">
        <v>1</v>
      </c>
      <c r="AS42" s="531">
        <v>5</v>
      </c>
      <c r="AT42" s="531"/>
      <c r="AU42" s="531"/>
      <c r="AV42" s="531">
        <v>12</v>
      </c>
      <c r="AW42" s="531"/>
      <c r="AX42" s="531"/>
      <c r="AY42" s="531"/>
      <c r="AZ42" s="531"/>
      <c r="BA42" s="531">
        <v>5</v>
      </c>
      <c r="BB42" s="531"/>
      <c r="BC42" s="531"/>
      <c r="BD42" s="531"/>
      <c r="BE42" s="531">
        <v>10</v>
      </c>
      <c r="BF42" s="531"/>
      <c r="BG42" s="531"/>
      <c r="BH42" s="531">
        <v>22</v>
      </c>
      <c r="BI42" s="531"/>
      <c r="BJ42" s="531"/>
      <c r="BK42" s="531"/>
      <c r="BL42" s="531"/>
      <c r="BM42" s="531"/>
      <c r="BN42" s="531">
        <v>1</v>
      </c>
      <c r="BO42" s="531"/>
      <c r="BP42" s="531"/>
      <c r="BQ42" s="531"/>
      <c r="BR42" s="531"/>
      <c r="BS42" s="531">
        <v>5</v>
      </c>
      <c r="BT42" s="531"/>
      <c r="BU42" s="531"/>
      <c r="BV42" s="531">
        <v>13</v>
      </c>
      <c r="BW42" s="531"/>
      <c r="BX42" s="531"/>
      <c r="BY42" s="531"/>
      <c r="BZ42" s="531"/>
      <c r="CA42" s="531">
        <v>5</v>
      </c>
      <c r="CB42" s="531"/>
      <c r="CC42" s="531"/>
      <c r="CD42" s="531"/>
      <c r="CE42" s="531">
        <v>9</v>
      </c>
      <c r="CF42" s="531"/>
      <c r="CG42" s="531"/>
      <c r="CH42" s="531">
        <v>25</v>
      </c>
      <c r="CI42" s="531"/>
      <c r="CJ42" s="531"/>
      <c r="CK42" s="531"/>
      <c r="CL42" s="531"/>
      <c r="CM42" s="531"/>
      <c r="CN42" s="531">
        <v>1</v>
      </c>
      <c r="CO42" s="531"/>
      <c r="CP42" s="531"/>
      <c r="CQ42" s="531"/>
      <c r="CR42" s="531"/>
      <c r="CS42" s="531">
        <v>5</v>
      </c>
      <c r="CT42" s="531"/>
      <c r="CU42" s="531"/>
      <c r="CV42" s="531">
        <v>12</v>
      </c>
      <c r="CW42" s="531">
        <v>4</v>
      </c>
      <c r="CX42" s="531"/>
      <c r="CY42" s="531"/>
      <c r="CZ42" s="531"/>
      <c r="DA42" s="531">
        <v>5</v>
      </c>
      <c r="DB42" s="531"/>
      <c r="DC42" s="531"/>
      <c r="DD42" s="531"/>
      <c r="DE42" s="531">
        <v>8</v>
      </c>
      <c r="DF42" s="531"/>
      <c r="DG42" s="531"/>
      <c r="DH42" s="531">
        <v>30</v>
      </c>
      <c r="DI42" s="531"/>
      <c r="DJ42" s="531"/>
      <c r="DK42" s="531"/>
      <c r="DL42" s="531"/>
      <c r="DM42" s="531"/>
      <c r="DN42" s="531"/>
      <c r="DO42" s="531"/>
      <c r="DP42" s="531"/>
      <c r="DQ42" s="531"/>
      <c r="DR42" s="531"/>
      <c r="DS42" s="531">
        <v>5</v>
      </c>
      <c r="DT42" s="531"/>
      <c r="DU42" s="531"/>
      <c r="DV42" s="531">
        <v>10</v>
      </c>
      <c r="DW42" s="531">
        <v>5</v>
      </c>
      <c r="DX42" s="531"/>
      <c r="DY42" s="531"/>
      <c r="DZ42" s="531"/>
      <c r="EA42" s="531">
        <v>5</v>
      </c>
      <c r="EB42" s="531"/>
      <c r="EC42" s="531"/>
      <c r="ED42" s="531"/>
      <c r="EE42" s="531">
        <v>8</v>
      </c>
      <c r="EF42" s="531"/>
      <c r="EG42" s="531"/>
      <c r="EH42" s="531">
        <v>28</v>
      </c>
      <c r="EI42" s="531"/>
      <c r="EJ42" s="531"/>
      <c r="EK42" s="531"/>
      <c r="EL42" s="531"/>
      <c r="EM42" s="531"/>
      <c r="EN42" s="531"/>
      <c r="EO42" s="531"/>
      <c r="EP42" s="531"/>
      <c r="EQ42" s="531"/>
      <c r="ER42" s="531"/>
      <c r="ES42" s="531"/>
      <c r="ET42" s="531"/>
      <c r="EU42" s="531"/>
      <c r="EV42" s="531"/>
      <c r="EW42" s="531"/>
      <c r="EX42" s="531"/>
      <c r="EY42" s="531"/>
      <c r="EZ42" s="531"/>
      <c r="FA42" s="531"/>
      <c r="FB42" s="531"/>
      <c r="FC42" s="531"/>
      <c r="FD42" s="531"/>
      <c r="FE42" s="531"/>
      <c r="FF42" s="531"/>
      <c r="FG42" s="531"/>
      <c r="FH42" s="531"/>
      <c r="FI42" s="531"/>
      <c r="FJ42" s="531"/>
      <c r="FK42" s="531"/>
      <c r="FL42" s="531"/>
      <c r="FM42" s="531"/>
      <c r="FN42" s="531"/>
      <c r="FO42" s="531"/>
      <c r="FP42" s="531"/>
      <c r="FQ42" s="531"/>
      <c r="FR42" s="531"/>
      <c r="FS42" s="531"/>
      <c r="FT42" s="531"/>
      <c r="FU42" s="531"/>
      <c r="FV42" s="531"/>
      <c r="FW42" s="531"/>
      <c r="FX42" s="531"/>
      <c r="FY42" s="531"/>
      <c r="FZ42" s="531"/>
      <c r="GA42" s="531"/>
      <c r="GB42" s="531"/>
      <c r="GC42" s="531"/>
      <c r="GD42" s="531"/>
      <c r="GE42" s="531"/>
      <c r="GF42" s="531"/>
      <c r="GG42" s="531"/>
      <c r="GH42" s="531">
        <v>10</v>
      </c>
      <c r="GI42" s="531"/>
      <c r="GJ42" s="531"/>
      <c r="GK42" s="531"/>
      <c r="GL42" s="531">
        <v>10</v>
      </c>
      <c r="GM42" s="531"/>
      <c r="GN42" s="531"/>
      <c r="GO42" s="531"/>
      <c r="GP42" s="531"/>
      <c r="GQ42" s="531"/>
      <c r="GR42" s="531"/>
      <c r="GS42" s="531"/>
      <c r="GT42" s="531"/>
      <c r="GU42" s="531"/>
      <c r="GV42" s="531"/>
      <c r="GW42" s="531"/>
      <c r="GX42" s="531"/>
      <c r="GY42" s="531"/>
      <c r="GZ42" s="531"/>
      <c r="HA42" s="531"/>
      <c r="HB42" s="531"/>
      <c r="HC42" s="531"/>
      <c r="HD42" s="531"/>
      <c r="HE42" s="531"/>
      <c r="HF42" s="531"/>
      <c r="HG42" s="531"/>
      <c r="HH42" s="531"/>
      <c r="HI42" s="531"/>
      <c r="HJ42" s="531"/>
      <c r="HK42" s="531"/>
      <c r="HL42" s="531"/>
      <c r="HM42" s="531"/>
      <c r="HN42" s="531"/>
      <c r="HO42" s="531"/>
      <c r="HP42" s="531"/>
      <c r="HQ42" s="531"/>
      <c r="HR42" s="531">
        <v>12</v>
      </c>
      <c r="HS42" s="531"/>
      <c r="HT42" s="531"/>
      <c r="HU42" s="531"/>
      <c r="HV42" s="531"/>
      <c r="HW42" s="531"/>
      <c r="HX42" s="531"/>
      <c r="HY42" s="531"/>
      <c r="HZ42" s="531"/>
      <c r="IA42" s="531"/>
      <c r="IB42" s="531"/>
      <c r="IC42" s="531"/>
      <c r="ID42" s="531"/>
      <c r="IE42" s="531"/>
      <c r="IF42" s="531">
        <v>10</v>
      </c>
      <c r="IG42" s="531"/>
      <c r="IH42" s="531"/>
      <c r="II42" s="531"/>
      <c r="IJ42" s="531"/>
      <c r="IK42" s="531"/>
      <c r="IL42" s="531"/>
      <c r="IM42" s="531"/>
      <c r="IN42" s="531"/>
      <c r="IO42" s="531"/>
      <c r="IP42" s="531"/>
      <c r="IQ42" s="531"/>
      <c r="IR42" s="531"/>
      <c r="IS42" s="531"/>
      <c r="IT42" s="531"/>
      <c r="IU42" s="531"/>
      <c r="IV42" s="531"/>
      <c r="IW42" s="531"/>
      <c r="IX42" s="531"/>
      <c r="IY42" s="531"/>
      <c r="IZ42" s="531"/>
      <c r="JA42" s="531"/>
      <c r="JB42" s="531"/>
      <c r="JC42" s="531"/>
      <c r="JD42" s="531"/>
      <c r="JE42" s="531"/>
      <c r="JF42" s="531"/>
      <c r="JG42" s="531"/>
      <c r="JH42" s="531"/>
      <c r="JI42" s="531"/>
      <c r="JJ42" s="531"/>
      <c r="JK42" s="531"/>
      <c r="JL42" s="531">
        <v>10</v>
      </c>
      <c r="JM42" s="531"/>
      <c r="JN42" s="531"/>
      <c r="JO42" s="531"/>
      <c r="JP42" s="531"/>
      <c r="JQ42" s="531"/>
      <c r="JR42" s="531"/>
      <c r="JS42" s="531"/>
      <c r="JT42" s="531"/>
      <c r="JU42" s="531"/>
      <c r="JV42" s="531"/>
      <c r="JW42" s="531"/>
      <c r="JX42" s="531"/>
      <c r="JY42" s="531"/>
      <c r="JZ42" s="531"/>
      <c r="KA42" s="531"/>
      <c r="KB42" s="531"/>
      <c r="KC42" s="531"/>
      <c r="KD42" s="531"/>
      <c r="KE42" s="531"/>
      <c r="KF42" s="531"/>
      <c r="KG42" s="531"/>
      <c r="KH42" s="531"/>
      <c r="KI42" s="531"/>
      <c r="KJ42" s="531"/>
      <c r="KK42" s="531"/>
      <c r="KL42" s="531"/>
      <c r="KM42" s="531"/>
      <c r="KN42" s="531"/>
      <c r="KO42" s="531"/>
      <c r="KP42" s="531"/>
      <c r="KQ42" s="531"/>
      <c r="KR42" s="531"/>
      <c r="KS42" s="531"/>
      <c r="KT42" s="531"/>
      <c r="KU42" s="531"/>
      <c r="KV42" s="531"/>
      <c r="KW42" s="531"/>
      <c r="KX42" s="531"/>
      <c r="KY42" s="531"/>
      <c r="KZ42" s="531"/>
      <c r="LA42" s="531"/>
      <c r="LB42" s="531"/>
      <c r="LC42" s="531"/>
      <c r="LD42" s="531"/>
      <c r="LE42" s="531"/>
      <c r="LF42" s="531"/>
      <c r="LG42" s="531"/>
      <c r="LH42" s="531"/>
      <c r="LI42" s="531"/>
      <c r="LJ42" s="531"/>
      <c r="LK42" s="531"/>
      <c r="LL42" s="531"/>
      <c r="LM42" s="531"/>
      <c r="LN42" s="531"/>
      <c r="LO42" s="531"/>
      <c r="LP42" s="531"/>
      <c r="LQ42" s="531"/>
      <c r="LR42" s="531"/>
      <c r="LS42" s="531"/>
      <c r="LT42" s="531"/>
      <c r="LU42" s="531"/>
      <c r="LV42" s="531"/>
      <c r="LW42" s="531"/>
      <c r="LX42" s="531"/>
      <c r="LY42" s="531"/>
      <c r="LZ42" s="531"/>
      <c r="MA42" s="531"/>
      <c r="MB42" s="531"/>
      <c r="MC42" s="531"/>
      <c r="MD42" s="531"/>
      <c r="ME42" s="531"/>
      <c r="MF42" s="531"/>
      <c r="MG42" s="531"/>
      <c r="MH42" s="531"/>
      <c r="MI42" s="531"/>
      <c r="MJ42" s="531"/>
      <c r="MK42" s="531"/>
      <c r="ML42" s="531"/>
      <c r="MM42" s="531"/>
      <c r="MN42" s="531"/>
      <c r="MO42" s="531"/>
      <c r="MP42" s="531"/>
      <c r="MQ42" s="531"/>
      <c r="MR42" s="531"/>
      <c r="MS42" s="531"/>
      <c r="MT42" s="531"/>
      <c r="MU42" s="531"/>
      <c r="MV42" s="531"/>
      <c r="MW42" s="531">
        <v>11</v>
      </c>
      <c r="MX42" s="531"/>
      <c r="MY42" s="531"/>
      <c r="MZ42" s="531"/>
      <c r="NA42" s="531"/>
      <c r="NB42" s="531"/>
      <c r="NC42" s="531"/>
      <c r="ND42" s="531"/>
      <c r="NE42" s="531"/>
      <c r="NF42" s="531"/>
      <c r="NG42" s="531">
        <v>6</v>
      </c>
      <c r="NH42" s="531"/>
      <c r="NI42" s="531"/>
      <c r="NJ42" s="531"/>
      <c r="NK42" s="531"/>
      <c r="NL42" s="531"/>
      <c r="NM42" s="531"/>
      <c r="NN42" s="531"/>
      <c r="NO42" s="531"/>
      <c r="NP42" s="531"/>
      <c r="NQ42" s="531"/>
      <c r="NR42" s="531"/>
      <c r="NS42" s="531"/>
      <c r="NT42" s="531"/>
      <c r="NU42" s="531"/>
      <c r="NV42" s="531"/>
      <c r="NW42" s="531"/>
      <c r="NX42" s="531"/>
      <c r="NY42" s="531"/>
      <c r="NZ42" s="531"/>
      <c r="OA42" s="531"/>
      <c r="OB42" s="531"/>
      <c r="OC42" s="531"/>
      <c r="OD42" s="531"/>
      <c r="OE42" s="531"/>
      <c r="OF42" s="531"/>
      <c r="OG42" s="531"/>
      <c r="OH42" s="531"/>
      <c r="OI42" s="531"/>
      <c r="OJ42" s="531"/>
      <c r="OK42" s="531"/>
      <c r="OL42" s="531"/>
      <c r="OM42" s="531"/>
      <c r="ON42" s="531"/>
      <c r="OO42" s="531">
        <v>14</v>
      </c>
      <c r="OP42" s="531"/>
      <c r="OQ42" s="531"/>
      <c r="OR42" s="531"/>
      <c r="OS42" s="531"/>
      <c r="OT42" s="531"/>
      <c r="OU42" s="531"/>
      <c r="OV42" s="531"/>
      <c r="OW42" s="531"/>
      <c r="OX42" s="531"/>
      <c r="OY42" s="531">
        <v>6</v>
      </c>
      <c r="OZ42" s="531"/>
      <c r="PA42" s="531"/>
      <c r="PB42" s="531"/>
      <c r="PC42" s="531"/>
      <c r="PD42" s="531"/>
      <c r="PE42" s="531"/>
      <c r="PF42" s="531"/>
      <c r="PG42" s="531"/>
      <c r="PH42" s="531"/>
      <c r="PI42" s="531"/>
      <c r="PJ42" s="531"/>
      <c r="PK42" s="531"/>
      <c r="PL42" s="531"/>
      <c r="PM42" s="531"/>
      <c r="PN42" s="531"/>
      <c r="PO42" s="531"/>
      <c r="PP42" s="531"/>
      <c r="PQ42" s="531"/>
      <c r="PR42" s="531"/>
      <c r="PS42" s="531"/>
      <c r="PT42" s="531"/>
      <c r="PU42" s="531"/>
      <c r="PV42" s="531"/>
      <c r="PW42" s="531"/>
      <c r="PX42" s="531"/>
      <c r="PY42" s="531"/>
      <c r="PZ42" s="531"/>
      <c r="QA42" s="531"/>
      <c r="QB42" s="531"/>
      <c r="QC42" s="531"/>
      <c r="QD42" s="531"/>
      <c r="QE42" s="531"/>
      <c r="QF42" s="531"/>
      <c r="QG42" s="531">
        <v>12</v>
      </c>
      <c r="QH42" s="531"/>
      <c r="QI42" s="531"/>
      <c r="QJ42" s="531"/>
      <c r="QK42" s="531"/>
      <c r="QL42" s="531"/>
      <c r="QM42" s="531"/>
      <c r="QN42" s="531"/>
      <c r="QO42" s="531"/>
      <c r="QP42" s="531"/>
      <c r="QQ42" s="531">
        <v>8</v>
      </c>
      <c r="QR42" s="531"/>
      <c r="QS42" s="531"/>
      <c r="QT42" s="531"/>
      <c r="QU42" s="531"/>
      <c r="QV42" s="531"/>
      <c r="QW42" s="531"/>
      <c r="QX42" s="531"/>
      <c r="QY42" s="531"/>
      <c r="QZ42" s="531"/>
      <c r="RA42" s="531"/>
      <c r="RB42" s="531"/>
      <c r="RC42" s="531"/>
      <c r="RD42" s="531"/>
      <c r="RE42" s="531"/>
      <c r="RF42" s="531"/>
      <c r="RG42" s="531"/>
      <c r="RH42" s="531"/>
      <c r="RI42" s="531"/>
      <c r="RJ42" s="531"/>
      <c r="RK42" s="531"/>
      <c r="RL42" s="531"/>
      <c r="RM42" s="531"/>
      <c r="RN42" s="531"/>
      <c r="RO42" s="531"/>
      <c r="RP42" s="531"/>
      <c r="RQ42" s="531"/>
      <c r="RR42" s="531"/>
      <c r="RS42" s="531"/>
      <c r="RT42" s="531"/>
      <c r="RU42" s="531"/>
      <c r="RV42" s="531"/>
      <c r="RW42" s="531"/>
      <c r="RX42" s="531"/>
      <c r="RY42" s="531">
        <v>9</v>
      </c>
      <c r="RZ42" s="531"/>
      <c r="SA42" s="531"/>
      <c r="SB42" s="531"/>
      <c r="SC42" s="531"/>
      <c r="SD42" s="531"/>
      <c r="SE42" s="531"/>
      <c r="SF42" s="531"/>
      <c r="SG42" s="531"/>
      <c r="SH42" s="531"/>
      <c r="SI42" s="531">
        <v>8</v>
      </c>
      <c r="SJ42" s="531"/>
      <c r="SK42" s="531"/>
      <c r="SL42" s="531"/>
      <c r="SM42" s="531"/>
      <c r="SN42" s="531"/>
      <c r="SO42" s="531">
        <v>1</v>
      </c>
      <c r="SP42" s="531"/>
      <c r="SQ42" s="531">
        <v>2</v>
      </c>
      <c r="SR42" s="531"/>
      <c r="SS42" s="531">
        <v>1</v>
      </c>
      <c r="ST42" s="531"/>
      <c r="SU42" s="531">
        <v>2</v>
      </c>
      <c r="SV42" s="531"/>
      <c r="SW42" s="531">
        <v>1</v>
      </c>
      <c r="SX42" s="531"/>
      <c r="SY42" s="531"/>
      <c r="SZ42" s="531"/>
      <c r="TA42" s="531"/>
      <c r="TB42" s="531"/>
      <c r="TC42" s="531"/>
      <c r="TD42" s="531"/>
      <c r="TE42" s="531">
        <v>1</v>
      </c>
      <c r="TF42" s="531"/>
      <c r="TG42" s="531"/>
      <c r="TH42" s="531"/>
      <c r="TI42" s="531"/>
      <c r="TJ42" s="531"/>
      <c r="TK42" s="531"/>
      <c r="TL42" s="531"/>
      <c r="TM42" s="531">
        <v>2</v>
      </c>
      <c r="TN42" s="531"/>
      <c r="TO42" s="531"/>
      <c r="TP42" s="531"/>
      <c r="TQ42" s="531"/>
      <c r="TR42" s="531"/>
      <c r="TS42" s="531"/>
      <c r="TT42" s="531"/>
      <c r="TU42" s="531">
        <v>2</v>
      </c>
      <c r="TV42" s="531"/>
      <c r="TW42" s="531"/>
      <c r="TX42" s="531"/>
      <c r="TY42" s="531"/>
      <c r="TZ42" s="531"/>
      <c r="UA42" s="531"/>
      <c r="UB42" s="531"/>
      <c r="UC42" s="531">
        <v>75</v>
      </c>
      <c r="UD42" s="531"/>
      <c r="UE42" s="531">
        <v>18</v>
      </c>
      <c r="UF42" s="531"/>
      <c r="UG42" s="531">
        <v>77</v>
      </c>
      <c r="UH42" s="531"/>
      <c r="UI42" s="531">
        <v>20</v>
      </c>
      <c r="UJ42" s="531"/>
      <c r="UK42" s="531"/>
      <c r="UL42" s="531"/>
      <c r="UM42" s="531">
        <v>12</v>
      </c>
      <c r="UN42" s="531">
        <v>20</v>
      </c>
      <c r="UO42" s="531">
        <v>22</v>
      </c>
      <c r="UP42" s="531">
        <v>13</v>
      </c>
      <c r="UQ42" s="531">
        <v>7</v>
      </c>
      <c r="UR42" s="531">
        <v>1</v>
      </c>
      <c r="US42" s="531"/>
      <c r="UT42" s="531"/>
      <c r="UU42" s="531">
        <v>5</v>
      </c>
      <c r="UV42" s="531">
        <v>19</v>
      </c>
      <c r="UW42" s="531">
        <v>12</v>
      </c>
      <c r="UX42" s="531">
        <v>26</v>
      </c>
      <c r="UY42" s="531">
        <v>11</v>
      </c>
      <c r="UZ42" s="531">
        <v>4</v>
      </c>
      <c r="VA42" s="531"/>
      <c r="VB42" s="531"/>
      <c r="VC42" s="536"/>
      <c r="VD42" s="536"/>
      <c r="VE42" s="536"/>
      <c r="VF42" s="536"/>
      <c r="VG42" s="536"/>
      <c r="VH42" s="536"/>
      <c r="VI42" s="531"/>
      <c r="VJ42" s="531"/>
      <c r="VK42" s="531"/>
      <c r="VL42" s="531"/>
      <c r="VM42" s="531">
        <v>22</v>
      </c>
      <c r="VN42" s="531">
        <v>32</v>
      </c>
      <c r="VO42" s="531"/>
      <c r="VP42" s="531"/>
      <c r="VQ42" s="531">
        <v>2</v>
      </c>
      <c r="VR42" s="531">
        <v>2</v>
      </c>
      <c r="VS42" s="531">
        <v>2</v>
      </c>
      <c r="VT42" s="531">
        <v>4</v>
      </c>
      <c r="VU42" s="531"/>
      <c r="VV42" s="531"/>
      <c r="VW42" s="531"/>
      <c r="VX42" s="536"/>
      <c r="VY42" s="531">
        <v>57</v>
      </c>
      <c r="VZ42" s="531"/>
      <c r="WA42" s="531">
        <v>5</v>
      </c>
      <c r="WB42" s="531">
        <v>1</v>
      </c>
      <c r="WC42" s="531"/>
      <c r="WD42" s="531">
        <v>2</v>
      </c>
      <c r="WE42" s="531">
        <v>165</v>
      </c>
      <c r="WF42" s="536"/>
      <c r="WG42" s="536"/>
      <c r="WH42" s="536"/>
      <c r="WI42" s="536"/>
      <c r="WJ42" s="536"/>
      <c r="WK42" s="536"/>
      <c r="WL42" s="536"/>
      <c r="WM42" s="536"/>
      <c r="WN42" s="536"/>
      <c r="WO42" s="531"/>
      <c r="WP42" s="531">
        <v>4</v>
      </c>
      <c r="WQ42" s="531">
        <v>34</v>
      </c>
      <c r="WR42" s="531"/>
      <c r="WS42" s="531"/>
      <c r="WT42" s="531">
        <v>60</v>
      </c>
      <c r="WU42" s="531"/>
      <c r="WV42" s="531"/>
      <c r="WW42" s="531"/>
      <c r="WX42" s="531"/>
      <c r="WY42" s="531">
        <v>10</v>
      </c>
      <c r="WZ42" s="531"/>
      <c r="XA42" s="531"/>
      <c r="XB42" s="531"/>
      <c r="XC42" s="531">
        <v>27</v>
      </c>
      <c r="XD42" s="531"/>
      <c r="XE42" s="531"/>
      <c r="XF42" s="531">
        <v>45</v>
      </c>
      <c r="XG42" s="531"/>
      <c r="XH42" s="531"/>
      <c r="XI42" s="531"/>
      <c r="XJ42" s="531"/>
      <c r="XK42" s="531"/>
      <c r="XL42" s="531"/>
      <c r="XM42" s="531"/>
      <c r="XN42" s="531"/>
      <c r="XO42" s="531"/>
      <c r="XP42" s="531"/>
      <c r="XQ42" s="531"/>
      <c r="XR42" s="531"/>
      <c r="XS42" s="531"/>
      <c r="XT42" s="531"/>
      <c r="XU42" s="531"/>
      <c r="XV42" s="531"/>
      <c r="XW42" s="531"/>
      <c r="XX42" s="531"/>
      <c r="XY42" s="531"/>
      <c r="XZ42" s="531"/>
      <c r="YA42" s="531"/>
      <c r="YB42" s="531"/>
      <c r="YC42" s="531"/>
      <c r="YD42" s="531"/>
      <c r="YE42" s="531"/>
      <c r="YF42" s="531"/>
      <c r="YG42" s="531"/>
      <c r="YH42" s="531"/>
      <c r="YI42" s="531"/>
      <c r="YJ42" s="531"/>
      <c r="YK42" s="531"/>
      <c r="YL42" s="531"/>
      <c r="YM42" s="531"/>
      <c r="YN42" s="531"/>
      <c r="YO42" s="531"/>
      <c r="YP42" s="531">
        <v>16</v>
      </c>
      <c r="YQ42" s="531"/>
      <c r="YR42" s="531"/>
      <c r="YS42" s="531"/>
      <c r="YT42" s="531"/>
      <c r="YU42" s="531"/>
      <c r="YV42" s="531">
        <v>20</v>
      </c>
      <c r="YW42" s="531">
        <v>7</v>
      </c>
      <c r="YX42" s="531">
        <v>2</v>
      </c>
      <c r="YY42" s="531"/>
      <c r="YZ42" s="531"/>
      <c r="ZA42" s="531"/>
      <c r="ZB42" s="531">
        <v>12</v>
      </c>
      <c r="ZC42" s="531"/>
      <c r="ZD42" s="531"/>
      <c r="ZE42" s="531">
        <v>20</v>
      </c>
      <c r="ZF42" s="531">
        <v>10</v>
      </c>
      <c r="ZG42" s="531"/>
      <c r="ZH42" s="531"/>
      <c r="ZI42" s="531">
        <v>8</v>
      </c>
      <c r="ZJ42" s="531">
        <v>5</v>
      </c>
      <c r="ZK42" s="531"/>
      <c r="ZL42" s="531"/>
      <c r="ZM42" s="531"/>
      <c r="ZN42" s="531"/>
      <c r="ZO42" s="531"/>
      <c r="ZP42" s="531"/>
      <c r="ZQ42" s="531"/>
      <c r="ZR42" s="531"/>
      <c r="ZS42" s="531"/>
      <c r="ZT42" s="531"/>
      <c r="ZU42" s="531"/>
      <c r="ZV42" s="531"/>
      <c r="ZW42" s="531"/>
      <c r="ZX42" s="531"/>
      <c r="ZY42" s="531"/>
      <c r="ZZ42" s="531"/>
      <c r="AAA42" s="531"/>
      <c r="AAB42" s="531"/>
      <c r="AAC42" s="531"/>
      <c r="AAD42" s="531"/>
      <c r="AAE42" s="531"/>
      <c r="AAF42" s="531"/>
      <c r="AAG42" s="531"/>
      <c r="AAH42" s="531"/>
      <c r="AAI42" s="531"/>
      <c r="AAJ42" s="531"/>
      <c r="AAK42" s="531"/>
      <c r="AAL42" s="531"/>
      <c r="AAM42" s="531">
        <v>20</v>
      </c>
      <c r="AAN42" s="531"/>
      <c r="AAO42" s="531"/>
      <c r="AAP42" s="531"/>
      <c r="AAQ42" s="531"/>
      <c r="AAR42" s="531"/>
      <c r="AAS42" s="531"/>
      <c r="AAT42" s="531"/>
      <c r="AAU42" s="531"/>
      <c r="AAV42" s="531"/>
      <c r="AAW42" s="531">
        <v>16</v>
      </c>
      <c r="AAX42" s="531"/>
      <c r="AAY42" s="531"/>
      <c r="AAZ42" s="531"/>
      <c r="ABA42" s="531"/>
      <c r="ABB42" s="531"/>
      <c r="ABC42" s="531">
        <v>3</v>
      </c>
      <c r="ABD42" s="531">
        <v>2</v>
      </c>
      <c r="ABE42" s="536"/>
      <c r="ABF42" s="536"/>
      <c r="ABG42" s="536"/>
      <c r="ABH42" s="536"/>
      <c r="ABI42" s="536"/>
      <c r="ABJ42" s="536"/>
      <c r="ABK42" s="536"/>
      <c r="ABL42" s="536"/>
      <c r="ABM42" s="536"/>
      <c r="ABN42" s="536"/>
      <c r="ABO42" s="536"/>
      <c r="ABP42" s="536"/>
      <c r="ABQ42" s="536"/>
      <c r="ABR42" s="536"/>
      <c r="ABS42" s="536"/>
      <c r="ABT42" s="536"/>
      <c r="ABU42" s="536"/>
      <c r="ABV42" s="536"/>
      <c r="ABW42" s="536"/>
      <c r="ABX42" s="536"/>
      <c r="ABY42" s="536"/>
      <c r="ABZ42" s="531"/>
      <c r="ACA42" s="531"/>
      <c r="ACB42" s="531"/>
      <c r="ACC42" s="531"/>
      <c r="ACD42" s="531"/>
      <c r="ACE42" s="531"/>
      <c r="ACF42" s="531"/>
      <c r="ACG42" s="531"/>
      <c r="ACH42" s="531"/>
      <c r="ACI42" s="531"/>
      <c r="ACJ42" s="531"/>
      <c r="ACK42" s="531"/>
      <c r="ACL42" s="531"/>
      <c r="ACM42" s="531"/>
      <c r="ACN42" s="531"/>
      <c r="ACO42" s="531"/>
      <c r="ACP42" s="531"/>
      <c r="ACQ42" s="531">
        <v>4</v>
      </c>
      <c r="ACR42" s="531">
        <v>3</v>
      </c>
      <c r="ACS42" s="531">
        <v>2</v>
      </c>
      <c r="ACT42" s="531">
        <v>1</v>
      </c>
      <c r="ACU42" s="531">
        <v>5</v>
      </c>
      <c r="ACV42" s="531" t="s">
        <v>1841</v>
      </c>
      <c r="ACW42" s="536"/>
      <c r="ACX42" s="536"/>
      <c r="ACY42" s="536"/>
      <c r="ACZ42" s="536"/>
      <c r="ADA42" s="536"/>
      <c r="ADB42" s="536"/>
      <c r="ADC42" s="536"/>
      <c r="ADD42" s="536"/>
      <c r="ADE42" s="536"/>
      <c r="ADF42" s="536"/>
      <c r="ADG42" s="536"/>
      <c r="ADH42" s="536"/>
      <c r="ADI42" s="536"/>
      <c r="ADJ42" s="536"/>
      <c r="ADK42" s="536"/>
      <c r="ADL42" s="531"/>
      <c r="ADM42" s="531"/>
      <c r="ADN42" s="531"/>
      <c r="ADO42" s="531"/>
      <c r="ADP42" s="531"/>
      <c r="ADQ42" s="531"/>
      <c r="ADR42" s="531"/>
      <c r="ADS42" s="531" t="s">
        <v>1842</v>
      </c>
      <c r="ADT42" s="531"/>
      <c r="ADU42" s="531"/>
      <c r="ADV42" s="531"/>
      <c r="ADW42" s="531"/>
      <c r="ADX42" s="531"/>
      <c r="ADY42" s="536"/>
      <c r="ADZ42" s="536"/>
      <c r="AEA42" s="536"/>
      <c r="AEB42" s="531" t="s">
        <v>1798</v>
      </c>
      <c r="AEC42" s="531" t="s">
        <v>1799</v>
      </c>
      <c r="AED42" s="531" t="s">
        <v>1800</v>
      </c>
      <c r="AEE42" s="531" t="s">
        <v>1801</v>
      </c>
      <c r="AEF42" s="531" t="s">
        <v>1802</v>
      </c>
      <c r="AEG42" s="531" t="s">
        <v>1803</v>
      </c>
      <c r="AEH42" s="531" t="s">
        <v>1638</v>
      </c>
      <c r="AEI42" s="531" t="s">
        <v>1637</v>
      </c>
      <c r="AEJ42" s="531" t="s">
        <v>1637</v>
      </c>
    </row>
    <row r="43" spans="1:823">
      <c r="A43" s="531">
        <v>40</v>
      </c>
      <c r="B43" s="531">
        <v>36</v>
      </c>
      <c r="C43" s="537">
        <v>4</v>
      </c>
      <c r="D43" s="535">
        <v>43116.295613657407</v>
      </c>
      <c r="E43" s="531" t="s">
        <v>697</v>
      </c>
      <c r="F43" s="531" t="s">
        <v>731</v>
      </c>
      <c r="G43" s="531" t="s">
        <v>834</v>
      </c>
      <c r="H43" s="531" t="s">
        <v>1670</v>
      </c>
      <c r="I43" s="531" t="s">
        <v>714</v>
      </c>
      <c r="J43" s="531">
        <v>24</v>
      </c>
      <c r="K43" s="531" t="s">
        <v>1516</v>
      </c>
      <c r="L43" s="531" t="s">
        <v>1668</v>
      </c>
      <c r="M43" s="531" t="s">
        <v>878</v>
      </c>
      <c r="N43" s="531"/>
      <c r="O43" s="531"/>
      <c r="P43" s="531" t="s">
        <v>736</v>
      </c>
      <c r="Q43" s="531"/>
      <c r="R43" s="531"/>
      <c r="S43" s="531"/>
      <c r="T43" s="531"/>
      <c r="U43" s="531"/>
      <c r="V43" s="531" t="s">
        <v>834</v>
      </c>
      <c r="W43" s="531" t="s">
        <v>1670</v>
      </c>
      <c r="X43" s="531" t="s">
        <v>714</v>
      </c>
      <c r="Y43" s="531" t="s">
        <v>731</v>
      </c>
      <c r="Z43" s="531" t="s">
        <v>1516</v>
      </c>
      <c r="AA43" s="531" t="s">
        <v>1668</v>
      </c>
      <c r="AB43" s="531" t="s">
        <v>1669</v>
      </c>
      <c r="AC43" s="531" t="s">
        <v>710</v>
      </c>
      <c r="AD43" s="531"/>
      <c r="AE43" s="531"/>
      <c r="AF43" s="531">
        <v>6</v>
      </c>
      <c r="AG43" s="531">
        <v>8</v>
      </c>
      <c r="AH43" s="531">
        <v>10</v>
      </c>
      <c r="AI43" s="531">
        <v>8</v>
      </c>
      <c r="AJ43" s="531">
        <v>12</v>
      </c>
      <c r="AK43" s="531"/>
      <c r="AL43" s="531"/>
      <c r="AM43" s="531"/>
      <c r="AN43" s="531"/>
      <c r="AO43" s="531"/>
      <c r="AP43" s="531"/>
      <c r="AQ43" s="531"/>
      <c r="AR43" s="531"/>
      <c r="AS43" s="531"/>
      <c r="AT43" s="531"/>
      <c r="AU43" s="531"/>
      <c r="AV43" s="531"/>
      <c r="AW43" s="531">
        <v>6</v>
      </c>
      <c r="AX43" s="531"/>
      <c r="AY43" s="531"/>
      <c r="AZ43" s="531"/>
      <c r="BA43" s="531"/>
      <c r="BB43" s="531">
        <v>7</v>
      </c>
      <c r="BC43" s="531"/>
      <c r="BD43" s="531"/>
      <c r="BE43" s="531"/>
      <c r="BF43" s="531"/>
      <c r="BG43" s="531"/>
      <c r="BH43" s="531"/>
      <c r="BI43" s="531"/>
      <c r="BJ43" s="531"/>
      <c r="BK43" s="531"/>
      <c r="BL43" s="531"/>
      <c r="BM43" s="531"/>
      <c r="BN43" s="531"/>
      <c r="BO43" s="531"/>
      <c r="BP43" s="531"/>
      <c r="BQ43" s="531"/>
      <c r="BR43" s="531"/>
      <c r="BS43" s="531"/>
      <c r="BT43" s="531"/>
      <c r="BU43" s="531"/>
      <c r="BV43" s="531"/>
      <c r="BW43" s="531">
        <v>7</v>
      </c>
      <c r="BX43" s="531"/>
      <c r="BY43" s="531"/>
      <c r="BZ43" s="531"/>
      <c r="CA43" s="531"/>
      <c r="CB43" s="531">
        <v>6</v>
      </c>
      <c r="CC43" s="531"/>
      <c r="CD43" s="531"/>
      <c r="CE43" s="531"/>
      <c r="CF43" s="531"/>
      <c r="CG43" s="531"/>
      <c r="CH43" s="531"/>
      <c r="CI43" s="531"/>
      <c r="CJ43" s="531"/>
      <c r="CK43" s="531"/>
      <c r="CL43" s="531"/>
      <c r="CM43" s="531"/>
      <c r="CN43" s="531"/>
      <c r="CO43" s="531"/>
      <c r="CP43" s="531"/>
      <c r="CQ43" s="531"/>
      <c r="CR43" s="531"/>
      <c r="CS43" s="531"/>
      <c r="CT43" s="531"/>
      <c r="CU43" s="531"/>
      <c r="CV43" s="531"/>
      <c r="CW43" s="531">
        <v>1</v>
      </c>
      <c r="CX43" s="531"/>
      <c r="CY43" s="531"/>
      <c r="CZ43" s="531"/>
      <c r="DA43" s="531"/>
      <c r="DB43" s="531">
        <v>5</v>
      </c>
      <c r="DC43" s="531"/>
      <c r="DD43" s="531"/>
      <c r="DE43" s="531">
        <v>1</v>
      </c>
      <c r="DF43" s="531"/>
      <c r="DG43" s="531"/>
      <c r="DH43" s="531"/>
      <c r="DI43" s="531"/>
      <c r="DJ43" s="531"/>
      <c r="DK43" s="531"/>
      <c r="DL43" s="531"/>
      <c r="DM43" s="531"/>
      <c r="DN43" s="531"/>
      <c r="DO43" s="531"/>
      <c r="DP43" s="531"/>
      <c r="DQ43" s="531"/>
      <c r="DR43" s="531"/>
      <c r="DS43" s="531"/>
      <c r="DT43" s="531"/>
      <c r="DU43" s="531"/>
      <c r="DV43" s="531"/>
      <c r="DW43" s="531">
        <v>1</v>
      </c>
      <c r="DX43" s="531"/>
      <c r="DY43" s="531"/>
      <c r="DZ43" s="531"/>
      <c r="EA43" s="531"/>
      <c r="EB43" s="531">
        <v>5</v>
      </c>
      <c r="EC43" s="531"/>
      <c r="ED43" s="531"/>
      <c r="EE43" s="531">
        <v>2</v>
      </c>
      <c r="EF43" s="531"/>
      <c r="EG43" s="531"/>
      <c r="EH43" s="531"/>
      <c r="EI43" s="531"/>
      <c r="EJ43" s="531"/>
      <c r="EK43" s="531"/>
      <c r="EL43" s="531"/>
      <c r="EM43" s="531"/>
      <c r="EN43" s="531"/>
      <c r="EO43" s="531"/>
      <c r="EP43" s="531"/>
      <c r="EQ43" s="531"/>
      <c r="ER43" s="531"/>
      <c r="ES43" s="531"/>
      <c r="ET43" s="531"/>
      <c r="EU43" s="531"/>
      <c r="EV43" s="531"/>
      <c r="EW43" s="531"/>
      <c r="EX43" s="531"/>
      <c r="EY43" s="531"/>
      <c r="EZ43" s="531"/>
      <c r="FA43" s="531"/>
      <c r="FB43" s="531"/>
      <c r="FC43" s="531"/>
      <c r="FD43" s="531"/>
      <c r="FE43" s="531"/>
      <c r="FF43" s="531"/>
      <c r="FG43" s="531"/>
      <c r="FH43" s="531"/>
      <c r="FI43" s="531"/>
      <c r="FJ43" s="531"/>
      <c r="FK43" s="531"/>
      <c r="FL43" s="531"/>
      <c r="FM43" s="531"/>
      <c r="FN43" s="531"/>
      <c r="FO43" s="531"/>
      <c r="FP43" s="531"/>
      <c r="FQ43" s="531"/>
      <c r="FR43" s="531"/>
      <c r="FS43" s="531"/>
      <c r="FT43" s="531"/>
      <c r="FU43" s="531"/>
      <c r="FV43" s="531"/>
      <c r="FW43" s="531"/>
      <c r="FX43" s="531"/>
      <c r="FY43" s="531"/>
      <c r="FZ43" s="531"/>
      <c r="GA43" s="531"/>
      <c r="GB43" s="531"/>
      <c r="GC43" s="531"/>
      <c r="GD43" s="531"/>
      <c r="GE43" s="531"/>
      <c r="GF43" s="531"/>
      <c r="GG43" s="531"/>
      <c r="GH43" s="531"/>
      <c r="GI43" s="531"/>
      <c r="GJ43" s="531"/>
      <c r="GK43" s="531"/>
      <c r="GL43" s="531"/>
      <c r="GM43" s="531"/>
      <c r="GN43" s="531"/>
      <c r="GO43" s="531"/>
      <c r="GP43" s="531"/>
      <c r="GQ43" s="531"/>
      <c r="GR43" s="531"/>
      <c r="GS43" s="531"/>
      <c r="GT43" s="531"/>
      <c r="GU43" s="531"/>
      <c r="GV43" s="531"/>
      <c r="GW43" s="531"/>
      <c r="GX43" s="531"/>
      <c r="GY43" s="531"/>
      <c r="GZ43" s="531"/>
      <c r="HA43" s="531"/>
      <c r="HB43" s="531"/>
      <c r="HC43" s="531"/>
      <c r="HD43" s="531"/>
      <c r="HE43" s="531"/>
      <c r="HF43" s="531"/>
      <c r="HG43" s="531"/>
      <c r="HH43" s="531"/>
      <c r="HI43" s="531"/>
      <c r="HJ43" s="531"/>
      <c r="HK43" s="531"/>
      <c r="HL43" s="531"/>
      <c r="HM43" s="531"/>
      <c r="HN43" s="531"/>
      <c r="HO43" s="531"/>
      <c r="HP43" s="531"/>
      <c r="HQ43" s="531"/>
      <c r="HR43" s="531"/>
      <c r="HS43" s="531"/>
      <c r="HT43" s="531"/>
      <c r="HU43" s="531"/>
      <c r="HV43" s="531"/>
      <c r="HW43" s="531"/>
      <c r="HX43" s="531"/>
      <c r="HY43" s="531"/>
      <c r="HZ43" s="531"/>
      <c r="IA43" s="531"/>
      <c r="IB43" s="531"/>
      <c r="IC43" s="531"/>
      <c r="ID43" s="531"/>
      <c r="IE43" s="531"/>
      <c r="IF43" s="531"/>
      <c r="IG43" s="531"/>
      <c r="IH43" s="531"/>
      <c r="II43" s="531"/>
      <c r="IJ43" s="531"/>
      <c r="IK43" s="531"/>
      <c r="IL43" s="531"/>
      <c r="IM43" s="531"/>
      <c r="IN43" s="531"/>
      <c r="IO43" s="531"/>
      <c r="IP43" s="531"/>
      <c r="IQ43" s="531"/>
      <c r="IR43" s="531"/>
      <c r="IS43" s="531"/>
      <c r="IT43" s="531"/>
      <c r="IU43" s="531"/>
      <c r="IV43" s="531"/>
      <c r="IW43" s="531"/>
      <c r="IX43" s="531"/>
      <c r="IY43" s="531"/>
      <c r="IZ43" s="531"/>
      <c r="JA43" s="531"/>
      <c r="JB43" s="531"/>
      <c r="JC43" s="531"/>
      <c r="JD43" s="531"/>
      <c r="JE43" s="531"/>
      <c r="JF43" s="531"/>
      <c r="JG43" s="531"/>
      <c r="JH43" s="531"/>
      <c r="JI43" s="531"/>
      <c r="JJ43" s="531"/>
      <c r="JK43" s="531"/>
      <c r="JL43" s="531"/>
      <c r="JM43" s="531"/>
      <c r="JN43" s="531"/>
      <c r="JO43" s="531"/>
      <c r="JP43" s="531"/>
      <c r="JQ43" s="531"/>
      <c r="JR43" s="531"/>
      <c r="JS43" s="531"/>
      <c r="JT43" s="531"/>
      <c r="JU43" s="531"/>
      <c r="JV43" s="531"/>
      <c r="JW43" s="531"/>
      <c r="JX43" s="531"/>
      <c r="JY43" s="531"/>
      <c r="JZ43" s="531"/>
      <c r="KA43" s="531"/>
      <c r="KB43" s="531"/>
      <c r="KC43" s="531"/>
      <c r="KD43" s="531"/>
      <c r="KE43" s="531"/>
      <c r="KF43" s="531"/>
      <c r="KG43" s="531"/>
      <c r="KH43" s="531"/>
      <c r="KI43" s="531"/>
      <c r="KJ43" s="531"/>
      <c r="KK43" s="531"/>
      <c r="KL43" s="531"/>
      <c r="KM43" s="531"/>
      <c r="KN43" s="531"/>
      <c r="KO43" s="531"/>
      <c r="KP43" s="531"/>
      <c r="KQ43" s="531"/>
      <c r="KR43" s="531"/>
      <c r="KS43" s="531"/>
      <c r="KT43" s="531"/>
      <c r="KU43" s="531"/>
      <c r="KV43" s="531"/>
      <c r="KW43" s="531"/>
      <c r="KX43" s="531"/>
      <c r="KY43" s="531"/>
      <c r="KZ43" s="531"/>
      <c r="LA43" s="531"/>
      <c r="LB43" s="531"/>
      <c r="LC43" s="531"/>
      <c r="LD43" s="531"/>
      <c r="LE43" s="531"/>
      <c r="LF43" s="531"/>
      <c r="LG43" s="531"/>
      <c r="LH43" s="531"/>
      <c r="LI43" s="531"/>
      <c r="LJ43" s="531"/>
      <c r="LK43" s="531"/>
      <c r="LL43" s="531"/>
      <c r="LM43" s="531"/>
      <c r="LN43" s="531"/>
      <c r="LO43" s="531"/>
      <c r="LP43" s="531"/>
      <c r="LQ43" s="531"/>
      <c r="LR43" s="531"/>
      <c r="LS43" s="531"/>
      <c r="LT43" s="531"/>
      <c r="LU43" s="531"/>
      <c r="LV43" s="531"/>
      <c r="LW43" s="531"/>
      <c r="LX43" s="531"/>
      <c r="LY43" s="531"/>
      <c r="LZ43" s="531"/>
      <c r="MA43" s="531"/>
      <c r="MB43" s="531"/>
      <c r="MC43" s="531"/>
      <c r="MD43" s="531"/>
      <c r="ME43" s="531"/>
      <c r="MF43" s="531"/>
      <c r="MG43" s="531"/>
      <c r="MH43" s="531"/>
      <c r="MI43" s="531"/>
      <c r="MJ43" s="531"/>
      <c r="MK43" s="531"/>
      <c r="ML43" s="531"/>
      <c r="MM43" s="531"/>
      <c r="MN43" s="531"/>
      <c r="MO43" s="531"/>
      <c r="MP43" s="531"/>
      <c r="MQ43" s="531"/>
      <c r="MR43" s="531"/>
      <c r="MS43" s="531"/>
      <c r="MT43" s="531"/>
      <c r="MU43" s="531"/>
      <c r="MV43" s="531"/>
      <c r="MW43" s="531"/>
      <c r="MX43" s="531"/>
      <c r="MY43" s="531"/>
      <c r="MZ43" s="531"/>
      <c r="NA43" s="531"/>
      <c r="NB43" s="531"/>
      <c r="NC43" s="531"/>
      <c r="ND43" s="531"/>
      <c r="NE43" s="531"/>
      <c r="NF43" s="531"/>
      <c r="NG43" s="531"/>
      <c r="NH43" s="531"/>
      <c r="NI43" s="531"/>
      <c r="NJ43" s="531"/>
      <c r="NK43" s="531"/>
      <c r="NL43" s="531"/>
      <c r="NM43" s="531"/>
      <c r="NN43" s="531"/>
      <c r="NO43" s="531"/>
      <c r="NP43" s="531"/>
      <c r="NQ43" s="531"/>
      <c r="NR43" s="531"/>
      <c r="NS43" s="531"/>
      <c r="NT43" s="531"/>
      <c r="NU43" s="531"/>
      <c r="NV43" s="531"/>
      <c r="NW43" s="531"/>
      <c r="NX43" s="531"/>
      <c r="NY43" s="531"/>
      <c r="NZ43" s="531"/>
      <c r="OA43" s="531"/>
      <c r="OB43" s="531"/>
      <c r="OC43" s="531"/>
      <c r="OD43" s="531"/>
      <c r="OE43" s="531"/>
      <c r="OF43" s="531"/>
      <c r="OG43" s="531"/>
      <c r="OH43" s="531"/>
      <c r="OI43" s="531"/>
      <c r="OJ43" s="531"/>
      <c r="OK43" s="531"/>
      <c r="OL43" s="531"/>
      <c r="OM43" s="531"/>
      <c r="ON43" s="531"/>
      <c r="OO43" s="531"/>
      <c r="OP43" s="531"/>
      <c r="OQ43" s="531"/>
      <c r="OR43" s="531"/>
      <c r="OS43" s="531"/>
      <c r="OT43" s="531"/>
      <c r="OU43" s="531"/>
      <c r="OV43" s="531"/>
      <c r="OW43" s="531"/>
      <c r="OX43" s="531"/>
      <c r="OY43" s="531"/>
      <c r="OZ43" s="531"/>
      <c r="PA43" s="531"/>
      <c r="PB43" s="531"/>
      <c r="PC43" s="531"/>
      <c r="PD43" s="531"/>
      <c r="PE43" s="531"/>
      <c r="PF43" s="531"/>
      <c r="PG43" s="531"/>
      <c r="PH43" s="531"/>
      <c r="PI43" s="531"/>
      <c r="PJ43" s="531"/>
      <c r="PK43" s="531"/>
      <c r="PL43" s="531"/>
      <c r="PM43" s="531"/>
      <c r="PN43" s="531"/>
      <c r="PO43" s="531"/>
      <c r="PP43" s="531"/>
      <c r="PQ43" s="531"/>
      <c r="PR43" s="531"/>
      <c r="PS43" s="531"/>
      <c r="PT43" s="531"/>
      <c r="PU43" s="531"/>
      <c r="PV43" s="531"/>
      <c r="PW43" s="531"/>
      <c r="PX43" s="531"/>
      <c r="PY43" s="531"/>
      <c r="PZ43" s="531"/>
      <c r="QA43" s="531"/>
      <c r="QB43" s="531"/>
      <c r="QC43" s="531"/>
      <c r="QD43" s="531"/>
      <c r="QE43" s="531"/>
      <c r="QF43" s="531"/>
      <c r="QG43" s="531"/>
      <c r="QH43" s="531"/>
      <c r="QI43" s="531"/>
      <c r="QJ43" s="531"/>
      <c r="QK43" s="531"/>
      <c r="QL43" s="531"/>
      <c r="QM43" s="531"/>
      <c r="QN43" s="531"/>
      <c r="QO43" s="531"/>
      <c r="QP43" s="531"/>
      <c r="QQ43" s="531"/>
      <c r="QR43" s="531"/>
      <c r="QS43" s="531"/>
      <c r="QT43" s="531"/>
      <c r="QU43" s="531"/>
      <c r="QV43" s="531"/>
      <c r="QW43" s="531"/>
      <c r="QX43" s="531"/>
      <c r="QY43" s="531"/>
      <c r="QZ43" s="531"/>
      <c r="RA43" s="531"/>
      <c r="RB43" s="531"/>
      <c r="RC43" s="531"/>
      <c r="RD43" s="531"/>
      <c r="RE43" s="531"/>
      <c r="RF43" s="531"/>
      <c r="RG43" s="531"/>
      <c r="RH43" s="531"/>
      <c r="RI43" s="531"/>
      <c r="RJ43" s="531"/>
      <c r="RK43" s="531"/>
      <c r="RL43" s="531"/>
      <c r="RM43" s="531"/>
      <c r="RN43" s="531"/>
      <c r="RO43" s="531"/>
      <c r="RP43" s="531"/>
      <c r="RQ43" s="531"/>
      <c r="RR43" s="531"/>
      <c r="RS43" s="531"/>
      <c r="RT43" s="531"/>
      <c r="RU43" s="531"/>
      <c r="RV43" s="531"/>
      <c r="RW43" s="531"/>
      <c r="RX43" s="531"/>
      <c r="RY43" s="531"/>
      <c r="RZ43" s="531"/>
      <c r="SA43" s="531"/>
      <c r="SB43" s="531"/>
      <c r="SC43" s="531"/>
      <c r="SD43" s="531"/>
      <c r="SE43" s="531"/>
      <c r="SF43" s="531"/>
      <c r="SG43" s="531"/>
      <c r="SH43" s="531"/>
      <c r="SI43" s="531"/>
      <c r="SJ43" s="531"/>
      <c r="SK43" s="531"/>
      <c r="SL43" s="531"/>
      <c r="SM43" s="531"/>
      <c r="SN43" s="531"/>
      <c r="SO43" s="531"/>
      <c r="SP43" s="531"/>
      <c r="SQ43" s="531">
        <v>2</v>
      </c>
      <c r="SR43" s="531"/>
      <c r="SS43" s="531">
        <v>1</v>
      </c>
      <c r="ST43" s="531"/>
      <c r="SU43" s="531">
        <v>2</v>
      </c>
      <c r="SV43" s="531"/>
      <c r="SW43" s="531"/>
      <c r="SX43" s="531"/>
      <c r="SY43" s="531"/>
      <c r="SZ43" s="531"/>
      <c r="TA43" s="531"/>
      <c r="TB43" s="531"/>
      <c r="TC43" s="531"/>
      <c r="TD43" s="531"/>
      <c r="TE43" s="531"/>
      <c r="TF43" s="531">
        <v>1</v>
      </c>
      <c r="TG43" s="531">
        <v>1</v>
      </c>
      <c r="TH43" s="531"/>
      <c r="TI43" s="531"/>
      <c r="TJ43" s="531"/>
      <c r="TK43" s="531"/>
      <c r="TL43" s="531"/>
      <c r="TM43" s="531"/>
      <c r="TN43" s="531"/>
      <c r="TO43" s="531"/>
      <c r="TP43" s="531"/>
      <c r="TQ43" s="531"/>
      <c r="TR43" s="531"/>
      <c r="TS43" s="531"/>
      <c r="TT43" s="531"/>
      <c r="TU43" s="531">
        <v>2</v>
      </c>
      <c r="TV43" s="531"/>
      <c r="TW43" s="531"/>
      <c r="TX43" s="531"/>
      <c r="TY43" s="531"/>
      <c r="TZ43" s="531"/>
      <c r="UA43" s="531"/>
      <c r="UB43" s="531"/>
      <c r="UC43" s="531">
        <v>13</v>
      </c>
      <c r="UD43" s="531"/>
      <c r="UE43" s="531"/>
      <c r="UF43" s="531"/>
      <c r="UG43" s="531">
        <v>6</v>
      </c>
      <c r="UH43" s="531"/>
      <c r="UI43" s="531"/>
      <c r="UJ43" s="531"/>
      <c r="UK43" s="531"/>
      <c r="UL43" s="531"/>
      <c r="UM43" s="531"/>
      <c r="UN43" s="531">
        <v>5</v>
      </c>
      <c r="UO43" s="531">
        <v>3</v>
      </c>
      <c r="UP43" s="531"/>
      <c r="UQ43" s="531">
        <v>4</v>
      </c>
      <c r="UR43" s="531">
        <v>1</v>
      </c>
      <c r="US43" s="531"/>
      <c r="UT43" s="531"/>
      <c r="UU43" s="531"/>
      <c r="UV43" s="531">
        <v>1</v>
      </c>
      <c r="UW43" s="531">
        <v>2</v>
      </c>
      <c r="UX43" s="531">
        <v>1</v>
      </c>
      <c r="UY43" s="531">
        <v>2</v>
      </c>
      <c r="UZ43" s="531"/>
      <c r="VA43" s="531"/>
      <c r="VB43" s="531"/>
      <c r="VC43" s="536"/>
      <c r="VD43" s="536"/>
      <c r="VE43" s="536"/>
      <c r="VF43" s="536"/>
      <c r="VG43" s="536"/>
      <c r="VH43" s="536"/>
      <c r="VI43" s="531"/>
      <c r="VJ43" s="531"/>
      <c r="VK43" s="531"/>
      <c r="VL43" s="531"/>
      <c r="VM43" s="531"/>
      <c r="VN43" s="531"/>
      <c r="VO43" s="531"/>
      <c r="VP43" s="531"/>
      <c r="VQ43" s="531"/>
      <c r="VR43" s="531"/>
      <c r="VS43" s="531"/>
      <c r="VT43" s="531"/>
      <c r="VU43" s="531"/>
      <c r="VV43" s="531"/>
      <c r="VW43" s="531"/>
      <c r="VX43" s="536"/>
      <c r="VY43" s="531"/>
      <c r="VZ43" s="531"/>
      <c r="WA43" s="531"/>
      <c r="WB43" s="531"/>
      <c r="WC43" s="531"/>
      <c r="WD43" s="531"/>
      <c r="WE43" s="531"/>
      <c r="WF43" s="536"/>
      <c r="WG43" s="536"/>
      <c r="WH43" s="536"/>
      <c r="WI43" s="536"/>
      <c r="WJ43" s="536"/>
      <c r="WK43" s="536"/>
      <c r="WL43" s="536"/>
      <c r="WM43" s="536"/>
      <c r="WN43" s="536"/>
      <c r="WO43" s="531"/>
      <c r="WP43" s="531"/>
      <c r="WQ43" s="531"/>
      <c r="WR43" s="531"/>
      <c r="WS43" s="531"/>
      <c r="WT43" s="531"/>
      <c r="WU43" s="531">
        <v>12</v>
      </c>
      <c r="WV43" s="531"/>
      <c r="WW43" s="531"/>
      <c r="WX43" s="531"/>
      <c r="WY43" s="531"/>
      <c r="WZ43" s="531">
        <v>10</v>
      </c>
      <c r="XA43" s="531"/>
      <c r="XB43" s="531"/>
      <c r="XC43" s="531"/>
      <c r="XD43" s="531"/>
      <c r="XE43" s="531"/>
      <c r="XF43" s="531"/>
      <c r="XG43" s="531"/>
      <c r="XH43" s="531"/>
      <c r="XI43" s="531"/>
      <c r="XJ43" s="531"/>
      <c r="XK43" s="531"/>
      <c r="XL43" s="531"/>
      <c r="XM43" s="531"/>
      <c r="XN43" s="531"/>
      <c r="XO43" s="531"/>
      <c r="XP43" s="531"/>
      <c r="XQ43" s="531"/>
      <c r="XR43" s="531"/>
      <c r="XS43" s="531"/>
      <c r="XT43" s="531"/>
      <c r="XU43" s="531"/>
      <c r="XV43" s="531"/>
      <c r="XW43" s="531"/>
      <c r="XX43" s="531"/>
      <c r="XY43" s="531"/>
      <c r="XZ43" s="531"/>
      <c r="YA43" s="531"/>
      <c r="YB43" s="531"/>
      <c r="YC43" s="531"/>
      <c r="YD43" s="531"/>
      <c r="YE43" s="531"/>
      <c r="YF43" s="531"/>
      <c r="YG43" s="531"/>
      <c r="YH43" s="531"/>
      <c r="YI43" s="531"/>
      <c r="YJ43" s="531"/>
      <c r="YK43" s="531"/>
      <c r="YL43" s="531"/>
      <c r="YM43" s="531"/>
      <c r="YN43" s="531"/>
      <c r="YO43" s="531"/>
      <c r="YP43" s="531"/>
      <c r="YQ43" s="531"/>
      <c r="YR43" s="531"/>
      <c r="YS43" s="531"/>
      <c r="YT43" s="531"/>
      <c r="YU43" s="531"/>
      <c r="YV43" s="531"/>
      <c r="YW43" s="531"/>
      <c r="YX43" s="531"/>
      <c r="YY43" s="531"/>
      <c r="YZ43" s="531"/>
      <c r="ZA43" s="531"/>
      <c r="ZB43" s="531"/>
      <c r="ZC43" s="531"/>
      <c r="ZD43" s="531"/>
      <c r="ZE43" s="531"/>
      <c r="ZF43" s="531"/>
      <c r="ZG43" s="531"/>
      <c r="ZH43" s="531"/>
      <c r="ZI43" s="531"/>
      <c r="ZJ43" s="531"/>
      <c r="ZK43" s="531"/>
      <c r="ZL43" s="531"/>
      <c r="ZM43" s="531"/>
      <c r="ZN43" s="531"/>
      <c r="ZO43" s="531"/>
      <c r="ZP43" s="531"/>
      <c r="ZQ43" s="531"/>
      <c r="ZR43" s="531"/>
      <c r="ZS43" s="531"/>
      <c r="ZT43" s="531"/>
      <c r="ZU43" s="531"/>
      <c r="ZV43" s="531"/>
      <c r="ZW43" s="531"/>
      <c r="ZX43" s="531"/>
      <c r="ZY43" s="531"/>
      <c r="ZZ43" s="531"/>
      <c r="AAA43" s="531"/>
      <c r="AAB43" s="531"/>
      <c r="AAC43" s="531"/>
      <c r="AAD43" s="531"/>
      <c r="AAE43" s="531"/>
      <c r="AAF43" s="531"/>
      <c r="AAG43" s="531"/>
      <c r="AAH43" s="531"/>
      <c r="AAI43" s="531"/>
      <c r="AAJ43" s="531"/>
      <c r="AAK43" s="531"/>
      <c r="AAL43" s="531"/>
      <c r="AAM43" s="531"/>
      <c r="AAN43" s="531"/>
      <c r="AAO43" s="531"/>
      <c r="AAP43" s="531"/>
      <c r="AAQ43" s="531"/>
      <c r="AAR43" s="531"/>
      <c r="AAS43" s="531"/>
      <c r="AAT43" s="531"/>
      <c r="AAU43" s="531"/>
      <c r="AAV43" s="531"/>
      <c r="AAW43" s="531"/>
      <c r="AAX43" s="531"/>
      <c r="AAY43" s="531"/>
      <c r="AAZ43" s="531"/>
      <c r="ABA43" s="531"/>
      <c r="ABB43" s="531"/>
      <c r="ABC43" s="531">
        <v>3</v>
      </c>
      <c r="ABD43" s="531"/>
      <c r="ABE43" s="536"/>
      <c r="ABF43" s="536"/>
      <c r="ABG43" s="536"/>
      <c r="ABH43" s="536"/>
      <c r="ABI43" s="536"/>
      <c r="ABJ43" s="536"/>
      <c r="ABK43" s="536"/>
      <c r="ABL43" s="536"/>
      <c r="ABM43" s="536"/>
      <c r="ABN43" s="536"/>
      <c r="ABO43" s="536"/>
      <c r="ABP43" s="536"/>
      <c r="ABQ43" s="536"/>
      <c r="ABR43" s="536"/>
      <c r="ABS43" s="536"/>
      <c r="ABT43" s="536"/>
      <c r="ABU43" s="536"/>
      <c r="ABV43" s="536"/>
      <c r="ABW43" s="536"/>
      <c r="ABX43" s="536"/>
      <c r="ABY43" s="536"/>
      <c r="ABZ43" s="531"/>
      <c r="ACA43" s="531"/>
      <c r="ACB43" s="531"/>
      <c r="ACC43" s="531"/>
      <c r="ACD43" s="531"/>
      <c r="ACE43" s="531"/>
      <c r="ACF43" s="531"/>
      <c r="ACG43" s="531"/>
      <c r="ACH43" s="531"/>
      <c r="ACI43" s="531"/>
      <c r="ACJ43" s="531"/>
      <c r="ACK43" s="531"/>
      <c r="ACL43" s="531"/>
      <c r="ACM43" s="531"/>
      <c r="ACN43" s="531"/>
      <c r="ACO43" s="531"/>
      <c r="ACP43" s="531"/>
      <c r="ACQ43" s="531">
        <v>4</v>
      </c>
      <c r="ACR43" s="531">
        <v>3</v>
      </c>
      <c r="ACS43" s="531"/>
      <c r="ACT43" s="531">
        <v>2</v>
      </c>
      <c r="ACU43" s="531"/>
      <c r="ACV43" s="531" t="s">
        <v>1636</v>
      </c>
      <c r="ACW43" s="536"/>
      <c r="ACX43" s="536"/>
      <c r="ACY43" s="536"/>
      <c r="ACZ43" s="536"/>
      <c r="ADA43" s="536"/>
      <c r="ADB43" s="536"/>
      <c r="ADC43" s="536"/>
      <c r="ADD43" s="536"/>
      <c r="ADE43" s="536"/>
      <c r="ADF43" s="536"/>
      <c r="ADG43" s="536"/>
      <c r="ADH43" s="536"/>
      <c r="ADI43" s="536"/>
      <c r="ADJ43" s="536"/>
      <c r="ADK43" s="536"/>
      <c r="ADL43" s="531"/>
      <c r="ADM43" s="531"/>
      <c r="ADN43" s="531"/>
      <c r="ADO43" s="531"/>
      <c r="ADP43" s="531"/>
      <c r="ADQ43" s="531"/>
      <c r="ADR43" s="531"/>
      <c r="ADS43" s="531" t="s">
        <v>1840</v>
      </c>
      <c r="ADT43" s="531"/>
      <c r="ADU43" s="531"/>
      <c r="ADV43" s="531"/>
      <c r="ADW43" s="531"/>
      <c r="ADX43" s="531"/>
      <c r="ADY43" s="536"/>
      <c r="ADZ43" s="536"/>
      <c r="AEA43" s="536"/>
      <c r="AEB43" s="531" t="s">
        <v>1798</v>
      </c>
      <c r="AEC43" s="531" t="s">
        <v>1799</v>
      </c>
      <c r="AED43" s="531" t="s">
        <v>1800</v>
      </c>
      <c r="AEE43" s="531" t="s">
        <v>1801</v>
      </c>
      <c r="AEF43" s="531" t="s">
        <v>1802</v>
      </c>
      <c r="AEG43" s="531" t="s">
        <v>1803</v>
      </c>
      <c r="AEH43" s="531" t="s">
        <v>1637</v>
      </c>
      <c r="AEI43" s="531" t="s">
        <v>1638</v>
      </c>
      <c r="AEJ43" s="531" t="s">
        <v>1638</v>
      </c>
    </row>
    <row r="44" spans="1:823">
      <c r="A44" s="531">
        <v>25</v>
      </c>
      <c r="B44" s="531">
        <v>37</v>
      </c>
      <c r="C44" s="537">
        <v>4</v>
      </c>
      <c r="D44" s="535">
        <v>43032.285235960648</v>
      </c>
      <c r="E44" s="531" t="s">
        <v>697</v>
      </c>
      <c r="F44" s="531" t="s">
        <v>731</v>
      </c>
      <c r="G44" s="531" t="s">
        <v>732</v>
      </c>
      <c r="H44" s="531" t="s">
        <v>733</v>
      </c>
      <c r="I44" s="531" t="s">
        <v>714</v>
      </c>
      <c r="J44" s="531">
        <v>88</v>
      </c>
      <c r="K44" s="531" t="s">
        <v>734</v>
      </c>
      <c r="L44" s="531" t="s">
        <v>1671</v>
      </c>
      <c r="M44" s="531" t="s">
        <v>735</v>
      </c>
      <c r="N44" s="531"/>
      <c r="O44" s="531"/>
      <c r="P44" s="531" t="s">
        <v>736</v>
      </c>
      <c r="Q44" s="531"/>
      <c r="R44" s="531"/>
      <c r="S44" s="531"/>
      <c r="T44" s="531"/>
      <c r="U44" s="531"/>
      <c r="V44" s="531" t="s">
        <v>732</v>
      </c>
      <c r="W44" s="531" t="s">
        <v>733</v>
      </c>
      <c r="X44" s="531" t="s">
        <v>714</v>
      </c>
      <c r="Y44" s="531" t="s">
        <v>731</v>
      </c>
      <c r="Z44" s="531" t="s">
        <v>734</v>
      </c>
      <c r="AA44" s="531" t="s">
        <v>1671</v>
      </c>
      <c r="AB44" s="531" t="s">
        <v>1367</v>
      </c>
      <c r="AC44" s="531" t="s">
        <v>737</v>
      </c>
      <c r="AD44" s="531"/>
      <c r="AE44" s="531"/>
      <c r="AF44" s="531">
        <v>6</v>
      </c>
      <c r="AG44" s="531">
        <v>20</v>
      </c>
      <c r="AH44" s="531">
        <v>21</v>
      </c>
      <c r="AI44" s="531">
        <v>24</v>
      </c>
      <c r="AJ44" s="531">
        <v>19</v>
      </c>
      <c r="AK44" s="531"/>
      <c r="AL44" s="531">
        <v>2</v>
      </c>
      <c r="AM44" s="531"/>
      <c r="AN44" s="531">
        <v>1</v>
      </c>
      <c r="AO44" s="531"/>
      <c r="AP44" s="531">
        <v>1</v>
      </c>
      <c r="AQ44" s="531"/>
      <c r="AR44" s="531">
        <v>3</v>
      </c>
      <c r="AS44" s="531"/>
      <c r="AT44" s="531"/>
      <c r="AU44" s="531"/>
      <c r="AV44" s="531"/>
      <c r="AW44" s="531"/>
      <c r="AX44" s="531"/>
      <c r="AY44" s="531"/>
      <c r="AZ44" s="531"/>
      <c r="BA44" s="531"/>
      <c r="BB44" s="531"/>
      <c r="BC44" s="531"/>
      <c r="BD44" s="531"/>
      <c r="BE44" s="531"/>
      <c r="BF44" s="531">
        <v>2</v>
      </c>
      <c r="BG44" s="531"/>
      <c r="BH44" s="531"/>
      <c r="BI44" s="531">
        <v>3</v>
      </c>
      <c r="BJ44" s="531">
        <v>2</v>
      </c>
      <c r="BK44" s="531"/>
      <c r="BL44" s="531"/>
      <c r="BM44" s="531">
        <v>2</v>
      </c>
      <c r="BN44" s="531"/>
      <c r="BO44" s="531"/>
      <c r="BP44" s="531"/>
      <c r="BQ44" s="531">
        <v>2</v>
      </c>
      <c r="BR44" s="531">
        <v>2</v>
      </c>
      <c r="BS44" s="531"/>
      <c r="BT44" s="531"/>
      <c r="BU44" s="531"/>
      <c r="BV44" s="531"/>
      <c r="BW44" s="531"/>
      <c r="BX44" s="531"/>
      <c r="BY44" s="531"/>
      <c r="BZ44" s="531"/>
      <c r="CA44" s="531"/>
      <c r="CB44" s="531"/>
      <c r="CC44" s="531"/>
      <c r="CD44" s="531"/>
      <c r="CE44" s="531"/>
      <c r="CF44" s="531">
        <v>2</v>
      </c>
      <c r="CG44" s="531"/>
      <c r="CH44" s="531"/>
      <c r="CI44" s="531">
        <v>3</v>
      </c>
      <c r="CJ44" s="531">
        <v>2</v>
      </c>
      <c r="CK44" s="531"/>
      <c r="CL44" s="531"/>
      <c r="CM44" s="531">
        <v>1</v>
      </c>
      <c r="CN44" s="531"/>
      <c r="CO44" s="531">
        <v>1</v>
      </c>
      <c r="CP44" s="531"/>
      <c r="CQ44" s="531">
        <v>3</v>
      </c>
      <c r="CR44" s="531">
        <v>4</v>
      </c>
      <c r="CS44" s="531"/>
      <c r="CT44" s="531"/>
      <c r="CU44" s="531"/>
      <c r="CV44" s="531"/>
      <c r="CW44" s="531"/>
      <c r="CX44" s="531"/>
      <c r="CY44" s="531"/>
      <c r="CZ44" s="531"/>
      <c r="DA44" s="531"/>
      <c r="DB44" s="531"/>
      <c r="DC44" s="531"/>
      <c r="DD44" s="531"/>
      <c r="DE44" s="531"/>
      <c r="DF44" s="531">
        <v>2</v>
      </c>
      <c r="DG44" s="531"/>
      <c r="DH44" s="531"/>
      <c r="DI44" s="531">
        <v>4</v>
      </c>
      <c r="DJ44" s="531">
        <v>4</v>
      </c>
      <c r="DK44" s="531"/>
      <c r="DL44" s="531">
        <v>2</v>
      </c>
      <c r="DM44" s="531">
        <v>1</v>
      </c>
      <c r="DN44" s="531"/>
      <c r="DO44" s="531"/>
      <c r="DP44" s="531"/>
      <c r="DQ44" s="531"/>
      <c r="DR44" s="531"/>
      <c r="DS44" s="531"/>
      <c r="DT44" s="531"/>
      <c r="DU44" s="531"/>
      <c r="DV44" s="531"/>
      <c r="DW44" s="531"/>
      <c r="DX44" s="531"/>
      <c r="DY44" s="531"/>
      <c r="DZ44" s="531"/>
      <c r="EA44" s="531"/>
      <c r="EB44" s="531"/>
      <c r="EC44" s="531"/>
      <c r="ED44" s="531"/>
      <c r="EE44" s="531"/>
      <c r="EF44" s="531">
        <v>2</v>
      </c>
      <c r="EG44" s="531"/>
      <c r="EH44" s="531"/>
      <c r="EI44" s="531">
        <v>4</v>
      </c>
      <c r="EJ44" s="531">
        <v>1</v>
      </c>
      <c r="EK44" s="531"/>
      <c r="EL44" s="531">
        <v>2</v>
      </c>
      <c r="EM44" s="531"/>
      <c r="EN44" s="531"/>
      <c r="EO44" s="531"/>
      <c r="EP44" s="531"/>
      <c r="EQ44" s="531">
        <v>1</v>
      </c>
      <c r="ER44" s="531"/>
      <c r="ES44" s="531"/>
      <c r="ET44" s="531"/>
      <c r="EU44" s="531"/>
      <c r="EV44" s="531"/>
      <c r="EW44" s="531"/>
      <c r="EX44" s="531"/>
      <c r="EY44" s="531"/>
      <c r="EZ44" s="531"/>
      <c r="FA44" s="531"/>
      <c r="FB44" s="531"/>
      <c r="FC44" s="531"/>
      <c r="FD44" s="531"/>
      <c r="FE44" s="531"/>
      <c r="FF44" s="531"/>
      <c r="FG44" s="531"/>
      <c r="FH44" s="531"/>
      <c r="FI44" s="531"/>
      <c r="FJ44" s="531"/>
      <c r="FK44" s="531"/>
      <c r="FL44" s="531"/>
      <c r="FM44" s="531"/>
      <c r="FN44" s="531"/>
      <c r="FO44" s="531"/>
      <c r="FP44" s="531"/>
      <c r="FQ44" s="531"/>
      <c r="FR44" s="531"/>
      <c r="FS44" s="531"/>
      <c r="FT44" s="531">
        <v>1</v>
      </c>
      <c r="FU44" s="531"/>
      <c r="FV44" s="531"/>
      <c r="FW44" s="531"/>
      <c r="FX44" s="531"/>
      <c r="FY44" s="531"/>
      <c r="FZ44" s="531"/>
      <c r="GA44" s="531"/>
      <c r="GB44" s="531"/>
      <c r="GC44" s="531"/>
      <c r="GD44" s="531"/>
      <c r="GE44" s="531"/>
      <c r="GF44" s="531"/>
      <c r="GG44" s="531">
        <v>6</v>
      </c>
      <c r="GH44" s="531"/>
      <c r="GI44" s="531"/>
      <c r="GJ44" s="531"/>
      <c r="GK44" s="531"/>
      <c r="GL44" s="531"/>
      <c r="GM44" s="531"/>
      <c r="GN44" s="531"/>
      <c r="GO44" s="531"/>
      <c r="GP44" s="531"/>
      <c r="GQ44" s="531"/>
      <c r="GR44" s="531"/>
      <c r="GS44" s="531"/>
      <c r="GT44" s="531"/>
      <c r="GU44" s="531"/>
      <c r="GV44" s="531"/>
      <c r="GW44" s="531"/>
      <c r="GX44" s="531"/>
      <c r="GY44" s="531"/>
      <c r="GZ44" s="531"/>
      <c r="HA44" s="531"/>
      <c r="HB44" s="531"/>
      <c r="HC44" s="531"/>
      <c r="HD44" s="531"/>
      <c r="HE44" s="531"/>
      <c r="HF44" s="531"/>
      <c r="HG44" s="531"/>
      <c r="HH44" s="531"/>
      <c r="HI44" s="531"/>
      <c r="HJ44" s="531"/>
      <c r="HK44" s="531">
        <v>1</v>
      </c>
      <c r="HL44" s="531"/>
      <c r="HM44" s="531"/>
      <c r="HN44" s="531">
        <v>1</v>
      </c>
      <c r="HO44" s="531"/>
      <c r="HP44" s="531"/>
      <c r="HQ44" s="531"/>
      <c r="HR44" s="531">
        <v>4</v>
      </c>
      <c r="HS44" s="531"/>
      <c r="HT44" s="531"/>
      <c r="HU44" s="531"/>
      <c r="HV44" s="531"/>
      <c r="HW44" s="531"/>
      <c r="HX44" s="531"/>
      <c r="HY44" s="531"/>
      <c r="HZ44" s="531"/>
      <c r="IA44" s="531"/>
      <c r="IB44" s="531"/>
      <c r="IC44" s="531"/>
      <c r="ID44" s="531"/>
      <c r="IE44" s="531"/>
      <c r="IF44" s="531"/>
      <c r="IG44" s="531"/>
      <c r="IH44" s="531"/>
      <c r="II44" s="531"/>
      <c r="IJ44" s="531"/>
      <c r="IK44" s="531"/>
      <c r="IL44" s="531"/>
      <c r="IM44" s="531"/>
      <c r="IN44" s="531"/>
      <c r="IO44" s="531"/>
      <c r="IP44" s="531"/>
      <c r="IQ44" s="531"/>
      <c r="IR44" s="531"/>
      <c r="IS44" s="531"/>
      <c r="IT44" s="531"/>
      <c r="IU44" s="531"/>
      <c r="IV44" s="531"/>
      <c r="IW44" s="531"/>
      <c r="IX44" s="531"/>
      <c r="IY44" s="531"/>
      <c r="IZ44" s="531"/>
      <c r="JA44" s="531"/>
      <c r="JB44" s="531"/>
      <c r="JC44" s="531"/>
      <c r="JD44" s="531"/>
      <c r="JE44" s="531"/>
      <c r="JF44" s="531"/>
      <c r="JG44" s="531"/>
      <c r="JH44" s="531">
        <v>4</v>
      </c>
      <c r="JI44" s="531"/>
      <c r="JJ44" s="531"/>
      <c r="JK44" s="531"/>
      <c r="JL44" s="531"/>
      <c r="JM44" s="531"/>
      <c r="JN44" s="531"/>
      <c r="JO44" s="531"/>
      <c r="JP44" s="531"/>
      <c r="JQ44" s="531"/>
      <c r="JR44" s="531"/>
      <c r="JS44" s="531"/>
      <c r="JT44" s="531"/>
      <c r="JU44" s="531">
        <v>5</v>
      </c>
      <c r="JV44" s="531"/>
      <c r="JW44" s="531"/>
      <c r="JX44" s="531"/>
      <c r="JY44" s="531"/>
      <c r="JZ44" s="531">
        <v>1</v>
      </c>
      <c r="KA44" s="531"/>
      <c r="KB44" s="531"/>
      <c r="KC44" s="531"/>
      <c r="KD44" s="531"/>
      <c r="KE44" s="531"/>
      <c r="KF44" s="531"/>
      <c r="KG44" s="531"/>
      <c r="KH44" s="531"/>
      <c r="KI44" s="531"/>
      <c r="KJ44" s="531"/>
      <c r="KK44" s="531"/>
      <c r="KL44" s="531"/>
      <c r="KM44" s="531"/>
      <c r="KN44" s="531"/>
      <c r="KO44" s="531"/>
      <c r="KP44" s="531"/>
      <c r="KQ44" s="531"/>
      <c r="KR44" s="531"/>
      <c r="KS44" s="531"/>
      <c r="KT44" s="531"/>
      <c r="KU44" s="531"/>
      <c r="KV44" s="531"/>
      <c r="KW44" s="531"/>
      <c r="KX44" s="531"/>
      <c r="KY44" s="531"/>
      <c r="KZ44" s="531"/>
      <c r="LA44" s="531"/>
      <c r="LB44" s="531">
        <v>5</v>
      </c>
      <c r="LC44" s="531"/>
      <c r="LD44" s="531"/>
      <c r="LE44" s="531"/>
      <c r="LF44" s="531"/>
      <c r="LG44" s="531"/>
      <c r="LH44" s="531"/>
      <c r="LI44" s="531"/>
      <c r="LJ44" s="531"/>
      <c r="LK44" s="531"/>
      <c r="LL44" s="531"/>
      <c r="LM44" s="531"/>
      <c r="LN44" s="531"/>
      <c r="LO44" s="531"/>
      <c r="LP44" s="531">
        <v>9</v>
      </c>
      <c r="LQ44" s="531"/>
      <c r="LR44" s="531"/>
      <c r="LS44" s="531"/>
      <c r="LT44" s="531"/>
      <c r="LU44" s="531"/>
      <c r="LV44" s="531"/>
      <c r="LW44" s="531"/>
      <c r="LX44" s="531"/>
      <c r="LY44" s="531"/>
      <c r="LZ44" s="531"/>
      <c r="MA44" s="531"/>
      <c r="MB44" s="531"/>
      <c r="MC44" s="531"/>
      <c r="MD44" s="531"/>
      <c r="ME44" s="531"/>
      <c r="MF44" s="531"/>
      <c r="MG44" s="531"/>
      <c r="MH44" s="531"/>
      <c r="MI44" s="531"/>
      <c r="MJ44" s="531"/>
      <c r="MK44" s="531"/>
      <c r="ML44" s="531"/>
      <c r="MM44" s="531"/>
      <c r="MN44" s="531"/>
      <c r="MO44" s="531"/>
      <c r="MP44" s="531"/>
      <c r="MQ44" s="531"/>
      <c r="MR44" s="531">
        <v>1</v>
      </c>
      <c r="MS44" s="531"/>
      <c r="MT44" s="531"/>
      <c r="MU44" s="531"/>
      <c r="MV44" s="531"/>
      <c r="MW44" s="531"/>
      <c r="MX44" s="531"/>
      <c r="MY44" s="531"/>
      <c r="MZ44" s="531"/>
      <c r="NA44" s="531"/>
      <c r="NB44" s="531"/>
      <c r="NC44" s="531"/>
      <c r="ND44" s="531"/>
      <c r="NE44" s="531"/>
      <c r="NF44" s="531"/>
      <c r="NG44" s="531">
        <v>3</v>
      </c>
      <c r="NH44" s="531"/>
      <c r="NI44" s="531"/>
      <c r="NJ44" s="531"/>
      <c r="NK44" s="531">
        <v>1</v>
      </c>
      <c r="NL44" s="531"/>
      <c r="NM44" s="531"/>
      <c r="NN44" s="531"/>
      <c r="NO44" s="531"/>
      <c r="NP44" s="531"/>
      <c r="NQ44" s="531"/>
      <c r="NR44" s="531"/>
      <c r="NS44" s="531"/>
      <c r="NT44" s="531"/>
      <c r="NU44" s="531"/>
      <c r="NV44" s="531"/>
      <c r="NW44" s="531"/>
      <c r="NX44" s="531"/>
      <c r="NY44" s="531"/>
      <c r="NZ44" s="531"/>
      <c r="OA44" s="531"/>
      <c r="OB44" s="531"/>
      <c r="OC44" s="531"/>
      <c r="OD44" s="531"/>
      <c r="OE44" s="531"/>
      <c r="OF44" s="531"/>
      <c r="OG44" s="531"/>
      <c r="OH44" s="531"/>
      <c r="OI44" s="531"/>
      <c r="OJ44" s="531"/>
      <c r="OK44" s="531"/>
      <c r="OL44" s="531"/>
      <c r="OM44" s="531"/>
      <c r="ON44" s="531"/>
      <c r="OO44" s="531"/>
      <c r="OP44" s="531"/>
      <c r="OQ44" s="531"/>
      <c r="OR44" s="531"/>
      <c r="OS44" s="531"/>
      <c r="OT44" s="531"/>
      <c r="OU44" s="531"/>
      <c r="OV44" s="531"/>
      <c r="OW44" s="531"/>
      <c r="OX44" s="531"/>
      <c r="OY44" s="531">
        <v>2</v>
      </c>
      <c r="OZ44" s="531"/>
      <c r="PA44" s="531"/>
      <c r="PB44" s="531"/>
      <c r="PC44" s="531">
        <v>1</v>
      </c>
      <c r="PD44" s="531"/>
      <c r="PE44" s="531"/>
      <c r="PF44" s="531"/>
      <c r="PG44" s="531"/>
      <c r="PH44" s="531"/>
      <c r="PI44" s="531"/>
      <c r="PJ44" s="531"/>
      <c r="PK44" s="531"/>
      <c r="PL44" s="531"/>
      <c r="PM44" s="531"/>
      <c r="PN44" s="531"/>
      <c r="PO44" s="531"/>
      <c r="PP44" s="531"/>
      <c r="PQ44" s="531"/>
      <c r="PR44" s="531"/>
      <c r="PS44" s="531"/>
      <c r="PT44" s="531"/>
      <c r="PU44" s="531"/>
      <c r="PV44" s="531"/>
      <c r="PW44" s="531"/>
      <c r="PX44" s="531"/>
      <c r="PY44" s="531"/>
      <c r="PZ44" s="531"/>
      <c r="QA44" s="531"/>
      <c r="QB44" s="531">
        <v>1</v>
      </c>
      <c r="QC44" s="531"/>
      <c r="QD44" s="531"/>
      <c r="QE44" s="531"/>
      <c r="QF44" s="531"/>
      <c r="QG44" s="531"/>
      <c r="QH44" s="531"/>
      <c r="QI44" s="531"/>
      <c r="QJ44" s="531"/>
      <c r="QK44" s="531"/>
      <c r="QL44" s="531"/>
      <c r="QM44" s="531"/>
      <c r="QN44" s="531"/>
      <c r="QO44" s="531"/>
      <c r="QP44" s="531"/>
      <c r="QQ44" s="531">
        <v>5</v>
      </c>
      <c r="QR44" s="531"/>
      <c r="QS44" s="531"/>
      <c r="QT44" s="531"/>
      <c r="QU44" s="531"/>
      <c r="QV44" s="531"/>
      <c r="QW44" s="531"/>
      <c r="QX44" s="531"/>
      <c r="QY44" s="531"/>
      <c r="QZ44" s="531"/>
      <c r="RA44" s="531"/>
      <c r="RB44" s="531"/>
      <c r="RC44" s="531"/>
      <c r="RD44" s="531"/>
      <c r="RE44" s="531"/>
      <c r="RF44" s="531"/>
      <c r="RG44" s="531"/>
      <c r="RH44" s="531"/>
      <c r="RI44" s="531"/>
      <c r="RJ44" s="531"/>
      <c r="RK44" s="531"/>
      <c r="RL44" s="531"/>
      <c r="RM44" s="531"/>
      <c r="RN44" s="531"/>
      <c r="RO44" s="531"/>
      <c r="RP44" s="531"/>
      <c r="RQ44" s="531"/>
      <c r="RR44" s="531"/>
      <c r="RS44" s="531"/>
      <c r="RT44" s="531">
        <v>1</v>
      </c>
      <c r="RU44" s="531"/>
      <c r="RV44" s="531"/>
      <c r="RW44" s="531"/>
      <c r="RX44" s="531"/>
      <c r="RY44" s="531"/>
      <c r="RZ44" s="531"/>
      <c r="SA44" s="531"/>
      <c r="SB44" s="531"/>
      <c r="SC44" s="531"/>
      <c r="SD44" s="531"/>
      <c r="SE44" s="531"/>
      <c r="SF44" s="531"/>
      <c r="SG44" s="531"/>
      <c r="SH44" s="531"/>
      <c r="SI44" s="531">
        <v>5</v>
      </c>
      <c r="SJ44" s="531"/>
      <c r="SK44" s="531"/>
      <c r="SL44" s="531"/>
      <c r="SM44" s="531"/>
      <c r="SN44" s="531"/>
      <c r="SO44" s="531"/>
      <c r="SP44" s="531"/>
      <c r="SQ44" s="531"/>
      <c r="SR44" s="531"/>
      <c r="SS44" s="531"/>
      <c r="ST44" s="531">
        <v>1</v>
      </c>
      <c r="SU44" s="531"/>
      <c r="SV44" s="531">
        <v>2</v>
      </c>
      <c r="SW44" s="531"/>
      <c r="SX44" s="531"/>
      <c r="SY44" s="531"/>
      <c r="SZ44" s="531"/>
      <c r="TA44" s="531">
        <v>1</v>
      </c>
      <c r="TB44" s="531"/>
      <c r="TC44" s="531"/>
      <c r="TD44" s="531">
        <v>1</v>
      </c>
      <c r="TE44" s="531"/>
      <c r="TF44" s="531"/>
      <c r="TG44" s="531"/>
      <c r="TH44" s="531"/>
      <c r="TI44" s="531"/>
      <c r="TJ44" s="531"/>
      <c r="TK44" s="531"/>
      <c r="TL44" s="531"/>
      <c r="TM44" s="531"/>
      <c r="TN44" s="531"/>
      <c r="TO44" s="531"/>
      <c r="TP44" s="531"/>
      <c r="TQ44" s="531"/>
      <c r="TR44" s="531"/>
      <c r="TS44" s="531"/>
      <c r="TT44" s="531"/>
      <c r="TU44" s="531"/>
      <c r="TV44" s="531"/>
      <c r="TW44" s="531"/>
      <c r="TX44" s="531"/>
      <c r="TY44" s="531"/>
      <c r="TZ44" s="531"/>
      <c r="UA44" s="531"/>
      <c r="UB44" s="531"/>
      <c r="UC44" s="531">
        <v>27</v>
      </c>
      <c r="UD44" s="531">
        <v>2</v>
      </c>
      <c r="UE44" s="531">
        <v>3</v>
      </c>
      <c r="UF44" s="531">
        <v>1</v>
      </c>
      <c r="UG44" s="531">
        <v>29</v>
      </c>
      <c r="UH44" s="531">
        <v>2</v>
      </c>
      <c r="UI44" s="531">
        <v>3</v>
      </c>
      <c r="UJ44" s="531"/>
      <c r="UK44" s="531">
        <v>0</v>
      </c>
      <c r="UL44" s="531">
        <v>2</v>
      </c>
      <c r="UM44" s="531">
        <v>2</v>
      </c>
      <c r="UN44" s="531">
        <v>9</v>
      </c>
      <c r="UO44" s="531">
        <v>9</v>
      </c>
      <c r="UP44" s="531">
        <v>7</v>
      </c>
      <c r="UQ44" s="531"/>
      <c r="UR44" s="531"/>
      <c r="US44" s="531"/>
      <c r="UT44" s="531">
        <v>0</v>
      </c>
      <c r="UU44" s="531">
        <v>2</v>
      </c>
      <c r="UV44" s="531">
        <v>4</v>
      </c>
      <c r="UW44" s="531">
        <v>4</v>
      </c>
      <c r="UX44" s="531">
        <v>12</v>
      </c>
      <c r="UY44" s="531">
        <v>7</v>
      </c>
      <c r="UZ44" s="531">
        <v>2</v>
      </c>
      <c r="VA44" s="531"/>
      <c r="VB44" s="531"/>
      <c r="VC44" s="536"/>
      <c r="VD44" s="536"/>
      <c r="VE44" s="536"/>
      <c r="VF44" s="536"/>
      <c r="VG44" s="536"/>
      <c r="VH44" s="536"/>
      <c r="VI44" s="531"/>
      <c r="VJ44" s="531"/>
      <c r="VK44" s="531"/>
      <c r="VL44" s="531"/>
      <c r="VM44" s="531">
        <v>19</v>
      </c>
      <c r="VN44" s="531">
        <v>34</v>
      </c>
      <c r="VO44" s="531"/>
      <c r="VP44" s="531"/>
      <c r="VQ44" s="531">
        <v>1</v>
      </c>
      <c r="VR44" s="531">
        <v>1</v>
      </c>
      <c r="VS44" s="531">
        <v>1</v>
      </c>
      <c r="VT44" s="531">
        <v>1</v>
      </c>
      <c r="VU44" s="531">
        <v>1</v>
      </c>
      <c r="VV44" s="531">
        <v>1</v>
      </c>
      <c r="VW44" s="531">
        <v>1</v>
      </c>
      <c r="VX44" s="536"/>
      <c r="VY44" s="531">
        <v>67</v>
      </c>
      <c r="VZ44" s="531">
        <v>18</v>
      </c>
      <c r="WA44" s="531"/>
      <c r="WB44" s="531">
        <v>2</v>
      </c>
      <c r="WC44" s="531">
        <v>22</v>
      </c>
      <c r="WD44" s="531"/>
      <c r="WE44" s="531">
        <v>91</v>
      </c>
      <c r="WF44" s="536"/>
      <c r="WG44" s="536"/>
      <c r="WH44" s="536"/>
      <c r="WI44" s="536"/>
      <c r="WJ44" s="536"/>
      <c r="WK44" s="536"/>
      <c r="WL44" s="536"/>
      <c r="WM44" s="536"/>
      <c r="WN44" s="536"/>
      <c r="WO44" s="531"/>
      <c r="WP44" s="531">
        <v>5</v>
      </c>
      <c r="WQ44" s="531"/>
      <c r="WR44" s="531"/>
      <c r="WS44" s="531"/>
      <c r="WT44" s="531"/>
      <c r="WU44" s="531"/>
      <c r="WV44" s="531"/>
      <c r="WW44" s="531"/>
      <c r="WX44" s="531"/>
      <c r="WY44" s="531"/>
      <c r="WZ44" s="531"/>
      <c r="XA44" s="531"/>
      <c r="XB44" s="531"/>
      <c r="XC44" s="531"/>
      <c r="XD44" s="531">
        <v>4</v>
      </c>
      <c r="XE44" s="531"/>
      <c r="XF44" s="531"/>
      <c r="XG44" s="531">
        <v>16</v>
      </c>
      <c r="XH44" s="531">
        <v>11</v>
      </c>
      <c r="XI44" s="531"/>
      <c r="XJ44" s="531">
        <v>2</v>
      </c>
      <c r="XK44" s="531">
        <v>3</v>
      </c>
      <c r="XL44" s="531">
        <v>0</v>
      </c>
      <c r="XM44" s="531">
        <v>1</v>
      </c>
      <c r="XN44" s="531"/>
      <c r="XO44" s="531">
        <v>7</v>
      </c>
      <c r="XP44" s="531">
        <v>7</v>
      </c>
      <c r="XQ44" s="531"/>
      <c r="XR44" s="531"/>
      <c r="XS44" s="531"/>
      <c r="XT44" s="531"/>
      <c r="XU44" s="531"/>
      <c r="XV44" s="531"/>
      <c r="XW44" s="531"/>
      <c r="XX44" s="531"/>
      <c r="XY44" s="531"/>
      <c r="XZ44" s="531"/>
      <c r="YA44" s="531"/>
      <c r="YB44" s="531"/>
      <c r="YC44" s="531"/>
      <c r="YD44" s="531"/>
      <c r="YE44" s="531"/>
      <c r="YF44" s="531"/>
      <c r="YG44" s="531"/>
      <c r="YH44" s="531"/>
      <c r="YI44" s="531"/>
      <c r="YJ44" s="531"/>
      <c r="YK44" s="531"/>
      <c r="YL44" s="531"/>
      <c r="YM44" s="531"/>
      <c r="YN44" s="531"/>
      <c r="YO44" s="531">
        <v>5</v>
      </c>
      <c r="YP44" s="531"/>
      <c r="YQ44" s="531"/>
      <c r="YR44" s="531">
        <v>18</v>
      </c>
      <c r="YS44" s="531"/>
      <c r="YT44" s="531">
        <v>1</v>
      </c>
      <c r="YU44" s="531"/>
      <c r="YV44" s="531">
        <v>11</v>
      </c>
      <c r="YW44" s="531"/>
      <c r="YX44" s="531"/>
      <c r="YY44" s="531"/>
      <c r="YZ44" s="531"/>
      <c r="ZA44" s="531"/>
      <c r="ZB44" s="531"/>
      <c r="ZC44" s="531"/>
      <c r="ZD44" s="531"/>
      <c r="ZE44" s="531">
        <v>14</v>
      </c>
      <c r="ZF44" s="531">
        <v>17</v>
      </c>
      <c r="ZG44" s="531"/>
      <c r="ZH44" s="531"/>
      <c r="ZI44" s="531"/>
      <c r="ZJ44" s="531">
        <v>1</v>
      </c>
      <c r="ZK44" s="531"/>
      <c r="ZL44" s="531"/>
      <c r="ZM44" s="531"/>
      <c r="ZN44" s="531"/>
      <c r="ZO44" s="531"/>
      <c r="ZP44" s="531"/>
      <c r="ZQ44" s="531"/>
      <c r="ZR44" s="531"/>
      <c r="ZS44" s="531"/>
      <c r="ZT44" s="531"/>
      <c r="ZU44" s="531"/>
      <c r="ZV44" s="531"/>
      <c r="ZW44" s="531"/>
      <c r="ZX44" s="531"/>
      <c r="ZY44" s="531"/>
      <c r="ZZ44" s="531"/>
      <c r="AAA44" s="531"/>
      <c r="AAB44" s="531"/>
      <c r="AAC44" s="531"/>
      <c r="AAD44" s="531"/>
      <c r="AAE44" s="531"/>
      <c r="AAF44" s="531"/>
      <c r="AAG44" s="531"/>
      <c r="AAH44" s="531">
        <v>2</v>
      </c>
      <c r="AAI44" s="531"/>
      <c r="AAJ44" s="531"/>
      <c r="AAK44" s="531"/>
      <c r="AAL44" s="531"/>
      <c r="AAM44" s="531"/>
      <c r="AAN44" s="531"/>
      <c r="AAO44" s="531"/>
      <c r="AAP44" s="531"/>
      <c r="AAQ44" s="531"/>
      <c r="AAR44" s="531"/>
      <c r="AAS44" s="531"/>
      <c r="AAT44" s="531"/>
      <c r="AAU44" s="531"/>
      <c r="AAV44" s="531"/>
      <c r="AAW44" s="531">
        <v>13</v>
      </c>
      <c r="AAX44" s="531"/>
      <c r="AAY44" s="531"/>
      <c r="AAZ44" s="531"/>
      <c r="ABA44" s="531">
        <v>3</v>
      </c>
      <c r="ABB44" s="531"/>
      <c r="ABC44" s="531">
        <v>2</v>
      </c>
      <c r="ABD44" s="531">
        <v>2</v>
      </c>
      <c r="ABE44" s="536"/>
      <c r="ABF44" s="536"/>
      <c r="ABG44" s="536"/>
      <c r="ABH44" s="536"/>
      <c r="ABI44" s="536"/>
      <c r="ABJ44" s="536"/>
      <c r="ABK44" s="536"/>
      <c r="ABL44" s="536"/>
      <c r="ABM44" s="536"/>
      <c r="ABN44" s="536"/>
      <c r="ABO44" s="536"/>
      <c r="ABP44" s="536"/>
      <c r="ABQ44" s="536"/>
      <c r="ABR44" s="536"/>
      <c r="ABS44" s="536"/>
      <c r="ABT44" s="536"/>
      <c r="ABU44" s="536"/>
      <c r="ABV44" s="536"/>
      <c r="ABW44" s="536"/>
      <c r="ABX44" s="536"/>
      <c r="ABY44" s="536"/>
      <c r="ABZ44" s="531"/>
      <c r="ACA44" s="531"/>
      <c r="ACB44" s="531"/>
      <c r="ACC44" s="531"/>
      <c r="ACD44" s="531"/>
      <c r="ACE44" s="531"/>
      <c r="ACF44" s="531"/>
      <c r="ACG44" s="531"/>
      <c r="ACH44" s="531"/>
      <c r="ACI44" s="531"/>
      <c r="ACJ44" s="531"/>
      <c r="ACK44" s="531"/>
      <c r="ACL44" s="531"/>
      <c r="ACM44" s="531"/>
      <c r="ACN44" s="531"/>
      <c r="ACO44" s="531"/>
      <c r="ACP44" s="531"/>
      <c r="ACQ44" s="531">
        <v>3</v>
      </c>
      <c r="ACR44" s="531">
        <v>3</v>
      </c>
      <c r="ACS44" s="531"/>
      <c r="ACT44" s="531">
        <v>1</v>
      </c>
      <c r="ACU44" s="531">
        <v>2</v>
      </c>
      <c r="ACV44" s="531" t="s">
        <v>1821</v>
      </c>
      <c r="ACW44" s="536"/>
      <c r="ACX44" s="536"/>
      <c r="ACY44" s="536"/>
      <c r="ACZ44" s="536"/>
      <c r="ADA44" s="536"/>
      <c r="ADB44" s="536"/>
      <c r="ADC44" s="536"/>
      <c r="ADD44" s="536"/>
      <c r="ADE44" s="536"/>
      <c r="ADF44" s="536"/>
      <c r="ADG44" s="536"/>
      <c r="ADH44" s="536"/>
      <c r="ADI44" s="536"/>
      <c r="ADJ44" s="536"/>
      <c r="ADK44" s="536"/>
      <c r="ADL44" s="531"/>
      <c r="ADM44" s="531"/>
      <c r="ADN44" s="531"/>
      <c r="ADO44" s="531"/>
      <c r="ADP44" s="531"/>
      <c r="ADQ44" s="531"/>
      <c r="ADR44" s="531"/>
      <c r="ADS44" s="531" t="s">
        <v>1822</v>
      </c>
      <c r="ADT44" s="531"/>
      <c r="ADU44" s="531"/>
      <c r="ADV44" s="531"/>
      <c r="ADW44" s="531"/>
      <c r="ADX44" s="531"/>
      <c r="ADY44" s="536"/>
      <c r="ADZ44" s="536"/>
      <c r="AEA44" s="536"/>
      <c r="AEB44" s="531" t="s">
        <v>1798</v>
      </c>
      <c r="AEC44" s="531" t="s">
        <v>1799</v>
      </c>
      <c r="AED44" s="531" t="s">
        <v>1800</v>
      </c>
      <c r="AEE44" s="531" t="s">
        <v>1801</v>
      </c>
      <c r="AEF44" s="531" t="s">
        <v>1802</v>
      </c>
      <c r="AEG44" s="531" t="s">
        <v>1803</v>
      </c>
      <c r="AEH44" s="531" t="s">
        <v>1638</v>
      </c>
      <c r="AEI44" s="531" t="s">
        <v>1637</v>
      </c>
      <c r="AEJ44" s="531" t="s">
        <v>1637</v>
      </c>
    </row>
    <row r="45" spans="1:823">
      <c r="A45" s="531">
        <v>56</v>
      </c>
      <c r="B45" s="531">
        <v>17</v>
      </c>
      <c r="C45" s="537">
        <v>4</v>
      </c>
      <c r="D45" s="535">
        <v>43112.341911030089</v>
      </c>
      <c r="E45" s="531" t="s">
        <v>697</v>
      </c>
      <c r="F45" s="531" t="s">
        <v>698</v>
      </c>
      <c r="G45" s="531" t="s">
        <v>699</v>
      </c>
      <c r="H45" s="531" t="s">
        <v>763</v>
      </c>
      <c r="I45" s="531" t="s">
        <v>714</v>
      </c>
      <c r="J45" s="531">
        <v>31</v>
      </c>
      <c r="K45" s="531" t="s">
        <v>764</v>
      </c>
      <c r="L45" s="531" t="s">
        <v>1515</v>
      </c>
      <c r="M45" s="531" t="s">
        <v>765</v>
      </c>
      <c r="N45" s="531"/>
      <c r="O45" s="531" t="s">
        <v>1744</v>
      </c>
      <c r="P45" s="531" t="s">
        <v>1704</v>
      </c>
      <c r="Q45" s="531"/>
      <c r="R45" s="531"/>
      <c r="S45" s="531"/>
      <c r="T45" s="531"/>
      <c r="U45" s="531"/>
      <c r="V45" s="531" t="s">
        <v>699</v>
      </c>
      <c r="W45" s="531" t="s">
        <v>763</v>
      </c>
      <c r="X45" s="531" t="s">
        <v>714</v>
      </c>
      <c r="Y45" s="531" t="s">
        <v>698</v>
      </c>
      <c r="Z45" s="531" t="s">
        <v>764</v>
      </c>
      <c r="AA45" s="531" t="s">
        <v>1515</v>
      </c>
      <c r="AB45" s="531" t="s">
        <v>1672</v>
      </c>
      <c r="AC45" s="531" t="s">
        <v>710</v>
      </c>
      <c r="AD45" s="531"/>
      <c r="AE45" s="531"/>
      <c r="AF45" s="531">
        <v>6</v>
      </c>
      <c r="AG45" s="531">
        <v>12</v>
      </c>
      <c r="AH45" s="531">
        <v>12</v>
      </c>
      <c r="AI45" s="531">
        <v>19</v>
      </c>
      <c r="AJ45" s="531">
        <v>17</v>
      </c>
      <c r="AK45" s="531"/>
      <c r="AL45" s="531"/>
      <c r="AM45" s="531"/>
      <c r="AN45" s="531"/>
      <c r="AO45" s="531"/>
      <c r="AP45" s="531"/>
      <c r="AQ45" s="531"/>
      <c r="AR45" s="531"/>
      <c r="AS45" s="531">
        <v>2</v>
      </c>
      <c r="AT45" s="531"/>
      <c r="AU45" s="531"/>
      <c r="AV45" s="531">
        <v>1</v>
      </c>
      <c r="AW45" s="531">
        <v>2</v>
      </c>
      <c r="AX45" s="531"/>
      <c r="AY45" s="531"/>
      <c r="AZ45" s="531"/>
      <c r="BA45" s="531"/>
      <c r="BB45" s="531"/>
      <c r="BC45" s="531">
        <v>3</v>
      </c>
      <c r="BD45" s="531"/>
      <c r="BE45" s="531">
        <v>4</v>
      </c>
      <c r="BF45" s="531"/>
      <c r="BG45" s="531"/>
      <c r="BH45" s="531"/>
      <c r="BI45" s="531"/>
      <c r="BJ45" s="531">
        <v>1</v>
      </c>
      <c r="BK45" s="531"/>
      <c r="BL45" s="531"/>
      <c r="BM45" s="531"/>
      <c r="BN45" s="531"/>
      <c r="BO45" s="531"/>
      <c r="BP45" s="531"/>
      <c r="BQ45" s="531"/>
      <c r="BR45" s="531"/>
      <c r="BS45" s="531">
        <v>2</v>
      </c>
      <c r="BT45" s="531"/>
      <c r="BU45" s="531"/>
      <c r="BV45" s="531">
        <v>2</v>
      </c>
      <c r="BW45" s="531">
        <v>1</v>
      </c>
      <c r="BX45" s="531"/>
      <c r="BY45" s="531"/>
      <c r="BZ45" s="531"/>
      <c r="CA45" s="531"/>
      <c r="CB45" s="531"/>
      <c r="CC45" s="531">
        <v>3</v>
      </c>
      <c r="CD45" s="531"/>
      <c r="CE45" s="531">
        <v>3</v>
      </c>
      <c r="CF45" s="531">
        <v>1</v>
      </c>
      <c r="CG45" s="531"/>
      <c r="CH45" s="531"/>
      <c r="CI45" s="531"/>
      <c r="CJ45" s="531"/>
      <c r="CK45" s="531"/>
      <c r="CL45" s="531"/>
      <c r="CM45" s="531"/>
      <c r="CN45" s="531"/>
      <c r="CO45" s="531"/>
      <c r="CP45" s="531"/>
      <c r="CQ45" s="531"/>
      <c r="CR45" s="531"/>
      <c r="CS45" s="531"/>
      <c r="CT45" s="531"/>
      <c r="CU45" s="531"/>
      <c r="CV45" s="531">
        <v>7</v>
      </c>
      <c r="CW45" s="531"/>
      <c r="CX45" s="531"/>
      <c r="CY45" s="531"/>
      <c r="CZ45" s="531"/>
      <c r="DA45" s="531"/>
      <c r="DB45" s="531"/>
      <c r="DC45" s="531">
        <v>3</v>
      </c>
      <c r="DD45" s="531"/>
      <c r="DE45" s="531">
        <v>3</v>
      </c>
      <c r="DF45" s="531">
        <v>1</v>
      </c>
      <c r="DG45" s="531"/>
      <c r="DH45" s="531"/>
      <c r="DI45" s="531">
        <v>2</v>
      </c>
      <c r="DJ45" s="531"/>
      <c r="DK45" s="531"/>
      <c r="DL45" s="531"/>
      <c r="DM45" s="531"/>
      <c r="DN45" s="531"/>
      <c r="DO45" s="531"/>
      <c r="DP45" s="531"/>
      <c r="DQ45" s="531"/>
      <c r="DR45" s="531"/>
      <c r="DS45" s="531"/>
      <c r="DT45" s="531"/>
      <c r="DU45" s="531"/>
      <c r="DV45" s="531">
        <v>7</v>
      </c>
      <c r="DW45" s="531"/>
      <c r="DX45" s="531"/>
      <c r="DY45" s="531"/>
      <c r="DZ45" s="531"/>
      <c r="EA45" s="531"/>
      <c r="EB45" s="531"/>
      <c r="EC45" s="531">
        <v>1</v>
      </c>
      <c r="ED45" s="531"/>
      <c r="EE45" s="531">
        <v>3</v>
      </c>
      <c r="EF45" s="531">
        <v>3</v>
      </c>
      <c r="EG45" s="531"/>
      <c r="EH45" s="531"/>
      <c r="EI45" s="531">
        <v>2</v>
      </c>
      <c r="EJ45" s="531">
        <v>2</v>
      </c>
      <c r="EK45" s="531"/>
      <c r="EL45" s="531"/>
      <c r="EM45" s="531"/>
      <c r="EN45" s="531"/>
      <c r="EO45" s="531"/>
      <c r="EP45" s="531">
        <v>1</v>
      </c>
      <c r="EQ45" s="531"/>
      <c r="ER45" s="531"/>
      <c r="ES45" s="531"/>
      <c r="ET45" s="531"/>
      <c r="EU45" s="531"/>
      <c r="EV45" s="531"/>
      <c r="EW45" s="531"/>
      <c r="EX45" s="531"/>
      <c r="EY45" s="531"/>
      <c r="EZ45" s="531"/>
      <c r="FA45" s="531"/>
      <c r="FB45" s="531"/>
      <c r="FC45" s="531"/>
      <c r="FD45" s="531"/>
      <c r="FE45" s="531"/>
      <c r="FF45" s="531"/>
      <c r="FG45" s="531"/>
      <c r="FH45" s="531"/>
      <c r="FI45" s="531"/>
      <c r="FJ45" s="531"/>
      <c r="FK45" s="531"/>
      <c r="FL45" s="531"/>
      <c r="FM45" s="531"/>
      <c r="FN45" s="531"/>
      <c r="FO45" s="531"/>
      <c r="FP45" s="531"/>
      <c r="FQ45" s="531"/>
      <c r="FR45" s="531"/>
      <c r="FS45" s="531"/>
      <c r="FT45" s="531"/>
      <c r="FU45" s="531"/>
      <c r="FV45" s="531"/>
      <c r="FW45" s="531"/>
      <c r="FX45" s="531"/>
      <c r="FY45" s="531"/>
      <c r="FZ45" s="531"/>
      <c r="GA45" s="531"/>
      <c r="GB45" s="531"/>
      <c r="GC45" s="531"/>
      <c r="GD45" s="531"/>
      <c r="GE45" s="531"/>
      <c r="GF45" s="531"/>
      <c r="GG45" s="531"/>
      <c r="GH45" s="531"/>
      <c r="GI45" s="531"/>
      <c r="GJ45" s="531"/>
      <c r="GK45" s="531"/>
      <c r="GL45" s="531"/>
      <c r="GM45" s="531"/>
      <c r="GN45" s="531"/>
      <c r="GO45" s="531"/>
      <c r="GP45" s="531"/>
      <c r="GQ45" s="531"/>
      <c r="GR45" s="531"/>
      <c r="GS45" s="531"/>
      <c r="GT45" s="531"/>
      <c r="GU45" s="531"/>
      <c r="GV45" s="531"/>
      <c r="GW45" s="531"/>
      <c r="GX45" s="531"/>
      <c r="GY45" s="531"/>
      <c r="GZ45" s="531"/>
      <c r="HA45" s="531"/>
      <c r="HB45" s="531"/>
      <c r="HC45" s="531"/>
      <c r="HD45" s="531"/>
      <c r="HE45" s="531"/>
      <c r="HF45" s="531"/>
      <c r="HG45" s="531"/>
      <c r="HH45" s="531"/>
      <c r="HI45" s="531"/>
      <c r="HJ45" s="531"/>
      <c r="HK45" s="531"/>
      <c r="HL45" s="531"/>
      <c r="HM45" s="531"/>
      <c r="HN45" s="531"/>
      <c r="HO45" s="531"/>
      <c r="HP45" s="531"/>
      <c r="HQ45" s="531"/>
      <c r="HR45" s="531"/>
      <c r="HS45" s="531"/>
      <c r="HT45" s="531"/>
      <c r="HU45" s="531"/>
      <c r="HV45" s="531"/>
      <c r="HW45" s="531"/>
      <c r="HX45" s="531"/>
      <c r="HY45" s="531"/>
      <c r="HZ45" s="531"/>
      <c r="IA45" s="531"/>
      <c r="IB45" s="531"/>
      <c r="IC45" s="531"/>
      <c r="ID45" s="531"/>
      <c r="IE45" s="531"/>
      <c r="IF45" s="531"/>
      <c r="IG45" s="531"/>
      <c r="IH45" s="531"/>
      <c r="II45" s="531"/>
      <c r="IJ45" s="531"/>
      <c r="IK45" s="531"/>
      <c r="IL45" s="531"/>
      <c r="IM45" s="531"/>
      <c r="IN45" s="531"/>
      <c r="IO45" s="531"/>
      <c r="IP45" s="531"/>
      <c r="IQ45" s="531"/>
      <c r="IR45" s="531"/>
      <c r="IS45" s="531"/>
      <c r="IT45" s="531"/>
      <c r="IU45" s="531"/>
      <c r="IV45" s="531"/>
      <c r="IW45" s="531"/>
      <c r="IX45" s="531"/>
      <c r="IY45" s="531"/>
      <c r="IZ45" s="531"/>
      <c r="JA45" s="531"/>
      <c r="JB45" s="531"/>
      <c r="JC45" s="531"/>
      <c r="JD45" s="531"/>
      <c r="JE45" s="531">
        <v>4</v>
      </c>
      <c r="JF45" s="531"/>
      <c r="JG45" s="531"/>
      <c r="JH45" s="531"/>
      <c r="JI45" s="531"/>
      <c r="JJ45" s="531"/>
      <c r="JK45" s="531"/>
      <c r="JL45" s="531"/>
      <c r="JM45" s="531"/>
      <c r="JN45" s="531"/>
      <c r="JO45" s="531"/>
      <c r="JP45" s="531"/>
      <c r="JQ45" s="531"/>
      <c r="JR45" s="531"/>
      <c r="JS45" s="531"/>
      <c r="JT45" s="531"/>
      <c r="JU45" s="531"/>
      <c r="JV45" s="531"/>
      <c r="JW45" s="531"/>
      <c r="JX45" s="531"/>
      <c r="JY45" s="531"/>
      <c r="JZ45" s="531"/>
      <c r="KA45" s="531"/>
      <c r="KB45" s="531"/>
      <c r="KC45" s="531"/>
      <c r="KD45" s="531"/>
      <c r="KE45" s="531"/>
      <c r="KF45" s="531"/>
      <c r="KG45" s="531"/>
      <c r="KH45" s="531"/>
      <c r="KI45" s="531"/>
      <c r="KJ45" s="531"/>
      <c r="KK45" s="531"/>
      <c r="KL45" s="531"/>
      <c r="KM45" s="531"/>
      <c r="KN45" s="531"/>
      <c r="KO45" s="531"/>
      <c r="KP45" s="531"/>
      <c r="KQ45" s="531"/>
      <c r="KR45" s="531"/>
      <c r="KS45" s="531"/>
      <c r="KT45" s="531"/>
      <c r="KU45" s="531"/>
      <c r="KV45" s="531"/>
      <c r="KW45" s="531"/>
      <c r="KX45" s="531"/>
      <c r="KY45" s="531"/>
      <c r="KZ45" s="531"/>
      <c r="LA45" s="531"/>
      <c r="LB45" s="531"/>
      <c r="LC45" s="531"/>
      <c r="LD45" s="531"/>
      <c r="LE45" s="531"/>
      <c r="LF45" s="531"/>
      <c r="LG45" s="531"/>
      <c r="LH45" s="531"/>
      <c r="LI45" s="531"/>
      <c r="LJ45" s="531"/>
      <c r="LK45" s="531"/>
      <c r="LL45" s="531"/>
      <c r="LM45" s="531"/>
      <c r="LN45" s="531"/>
      <c r="LO45" s="531"/>
      <c r="LP45" s="531"/>
      <c r="LQ45" s="531"/>
      <c r="LR45" s="531"/>
      <c r="LS45" s="531"/>
      <c r="LT45" s="531"/>
      <c r="LU45" s="531"/>
      <c r="LV45" s="531"/>
      <c r="LW45" s="531"/>
      <c r="LX45" s="531"/>
      <c r="LY45" s="531"/>
      <c r="LZ45" s="531"/>
      <c r="MA45" s="531"/>
      <c r="MB45" s="531"/>
      <c r="MC45" s="531"/>
      <c r="MD45" s="531"/>
      <c r="ME45" s="531"/>
      <c r="MF45" s="531"/>
      <c r="MG45" s="531"/>
      <c r="MH45" s="531"/>
      <c r="MI45" s="531"/>
      <c r="MJ45" s="531"/>
      <c r="MK45" s="531"/>
      <c r="ML45" s="531"/>
      <c r="MM45" s="531"/>
      <c r="MN45" s="531"/>
      <c r="MO45" s="531"/>
      <c r="MP45" s="531"/>
      <c r="MQ45" s="531"/>
      <c r="MR45" s="531"/>
      <c r="MS45" s="531"/>
      <c r="MT45" s="531"/>
      <c r="MU45" s="531"/>
      <c r="MV45" s="531"/>
      <c r="MW45" s="531"/>
      <c r="MX45" s="531"/>
      <c r="MY45" s="531"/>
      <c r="MZ45" s="531"/>
      <c r="NA45" s="531"/>
      <c r="NB45" s="531"/>
      <c r="NC45" s="531"/>
      <c r="ND45" s="531"/>
      <c r="NE45" s="531"/>
      <c r="NF45" s="531"/>
      <c r="NG45" s="531"/>
      <c r="NH45" s="531"/>
      <c r="NI45" s="531"/>
      <c r="NJ45" s="531"/>
      <c r="NK45" s="531"/>
      <c r="NL45" s="531"/>
      <c r="NM45" s="531"/>
      <c r="NN45" s="531"/>
      <c r="NO45" s="531"/>
      <c r="NP45" s="531"/>
      <c r="NQ45" s="531"/>
      <c r="NR45" s="531"/>
      <c r="NS45" s="531"/>
      <c r="NT45" s="531"/>
      <c r="NU45" s="531"/>
      <c r="NV45" s="531"/>
      <c r="NW45" s="531"/>
      <c r="NX45" s="531"/>
      <c r="NY45" s="531"/>
      <c r="NZ45" s="531"/>
      <c r="OA45" s="531"/>
      <c r="OB45" s="531"/>
      <c r="OC45" s="531"/>
      <c r="OD45" s="531"/>
      <c r="OE45" s="531"/>
      <c r="OF45" s="531"/>
      <c r="OG45" s="531"/>
      <c r="OH45" s="531"/>
      <c r="OI45" s="531"/>
      <c r="OJ45" s="531"/>
      <c r="OK45" s="531"/>
      <c r="OL45" s="531"/>
      <c r="OM45" s="531"/>
      <c r="ON45" s="531"/>
      <c r="OO45" s="531"/>
      <c r="OP45" s="531"/>
      <c r="OQ45" s="531"/>
      <c r="OR45" s="531"/>
      <c r="OS45" s="531"/>
      <c r="OT45" s="531"/>
      <c r="OU45" s="531"/>
      <c r="OV45" s="531"/>
      <c r="OW45" s="531"/>
      <c r="OX45" s="531"/>
      <c r="OY45" s="531"/>
      <c r="OZ45" s="531"/>
      <c r="PA45" s="531"/>
      <c r="PB45" s="531"/>
      <c r="PC45" s="531"/>
      <c r="PD45" s="531"/>
      <c r="PE45" s="531"/>
      <c r="PF45" s="531"/>
      <c r="PG45" s="531"/>
      <c r="PH45" s="531"/>
      <c r="PI45" s="531"/>
      <c r="PJ45" s="531"/>
      <c r="PK45" s="531"/>
      <c r="PL45" s="531"/>
      <c r="PM45" s="531"/>
      <c r="PN45" s="531"/>
      <c r="PO45" s="531"/>
      <c r="PP45" s="531"/>
      <c r="PQ45" s="531"/>
      <c r="PR45" s="531"/>
      <c r="PS45" s="531"/>
      <c r="PT45" s="531"/>
      <c r="PU45" s="531"/>
      <c r="PV45" s="531"/>
      <c r="PW45" s="531"/>
      <c r="PX45" s="531"/>
      <c r="PY45" s="531"/>
      <c r="PZ45" s="531"/>
      <c r="QA45" s="531"/>
      <c r="QB45" s="531"/>
      <c r="QC45" s="531"/>
      <c r="QD45" s="531"/>
      <c r="QE45" s="531"/>
      <c r="QF45" s="531"/>
      <c r="QG45" s="531"/>
      <c r="QH45" s="531"/>
      <c r="QI45" s="531"/>
      <c r="QJ45" s="531"/>
      <c r="QK45" s="531"/>
      <c r="QL45" s="531"/>
      <c r="QM45" s="531"/>
      <c r="QN45" s="531"/>
      <c r="QO45" s="531"/>
      <c r="QP45" s="531"/>
      <c r="QQ45" s="531"/>
      <c r="QR45" s="531"/>
      <c r="QS45" s="531"/>
      <c r="QT45" s="531"/>
      <c r="QU45" s="531"/>
      <c r="QV45" s="531"/>
      <c r="QW45" s="531"/>
      <c r="QX45" s="531"/>
      <c r="QY45" s="531"/>
      <c r="QZ45" s="531"/>
      <c r="RA45" s="531"/>
      <c r="RB45" s="531"/>
      <c r="RC45" s="531"/>
      <c r="RD45" s="531"/>
      <c r="RE45" s="531"/>
      <c r="RF45" s="531"/>
      <c r="RG45" s="531"/>
      <c r="RH45" s="531"/>
      <c r="RI45" s="531"/>
      <c r="RJ45" s="531"/>
      <c r="RK45" s="531"/>
      <c r="RL45" s="531"/>
      <c r="RM45" s="531"/>
      <c r="RN45" s="531"/>
      <c r="RO45" s="531"/>
      <c r="RP45" s="531"/>
      <c r="RQ45" s="531"/>
      <c r="RR45" s="531"/>
      <c r="RS45" s="531"/>
      <c r="RT45" s="531"/>
      <c r="RU45" s="531"/>
      <c r="RV45" s="531"/>
      <c r="RW45" s="531"/>
      <c r="RX45" s="531"/>
      <c r="RY45" s="531"/>
      <c r="RZ45" s="531"/>
      <c r="SA45" s="531"/>
      <c r="SB45" s="531"/>
      <c r="SC45" s="531"/>
      <c r="SD45" s="531"/>
      <c r="SE45" s="531"/>
      <c r="SF45" s="531"/>
      <c r="SG45" s="531"/>
      <c r="SH45" s="531"/>
      <c r="SI45" s="531"/>
      <c r="SJ45" s="531"/>
      <c r="SK45" s="531"/>
      <c r="SL45" s="531"/>
      <c r="SM45" s="531"/>
      <c r="SN45" s="531"/>
      <c r="SO45" s="531"/>
      <c r="SP45" s="531"/>
      <c r="SQ45" s="531"/>
      <c r="SR45" s="531"/>
      <c r="SS45" s="531"/>
      <c r="ST45" s="531"/>
      <c r="SU45" s="531"/>
      <c r="SV45" s="531"/>
      <c r="SW45" s="531"/>
      <c r="SX45" s="531"/>
      <c r="SY45" s="531"/>
      <c r="SZ45" s="531"/>
      <c r="TA45" s="531"/>
      <c r="TB45" s="531"/>
      <c r="TC45" s="531"/>
      <c r="TD45" s="531"/>
      <c r="TE45" s="531"/>
      <c r="TF45" s="531"/>
      <c r="TG45" s="531"/>
      <c r="TH45" s="531"/>
      <c r="TI45" s="531"/>
      <c r="TJ45" s="531"/>
      <c r="TK45" s="531"/>
      <c r="TL45" s="531"/>
      <c r="TM45" s="531"/>
      <c r="TN45" s="531"/>
      <c r="TO45" s="531"/>
      <c r="TP45" s="531">
        <v>1</v>
      </c>
      <c r="TQ45" s="531"/>
      <c r="TR45" s="531"/>
      <c r="TS45" s="531"/>
      <c r="TT45" s="531"/>
      <c r="TU45" s="531"/>
      <c r="TV45" s="531"/>
      <c r="TW45" s="531"/>
      <c r="TX45" s="531">
        <v>1</v>
      </c>
      <c r="TY45" s="531"/>
      <c r="TZ45" s="531"/>
      <c r="UA45" s="531"/>
      <c r="UB45" s="531"/>
      <c r="UC45" s="531">
        <v>12</v>
      </c>
      <c r="UD45" s="531">
        <v>1</v>
      </c>
      <c r="UE45" s="531">
        <v>1</v>
      </c>
      <c r="UF45" s="531"/>
      <c r="UG45" s="531">
        <v>14</v>
      </c>
      <c r="UH45" s="531">
        <v>7</v>
      </c>
      <c r="UI45" s="531">
        <v>5</v>
      </c>
      <c r="UJ45" s="531"/>
      <c r="UK45" s="531"/>
      <c r="UL45" s="531"/>
      <c r="UM45" s="531">
        <v>4</v>
      </c>
      <c r="UN45" s="531">
        <v>2</v>
      </c>
      <c r="UO45" s="531">
        <v>5</v>
      </c>
      <c r="UP45" s="531">
        <v>2</v>
      </c>
      <c r="UQ45" s="531"/>
      <c r="UR45" s="531"/>
      <c r="US45" s="531"/>
      <c r="UT45" s="531"/>
      <c r="UU45" s="531"/>
      <c r="UV45" s="531">
        <v>4</v>
      </c>
      <c r="UW45" s="531">
        <v>1</v>
      </c>
      <c r="UX45" s="531">
        <v>8</v>
      </c>
      <c r="UY45" s="531">
        <v>4</v>
      </c>
      <c r="UZ45" s="531">
        <v>3</v>
      </c>
      <c r="VA45" s="531">
        <v>1</v>
      </c>
      <c r="VB45" s="531"/>
      <c r="VC45" s="536"/>
      <c r="VD45" s="536"/>
      <c r="VE45" s="536"/>
      <c r="VF45" s="536"/>
      <c r="VG45" s="536"/>
      <c r="VH45" s="536"/>
      <c r="VI45" s="531"/>
      <c r="VJ45" s="531"/>
      <c r="VK45" s="531"/>
      <c r="VL45" s="531"/>
      <c r="VM45" s="531">
        <v>18</v>
      </c>
      <c r="VN45" s="531">
        <v>44</v>
      </c>
      <c r="VO45" s="531">
        <v>17</v>
      </c>
      <c r="VP45" s="531">
        <v>59</v>
      </c>
      <c r="VQ45" s="531"/>
      <c r="VR45" s="531"/>
      <c r="VS45" s="531"/>
      <c r="VT45" s="531"/>
      <c r="VU45" s="531"/>
      <c r="VV45" s="531"/>
      <c r="VW45" s="531"/>
      <c r="VX45" s="536"/>
      <c r="VY45" s="531">
        <v>30</v>
      </c>
      <c r="VZ45" s="531">
        <v>25</v>
      </c>
      <c r="WA45" s="531"/>
      <c r="WB45" s="531">
        <v>1</v>
      </c>
      <c r="WC45" s="531">
        <v>6</v>
      </c>
      <c r="WD45" s="531"/>
      <c r="WE45" s="531">
        <v>51</v>
      </c>
      <c r="WF45" s="536"/>
      <c r="WG45" s="536"/>
      <c r="WH45" s="536"/>
      <c r="WI45" s="536"/>
      <c r="WJ45" s="536"/>
      <c r="WK45" s="536"/>
      <c r="WL45" s="536"/>
      <c r="WM45" s="536"/>
      <c r="WN45" s="536"/>
      <c r="WO45" s="531"/>
      <c r="WP45" s="531">
        <v>2</v>
      </c>
      <c r="WQ45" s="531">
        <v>1</v>
      </c>
      <c r="WR45" s="531"/>
      <c r="WS45" s="531"/>
      <c r="WT45" s="531">
        <v>11</v>
      </c>
      <c r="WU45" s="531">
        <v>3</v>
      </c>
      <c r="WV45" s="531"/>
      <c r="WW45" s="531"/>
      <c r="WX45" s="531"/>
      <c r="WY45" s="531"/>
      <c r="WZ45" s="531"/>
      <c r="XA45" s="531">
        <v>7</v>
      </c>
      <c r="XB45" s="531"/>
      <c r="XC45" s="531">
        <v>8</v>
      </c>
      <c r="XD45" s="531">
        <v>8</v>
      </c>
      <c r="XE45" s="531"/>
      <c r="XF45" s="531"/>
      <c r="XG45" s="531">
        <v>12</v>
      </c>
      <c r="XH45" s="531">
        <v>3</v>
      </c>
      <c r="XI45" s="531"/>
      <c r="XJ45" s="531"/>
      <c r="XK45" s="531"/>
      <c r="XL45" s="531"/>
      <c r="XM45" s="531">
        <v>1</v>
      </c>
      <c r="XN45" s="531">
        <v>2</v>
      </c>
      <c r="XO45" s="531">
        <v>2</v>
      </c>
      <c r="XP45" s="531">
        <v>2</v>
      </c>
      <c r="XQ45" s="531"/>
      <c r="XR45" s="531"/>
      <c r="XS45" s="531"/>
      <c r="XT45" s="531"/>
      <c r="XU45" s="531"/>
      <c r="XV45" s="531"/>
      <c r="XW45" s="531"/>
      <c r="XX45" s="531"/>
      <c r="XY45" s="531"/>
      <c r="XZ45" s="531"/>
      <c r="YA45" s="531"/>
      <c r="YB45" s="531"/>
      <c r="YC45" s="531"/>
      <c r="YD45" s="531"/>
      <c r="YE45" s="531"/>
      <c r="YF45" s="531"/>
      <c r="YG45" s="531"/>
      <c r="YH45" s="531"/>
      <c r="YI45" s="531"/>
      <c r="YJ45" s="531"/>
      <c r="YK45" s="531"/>
      <c r="YL45" s="531"/>
      <c r="YM45" s="531"/>
      <c r="YN45" s="531"/>
      <c r="YO45" s="531">
        <v>28</v>
      </c>
      <c r="YP45" s="531"/>
      <c r="YQ45" s="531"/>
      <c r="YR45" s="531"/>
      <c r="YS45" s="531"/>
      <c r="YT45" s="531"/>
      <c r="YU45" s="531"/>
      <c r="YV45" s="531"/>
      <c r="YW45" s="531">
        <v>5</v>
      </c>
      <c r="YX45" s="531"/>
      <c r="YY45" s="531"/>
      <c r="YZ45" s="531"/>
      <c r="ZA45" s="531"/>
      <c r="ZB45" s="531"/>
      <c r="ZC45" s="531">
        <v>2</v>
      </c>
      <c r="ZD45" s="531">
        <v>4</v>
      </c>
      <c r="ZE45" s="531"/>
      <c r="ZF45" s="531"/>
      <c r="ZG45" s="531"/>
      <c r="ZH45" s="531"/>
      <c r="ZI45" s="531">
        <v>9</v>
      </c>
      <c r="ZJ45" s="531">
        <v>10</v>
      </c>
      <c r="ZK45" s="531"/>
      <c r="ZL45" s="531"/>
      <c r="ZM45" s="531"/>
      <c r="ZN45" s="531"/>
      <c r="ZO45" s="531"/>
      <c r="ZP45" s="531"/>
      <c r="ZQ45" s="531"/>
      <c r="ZR45" s="531"/>
      <c r="ZS45" s="531"/>
      <c r="ZT45" s="531"/>
      <c r="ZU45" s="531"/>
      <c r="ZV45" s="531"/>
      <c r="ZW45" s="531"/>
      <c r="ZX45" s="531"/>
      <c r="ZY45" s="531"/>
      <c r="ZZ45" s="531"/>
      <c r="AAA45" s="531"/>
      <c r="AAB45" s="531"/>
      <c r="AAC45" s="531"/>
      <c r="AAD45" s="531"/>
      <c r="AAE45" s="531"/>
      <c r="AAF45" s="531"/>
      <c r="AAG45" s="531"/>
      <c r="AAH45" s="531"/>
      <c r="AAI45" s="531"/>
      <c r="AAJ45" s="531"/>
      <c r="AAK45" s="531"/>
      <c r="AAL45" s="531"/>
      <c r="AAM45" s="531"/>
      <c r="AAN45" s="531"/>
      <c r="AAO45" s="531"/>
      <c r="AAP45" s="531">
        <v>9</v>
      </c>
      <c r="AAQ45" s="531"/>
      <c r="AAR45" s="531"/>
      <c r="AAS45" s="531"/>
      <c r="AAT45" s="531"/>
      <c r="AAU45" s="531"/>
      <c r="AAV45" s="531">
        <v>24</v>
      </c>
      <c r="AAW45" s="531">
        <v>3</v>
      </c>
      <c r="AAX45" s="531"/>
      <c r="AAY45" s="531"/>
      <c r="AAZ45" s="531"/>
      <c r="ABA45" s="531"/>
      <c r="ABB45" s="531"/>
      <c r="ABC45" s="531"/>
      <c r="ABD45" s="531">
        <v>1</v>
      </c>
      <c r="ABE45" s="536"/>
      <c r="ABF45" s="536"/>
      <c r="ABG45" s="536"/>
      <c r="ABH45" s="536"/>
      <c r="ABI45" s="536"/>
      <c r="ABJ45" s="536"/>
      <c r="ABK45" s="536"/>
      <c r="ABL45" s="536"/>
      <c r="ABM45" s="536"/>
      <c r="ABN45" s="536"/>
      <c r="ABO45" s="536"/>
      <c r="ABP45" s="536"/>
      <c r="ABQ45" s="536"/>
      <c r="ABR45" s="536"/>
      <c r="ABS45" s="536"/>
      <c r="ABT45" s="536"/>
      <c r="ABU45" s="536"/>
      <c r="ABV45" s="536"/>
      <c r="ABW45" s="536"/>
      <c r="ABX45" s="536"/>
      <c r="ABY45" s="536"/>
      <c r="ABZ45" s="531"/>
      <c r="ACA45" s="531"/>
      <c r="ACB45" s="531"/>
      <c r="ACC45" s="531"/>
      <c r="ACD45" s="531"/>
      <c r="ACE45" s="531"/>
      <c r="ACF45" s="531"/>
      <c r="ACG45" s="531"/>
      <c r="ACH45" s="531"/>
      <c r="ACI45" s="531"/>
      <c r="ACJ45" s="531"/>
      <c r="ACK45" s="531"/>
      <c r="ACL45" s="531"/>
      <c r="ACM45" s="531"/>
      <c r="ACN45" s="531"/>
      <c r="ACO45" s="531"/>
      <c r="ACP45" s="531"/>
      <c r="ACQ45" s="531">
        <v>3</v>
      </c>
      <c r="ACR45" s="531">
        <v>3</v>
      </c>
      <c r="ACS45" s="531">
        <v>2</v>
      </c>
      <c r="ACT45" s="531">
        <v>2</v>
      </c>
      <c r="ACU45" s="531"/>
      <c r="ACV45" s="531" t="s">
        <v>1636</v>
      </c>
      <c r="ACW45" s="536"/>
      <c r="ACX45" s="536"/>
      <c r="ACY45" s="536"/>
      <c r="ACZ45" s="536"/>
      <c r="ADA45" s="536"/>
      <c r="ADB45" s="536"/>
      <c r="ADC45" s="536"/>
      <c r="ADD45" s="536"/>
      <c r="ADE45" s="536"/>
      <c r="ADF45" s="536"/>
      <c r="ADG45" s="536"/>
      <c r="ADH45" s="536"/>
      <c r="ADI45" s="536"/>
      <c r="ADJ45" s="536"/>
      <c r="ADK45" s="536"/>
      <c r="ADL45" s="531"/>
      <c r="ADM45" s="531"/>
      <c r="ADN45" s="531"/>
      <c r="ADO45" s="531"/>
      <c r="ADP45" s="531"/>
      <c r="ADQ45" s="531"/>
      <c r="ADR45" s="531"/>
      <c r="ADS45" s="531" t="s">
        <v>1636</v>
      </c>
      <c r="ADT45" s="531"/>
      <c r="ADU45" s="531"/>
      <c r="ADV45" s="531"/>
      <c r="ADW45" s="531"/>
      <c r="ADX45" s="531"/>
      <c r="ADY45" s="536"/>
      <c r="ADZ45" s="536"/>
      <c r="AEA45" s="536"/>
      <c r="AEB45" s="531" t="s">
        <v>1798</v>
      </c>
      <c r="AEC45" s="531" t="s">
        <v>1799</v>
      </c>
      <c r="AED45" s="531" t="s">
        <v>1800</v>
      </c>
      <c r="AEE45" s="531" t="s">
        <v>1801</v>
      </c>
      <c r="AEF45" s="531" t="s">
        <v>1802</v>
      </c>
      <c r="AEG45" s="531" t="s">
        <v>1803</v>
      </c>
      <c r="AEH45" s="531" t="s">
        <v>1638</v>
      </c>
      <c r="AEI45" s="531" t="s">
        <v>1637</v>
      </c>
      <c r="AEJ45" s="531" t="s">
        <v>1637</v>
      </c>
    </row>
    <row r="46" spans="1:823">
      <c r="A46" s="531">
        <v>52</v>
      </c>
      <c r="B46" s="531">
        <v>18</v>
      </c>
      <c r="C46" s="537">
        <v>4</v>
      </c>
      <c r="D46" s="535">
        <v>43119.502746724538</v>
      </c>
      <c r="E46" s="531" t="s">
        <v>697</v>
      </c>
      <c r="F46" s="531" t="s">
        <v>698</v>
      </c>
      <c r="G46" s="531" t="s">
        <v>699</v>
      </c>
      <c r="H46" s="531" t="s">
        <v>1673</v>
      </c>
      <c r="I46" s="531" t="s">
        <v>700</v>
      </c>
      <c r="J46" s="531">
        <v>203</v>
      </c>
      <c r="K46" s="531" t="s">
        <v>1513</v>
      </c>
      <c r="L46" s="531" t="s">
        <v>1514</v>
      </c>
      <c r="M46" s="531" t="s">
        <v>709</v>
      </c>
      <c r="N46" s="531"/>
      <c r="O46" s="531" t="s">
        <v>1790</v>
      </c>
      <c r="P46" s="531" t="s">
        <v>1704</v>
      </c>
      <c r="Q46" s="531"/>
      <c r="R46" s="531"/>
      <c r="S46" s="531"/>
      <c r="T46" s="531"/>
      <c r="U46" s="531" t="s">
        <v>1142</v>
      </c>
      <c r="V46" s="531" t="s">
        <v>699</v>
      </c>
      <c r="W46" s="531" t="s">
        <v>1673</v>
      </c>
      <c r="X46" s="531" t="s">
        <v>700</v>
      </c>
      <c r="Y46" s="531" t="s">
        <v>698</v>
      </c>
      <c r="Z46" s="531" t="s">
        <v>1513</v>
      </c>
      <c r="AA46" s="531" t="s">
        <v>1514</v>
      </c>
      <c r="AB46" s="531" t="s">
        <v>1734</v>
      </c>
      <c r="AC46" s="531" t="s">
        <v>1791</v>
      </c>
      <c r="AD46" s="531"/>
      <c r="AE46" s="531"/>
      <c r="AF46" s="531">
        <v>5</v>
      </c>
      <c r="AG46" s="531">
        <v>34</v>
      </c>
      <c r="AH46" s="531"/>
      <c r="AI46" s="531">
        <v>23</v>
      </c>
      <c r="AJ46" s="531"/>
      <c r="AK46" s="531"/>
      <c r="AL46" s="531">
        <v>2</v>
      </c>
      <c r="AM46" s="531"/>
      <c r="AN46" s="531"/>
      <c r="AO46" s="531">
        <v>0</v>
      </c>
      <c r="AP46" s="531">
        <v>0</v>
      </c>
      <c r="AQ46" s="531"/>
      <c r="AR46" s="531"/>
      <c r="AS46" s="531">
        <v>14</v>
      </c>
      <c r="AT46" s="531"/>
      <c r="AU46" s="531"/>
      <c r="AV46" s="531">
        <v>8</v>
      </c>
      <c r="AW46" s="531">
        <v>4</v>
      </c>
      <c r="AX46" s="531"/>
      <c r="AY46" s="531"/>
      <c r="AZ46" s="531"/>
      <c r="BA46" s="531"/>
      <c r="BB46" s="531"/>
      <c r="BC46" s="531">
        <v>3</v>
      </c>
      <c r="BD46" s="531"/>
      <c r="BE46" s="531">
        <v>3</v>
      </c>
      <c r="BF46" s="531">
        <v>5</v>
      </c>
      <c r="BG46" s="531"/>
      <c r="BH46" s="531"/>
      <c r="BI46" s="531">
        <v>5</v>
      </c>
      <c r="BJ46" s="531">
        <v>2</v>
      </c>
      <c r="BK46" s="531"/>
      <c r="BL46" s="531"/>
      <c r="BM46" s="531"/>
      <c r="BN46" s="531"/>
      <c r="BO46" s="531"/>
      <c r="BP46" s="531">
        <v>1</v>
      </c>
      <c r="BQ46" s="531"/>
      <c r="BR46" s="531">
        <v>1</v>
      </c>
      <c r="BS46" s="531"/>
      <c r="BT46" s="531"/>
      <c r="BU46" s="531"/>
      <c r="BV46" s="531"/>
      <c r="BW46" s="531"/>
      <c r="BX46" s="531"/>
      <c r="BY46" s="531"/>
      <c r="BZ46" s="531"/>
      <c r="CA46" s="531"/>
      <c r="CB46" s="531"/>
      <c r="CC46" s="531"/>
      <c r="CD46" s="531"/>
      <c r="CE46" s="531"/>
      <c r="CF46" s="531"/>
      <c r="CG46" s="531"/>
      <c r="CH46" s="531"/>
      <c r="CI46" s="531"/>
      <c r="CJ46" s="531"/>
      <c r="CK46" s="531"/>
      <c r="CL46" s="531"/>
      <c r="CM46" s="531"/>
      <c r="CN46" s="531"/>
      <c r="CO46" s="531"/>
      <c r="CP46" s="531"/>
      <c r="CQ46" s="531"/>
      <c r="CR46" s="531"/>
      <c r="CS46" s="531">
        <v>9</v>
      </c>
      <c r="CT46" s="531"/>
      <c r="CU46" s="531"/>
      <c r="CV46" s="531">
        <v>8</v>
      </c>
      <c r="CW46" s="531">
        <v>8</v>
      </c>
      <c r="CX46" s="531"/>
      <c r="CY46" s="531"/>
      <c r="CZ46" s="531"/>
      <c r="DA46" s="531"/>
      <c r="DB46" s="531"/>
      <c r="DC46" s="531">
        <v>4</v>
      </c>
      <c r="DD46" s="531"/>
      <c r="DE46" s="531">
        <v>2</v>
      </c>
      <c r="DF46" s="531">
        <v>2</v>
      </c>
      <c r="DG46" s="531"/>
      <c r="DH46" s="531"/>
      <c r="DI46" s="531">
        <v>7</v>
      </c>
      <c r="DJ46" s="531"/>
      <c r="DK46" s="531"/>
      <c r="DL46" s="531"/>
      <c r="DM46" s="531"/>
      <c r="DN46" s="531"/>
      <c r="DO46" s="531"/>
      <c r="DP46" s="531"/>
      <c r="DQ46" s="531"/>
      <c r="DR46" s="531">
        <v>1</v>
      </c>
      <c r="DS46" s="531"/>
      <c r="DT46" s="531"/>
      <c r="DU46" s="531"/>
      <c r="DV46" s="531"/>
      <c r="DW46" s="531"/>
      <c r="DX46" s="531"/>
      <c r="DY46" s="531"/>
      <c r="DZ46" s="531"/>
      <c r="EA46" s="531"/>
      <c r="EB46" s="531"/>
      <c r="EC46" s="531"/>
      <c r="ED46" s="531"/>
      <c r="EE46" s="531"/>
      <c r="EF46" s="531"/>
      <c r="EG46" s="531"/>
      <c r="EH46" s="531"/>
      <c r="EI46" s="531"/>
      <c r="EJ46" s="531"/>
      <c r="EK46" s="531"/>
      <c r="EL46" s="531"/>
      <c r="EM46" s="531"/>
      <c r="EN46" s="531"/>
      <c r="EO46" s="531"/>
      <c r="EP46" s="531"/>
      <c r="EQ46" s="531"/>
      <c r="ER46" s="531"/>
      <c r="ES46" s="531"/>
      <c r="ET46" s="531"/>
      <c r="EU46" s="531"/>
      <c r="EV46" s="531"/>
      <c r="EW46" s="531"/>
      <c r="EX46" s="531"/>
      <c r="EY46" s="531"/>
      <c r="EZ46" s="531"/>
      <c r="FA46" s="531"/>
      <c r="FB46" s="531"/>
      <c r="FC46" s="531"/>
      <c r="FD46" s="531"/>
      <c r="FE46" s="531"/>
      <c r="FF46" s="531"/>
      <c r="FG46" s="531"/>
      <c r="FH46" s="531"/>
      <c r="FI46" s="531"/>
      <c r="FJ46" s="531"/>
      <c r="FK46" s="531"/>
      <c r="FL46" s="531"/>
      <c r="FM46" s="531"/>
      <c r="FN46" s="531"/>
      <c r="FO46" s="531"/>
      <c r="FP46" s="531"/>
      <c r="FQ46" s="531">
        <v>5</v>
      </c>
      <c r="FR46" s="531"/>
      <c r="FS46" s="531"/>
      <c r="FT46" s="531"/>
      <c r="FU46" s="531"/>
      <c r="FV46" s="531"/>
      <c r="FW46" s="531"/>
      <c r="FX46" s="531"/>
      <c r="FY46" s="531"/>
      <c r="FZ46" s="531"/>
      <c r="GA46" s="531"/>
      <c r="GB46" s="531"/>
      <c r="GC46" s="531"/>
      <c r="GD46" s="531"/>
      <c r="GE46" s="531">
        <v>6</v>
      </c>
      <c r="GF46" s="531"/>
      <c r="GG46" s="531"/>
      <c r="GH46" s="531"/>
      <c r="GI46" s="531"/>
      <c r="GJ46" s="531"/>
      <c r="GK46" s="531"/>
      <c r="GL46" s="531"/>
      <c r="GM46" s="531"/>
      <c r="GN46" s="531"/>
      <c r="GO46" s="531"/>
      <c r="GP46" s="531"/>
      <c r="GQ46" s="531"/>
      <c r="GR46" s="531"/>
      <c r="GS46" s="531"/>
      <c r="GT46" s="531"/>
      <c r="GU46" s="531"/>
      <c r="GV46" s="531"/>
      <c r="GW46" s="531"/>
      <c r="GX46" s="531"/>
      <c r="GY46" s="531"/>
      <c r="GZ46" s="531"/>
      <c r="HA46" s="531"/>
      <c r="HB46" s="531"/>
      <c r="HC46" s="531"/>
      <c r="HD46" s="531"/>
      <c r="HE46" s="531"/>
      <c r="HF46" s="531"/>
      <c r="HG46" s="531"/>
      <c r="HH46" s="531"/>
      <c r="HI46" s="531"/>
      <c r="HJ46" s="531"/>
      <c r="HK46" s="531"/>
      <c r="HL46" s="531"/>
      <c r="HM46" s="531"/>
      <c r="HN46" s="531"/>
      <c r="HO46" s="531"/>
      <c r="HP46" s="531"/>
      <c r="HQ46" s="531"/>
      <c r="HR46" s="531"/>
      <c r="HS46" s="531"/>
      <c r="HT46" s="531"/>
      <c r="HU46" s="531"/>
      <c r="HV46" s="531"/>
      <c r="HW46" s="531"/>
      <c r="HX46" s="531"/>
      <c r="HY46" s="531"/>
      <c r="HZ46" s="531"/>
      <c r="IA46" s="531"/>
      <c r="IB46" s="531"/>
      <c r="IC46" s="531"/>
      <c r="ID46" s="531"/>
      <c r="IE46" s="531"/>
      <c r="IF46" s="531"/>
      <c r="IG46" s="531"/>
      <c r="IH46" s="531"/>
      <c r="II46" s="531"/>
      <c r="IJ46" s="531"/>
      <c r="IK46" s="531"/>
      <c r="IL46" s="531"/>
      <c r="IM46" s="531"/>
      <c r="IN46" s="531"/>
      <c r="IO46" s="531"/>
      <c r="IP46" s="531"/>
      <c r="IQ46" s="531"/>
      <c r="IR46" s="531"/>
      <c r="IS46" s="531"/>
      <c r="IT46" s="531"/>
      <c r="IU46" s="531"/>
      <c r="IV46" s="531"/>
      <c r="IW46" s="531"/>
      <c r="IX46" s="531"/>
      <c r="IY46" s="531"/>
      <c r="IZ46" s="531"/>
      <c r="JA46" s="531"/>
      <c r="JB46" s="531"/>
      <c r="JC46" s="531">
        <v>7</v>
      </c>
      <c r="JD46" s="531"/>
      <c r="JE46" s="531">
        <v>5</v>
      </c>
      <c r="JF46" s="531"/>
      <c r="JG46" s="531"/>
      <c r="JH46" s="531"/>
      <c r="JI46" s="531"/>
      <c r="JJ46" s="531"/>
      <c r="JK46" s="531"/>
      <c r="JL46" s="531"/>
      <c r="JM46" s="531"/>
      <c r="JN46" s="531"/>
      <c r="JO46" s="531"/>
      <c r="JP46" s="531"/>
      <c r="JQ46" s="531"/>
      <c r="JR46" s="531"/>
      <c r="JS46" s="531">
        <v>6</v>
      </c>
      <c r="JT46" s="531"/>
      <c r="JU46" s="531"/>
      <c r="JV46" s="531"/>
      <c r="JW46" s="531"/>
      <c r="JX46" s="531"/>
      <c r="JY46" s="531"/>
      <c r="JZ46" s="531"/>
      <c r="KA46" s="531"/>
      <c r="KB46" s="531"/>
      <c r="KC46" s="531"/>
      <c r="KD46" s="531"/>
      <c r="KE46" s="531"/>
      <c r="KF46" s="531"/>
      <c r="KG46" s="531"/>
      <c r="KH46" s="531"/>
      <c r="KI46" s="531"/>
      <c r="KJ46" s="531"/>
      <c r="KK46" s="531"/>
      <c r="KL46" s="531"/>
      <c r="KM46" s="531"/>
      <c r="KN46" s="531"/>
      <c r="KO46" s="531"/>
      <c r="KP46" s="531"/>
      <c r="KQ46" s="531"/>
      <c r="KR46" s="531"/>
      <c r="KS46" s="531"/>
      <c r="KT46" s="531"/>
      <c r="KU46" s="531"/>
      <c r="KV46" s="531"/>
      <c r="KW46" s="531"/>
      <c r="KX46" s="531"/>
      <c r="KY46" s="531"/>
      <c r="KZ46" s="531"/>
      <c r="LA46" s="531"/>
      <c r="LB46" s="531"/>
      <c r="LC46" s="531"/>
      <c r="LD46" s="531"/>
      <c r="LE46" s="531"/>
      <c r="LF46" s="531"/>
      <c r="LG46" s="531"/>
      <c r="LH46" s="531"/>
      <c r="LI46" s="531"/>
      <c r="LJ46" s="531"/>
      <c r="LK46" s="531"/>
      <c r="LL46" s="531"/>
      <c r="LM46" s="531"/>
      <c r="LN46" s="531"/>
      <c r="LO46" s="531"/>
      <c r="LP46" s="531"/>
      <c r="LQ46" s="531"/>
      <c r="LR46" s="531"/>
      <c r="LS46" s="531"/>
      <c r="LT46" s="531"/>
      <c r="LU46" s="531"/>
      <c r="LV46" s="531"/>
      <c r="LW46" s="531"/>
      <c r="LX46" s="531"/>
      <c r="LY46" s="531"/>
      <c r="LZ46" s="531"/>
      <c r="MA46" s="531"/>
      <c r="MB46" s="531"/>
      <c r="MC46" s="531"/>
      <c r="MD46" s="531"/>
      <c r="ME46" s="531"/>
      <c r="MF46" s="531"/>
      <c r="MG46" s="531"/>
      <c r="MH46" s="531"/>
      <c r="MI46" s="531"/>
      <c r="MJ46" s="531"/>
      <c r="MK46" s="531"/>
      <c r="ML46" s="531"/>
      <c r="MM46" s="531"/>
      <c r="MN46" s="531"/>
      <c r="MO46" s="531"/>
      <c r="MP46" s="531"/>
      <c r="MQ46" s="531">
        <v>6</v>
      </c>
      <c r="MR46" s="531">
        <v>6</v>
      </c>
      <c r="MS46" s="531"/>
      <c r="MT46" s="531"/>
      <c r="MU46" s="531"/>
      <c r="MV46" s="531">
        <v>5</v>
      </c>
      <c r="MW46" s="531">
        <v>6</v>
      </c>
      <c r="MX46" s="531"/>
      <c r="MY46" s="531">
        <v>5</v>
      </c>
      <c r="MZ46" s="531"/>
      <c r="NA46" s="531"/>
      <c r="NB46" s="531"/>
      <c r="NC46" s="531">
        <v>22</v>
      </c>
      <c r="ND46" s="531"/>
      <c r="NE46" s="531">
        <v>6</v>
      </c>
      <c r="NF46" s="531">
        <v>12</v>
      </c>
      <c r="NG46" s="531"/>
      <c r="NH46" s="531"/>
      <c r="NI46" s="531"/>
      <c r="NJ46" s="531"/>
      <c r="NK46" s="531">
        <v>26</v>
      </c>
      <c r="NL46" s="531">
        <v>10</v>
      </c>
      <c r="NM46" s="531"/>
      <c r="NN46" s="531"/>
      <c r="NO46" s="531"/>
      <c r="NP46" s="531"/>
      <c r="NQ46" s="531"/>
      <c r="NR46" s="531"/>
      <c r="NS46" s="531"/>
      <c r="NT46" s="531"/>
      <c r="NU46" s="531"/>
      <c r="NV46" s="531"/>
      <c r="NW46" s="531"/>
      <c r="NX46" s="531"/>
      <c r="NY46" s="531"/>
      <c r="NZ46" s="531"/>
      <c r="OA46" s="531"/>
      <c r="OB46" s="531"/>
      <c r="OC46" s="531"/>
      <c r="OD46" s="531"/>
      <c r="OE46" s="531"/>
      <c r="OF46" s="531"/>
      <c r="OG46" s="531"/>
      <c r="OH46" s="531"/>
      <c r="OI46" s="531"/>
      <c r="OJ46" s="531"/>
      <c r="OK46" s="531"/>
      <c r="OL46" s="531"/>
      <c r="OM46" s="531"/>
      <c r="ON46" s="531"/>
      <c r="OO46" s="531"/>
      <c r="OP46" s="531"/>
      <c r="OQ46" s="531"/>
      <c r="OR46" s="531"/>
      <c r="OS46" s="531"/>
      <c r="OT46" s="531"/>
      <c r="OU46" s="531"/>
      <c r="OV46" s="531"/>
      <c r="OW46" s="531"/>
      <c r="OX46" s="531"/>
      <c r="OY46" s="531"/>
      <c r="OZ46" s="531"/>
      <c r="PA46" s="531"/>
      <c r="PB46" s="531"/>
      <c r="PC46" s="531"/>
      <c r="PD46" s="531"/>
      <c r="PE46" s="531"/>
      <c r="PF46" s="531"/>
      <c r="PG46" s="531"/>
      <c r="PH46" s="531"/>
      <c r="PI46" s="531"/>
      <c r="PJ46" s="531"/>
      <c r="PK46" s="531"/>
      <c r="PL46" s="531"/>
      <c r="PM46" s="531"/>
      <c r="PN46" s="531"/>
      <c r="PO46" s="531"/>
      <c r="PP46" s="531"/>
      <c r="PQ46" s="531"/>
      <c r="PR46" s="531"/>
      <c r="PS46" s="531"/>
      <c r="PT46" s="531"/>
      <c r="PU46" s="531"/>
      <c r="PV46" s="531"/>
      <c r="PW46" s="531"/>
      <c r="PX46" s="531"/>
      <c r="PY46" s="531"/>
      <c r="PZ46" s="531"/>
      <c r="QA46" s="531">
        <v>6</v>
      </c>
      <c r="QB46" s="531"/>
      <c r="QC46" s="531"/>
      <c r="QD46" s="531"/>
      <c r="QE46" s="531"/>
      <c r="QF46" s="531">
        <v>5</v>
      </c>
      <c r="QG46" s="531">
        <v>6</v>
      </c>
      <c r="QH46" s="531"/>
      <c r="QI46" s="531">
        <v>4</v>
      </c>
      <c r="QJ46" s="531"/>
      <c r="QK46" s="531"/>
      <c r="QL46" s="531"/>
      <c r="QM46" s="531">
        <v>19</v>
      </c>
      <c r="QN46" s="531"/>
      <c r="QO46" s="531">
        <v>8</v>
      </c>
      <c r="QP46" s="531">
        <v>14</v>
      </c>
      <c r="QQ46" s="531"/>
      <c r="QR46" s="531"/>
      <c r="QS46" s="531"/>
      <c r="QT46" s="531"/>
      <c r="QU46" s="531">
        <v>24</v>
      </c>
      <c r="QV46" s="531">
        <v>10</v>
      </c>
      <c r="QW46" s="531"/>
      <c r="QX46" s="531"/>
      <c r="QY46" s="531"/>
      <c r="QZ46" s="531"/>
      <c r="RA46" s="531"/>
      <c r="RB46" s="531"/>
      <c r="RC46" s="531"/>
      <c r="RD46" s="531"/>
      <c r="RE46" s="531"/>
      <c r="RF46" s="531"/>
      <c r="RG46" s="531"/>
      <c r="RH46" s="531"/>
      <c r="RI46" s="531"/>
      <c r="RJ46" s="531"/>
      <c r="RK46" s="531"/>
      <c r="RL46" s="531"/>
      <c r="RM46" s="531"/>
      <c r="RN46" s="531"/>
      <c r="RO46" s="531"/>
      <c r="RP46" s="531"/>
      <c r="RQ46" s="531"/>
      <c r="RR46" s="531"/>
      <c r="RS46" s="531"/>
      <c r="RT46" s="531"/>
      <c r="RU46" s="531"/>
      <c r="RV46" s="531"/>
      <c r="RW46" s="531"/>
      <c r="RX46" s="531"/>
      <c r="RY46" s="531"/>
      <c r="RZ46" s="531"/>
      <c r="SA46" s="531"/>
      <c r="SB46" s="531"/>
      <c r="SC46" s="531"/>
      <c r="SD46" s="531"/>
      <c r="SE46" s="531"/>
      <c r="SF46" s="531"/>
      <c r="SG46" s="531"/>
      <c r="SH46" s="531"/>
      <c r="SI46" s="531"/>
      <c r="SJ46" s="531"/>
      <c r="SK46" s="531"/>
      <c r="SL46" s="531"/>
      <c r="SM46" s="531"/>
      <c r="SN46" s="531"/>
      <c r="SO46" s="531"/>
      <c r="SP46" s="531">
        <v>5</v>
      </c>
      <c r="SQ46" s="531"/>
      <c r="SR46" s="531"/>
      <c r="SS46" s="531"/>
      <c r="ST46" s="531">
        <v>6</v>
      </c>
      <c r="SU46" s="531"/>
      <c r="SV46" s="531"/>
      <c r="SW46" s="531"/>
      <c r="SX46" s="531"/>
      <c r="SY46" s="531"/>
      <c r="SZ46" s="531"/>
      <c r="TA46" s="531">
        <v>1</v>
      </c>
      <c r="TB46" s="531">
        <v>3</v>
      </c>
      <c r="TC46" s="531"/>
      <c r="TD46" s="531"/>
      <c r="TE46" s="531"/>
      <c r="TF46" s="531"/>
      <c r="TG46" s="531"/>
      <c r="TH46" s="531"/>
      <c r="TI46" s="531"/>
      <c r="TJ46" s="531"/>
      <c r="TK46" s="531"/>
      <c r="TL46" s="531"/>
      <c r="TM46" s="531">
        <v>1</v>
      </c>
      <c r="TN46" s="531">
        <v>6</v>
      </c>
      <c r="TO46" s="531"/>
      <c r="TP46" s="531"/>
      <c r="TQ46" s="531"/>
      <c r="TR46" s="531"/>
      <c r="TS46" s="531"/>
      <c r="TT46" s="531"/>
      <c r="TU46" s="531"/>
      <c r="TV46" s="531"/>
      <c r="TW46" s="531"/>
      <c r="TX46" s="531"/>
      <c r="TY46" s="531"/>
      <c r="TZ46" s="531"/>
      <c r="UA46" s="531"/>
      <c r="UB46" s="531"/>
      <c r="UC46" s="531"/>
      <c r="UD46" s="531"/>
      <c r="UE46" s="531"/>
      <c r="UF46" s="531"/>
      <c r="UG46" s="531">
        <v>89</v>
      </c>
      <c r="UH46" s="531">
        <v>4</v>
      </c>
      <c r="UI46" s="531"/>
      <c r="UJ46" s="531"/>
      <c r="UK46" s="531">
        <v>0</v>
      </c>
      <c r="UL46" s="531">
        <v>2</v>
      </c>
      <c r="UM46" s="531">
        <v>5</v>
      </c>
      <c r="UN46" s="531">
        <v>20</v>
      </c>
      <c r="UO46" s="531">
        <v>40</v>
      </c>
      <c r="UP46" s="531">
        <v>16</v>
      </c>
      <c r="UQ46" s="531">
        <v>9</v>
      </c>
      <c r="UR46" s="531">
        <v>2</v>
      </c>
      <c r="US46" s="531"/>
      <c r="UT46" s="531">
        <v>0</v>
      </c>
      <c r="UU46" s="531">
        <v>3</v>
      </c>
      <c r="UV46" s="531">
        <v>3</v>
      </c>
      <c r="UW46" s="531">
        <v>21</v>
      </c>
      <c r="UX46" s="531">
        <v>42</v>
      </c>
      <c r="UY46" s="531">
        <v>15</v>
      </c>
      <c r="UZ46" s="531">
        <v>8</v>
      </c>
      <c r="VA46" s="531">
        <v>1</v>
      </c>
      <c r="VB46" s="531"/>
      <c r="VC46" s="536"/>
      <c r="VD46" s="536"/>
      <c r="VE46" s="536"/>
      <c r="VF46" s="536"/>
      <c r="VG46" s="536"/>
      <c r="VH46" s="536"/>
      <c r="VI46" s="531">
        <v>0</v>
      </c>
      <c r="VJ46" s="531">
        <v>0</v>
      </c>
      <c r="VK46" s="531">
        <v>0</v>
      </c>
      <c r="VL46" s="531">
        <v>0</v>
      </c>
      <c r="VM46" s="531">
        <v>17</v>
      </c>
      <c r="VN46" s="531">
        <v>55</v>
      </c>
      <c r="VO46" s="531">
        <v>17</v>
      </c>
      <c r="VP46" s="531">
        <v>55</v>
      </c>
      <c r="VQ46" s="531">
        <v>2</v>
      </c>
      <c r="VR46" s="531">
        <v>4</v>
      </c>
      <c r="VS46" s="531">
        <v>5</v>
      </c>
      <c r="VT46" s="531">
        <v>16</v>
      </c>
      <c r="VU46" s="531"/>
      <c r="VV46" s="531"/>
      <c r="VW46" s="531"/>
      <c r="VX46" s="536"/>
      <c r="VY46" s="531"/>
      <c r="VZ46" s="531">
        <v>6</v>
      </c>
      <c r="WA46" s="531">
        <v>1</v>
      </c>
      <c r="WB46" s="531">
        <v>1</v>
      </c>
      <c r="WC46" s="531">
        <v>3</v>
      </c>
      <c r="WD46" s="531">
        <v>0</v>
      </c>
      <c r="WE46" s="531">
        <v>30</v>
      </c>
      <c r="WF46" s="536"/>
      <c r="WG46" s="536"/>
      <c r="WH46" s="536"/>
      <c r="WI46" s="536"/>
      <c r="WJ46" s="536"/>
      <c r="WK46" s="536"/>
      <c r="WL46" s="536"/>
      <c r="WM46" s="536"/>
      <c r="WN46" s="536"/>
      <c r="WO46" s="531">
        <v>0</v>
      </c>
      <c r="WP46" s="531">
        <v>0</v>
      </c>
      <c r="WQ46" s="531"/>
      <c r="WR46" s="531"/>
      <c r="WS46" s="531"/>
      <c r="WT46" s="531">
        <v>15</v>
      </c>
      <c r="WU46" s="531">
        <v>10</v>
      </c>
      <c r="WV46" s="531"/>
      <c r="WW46" s="531"/>
      <c r="WX46" s="531"/>
      <c r="WY46" s="531"/>
      <c r="WZ46" s="531"/>
      <c r="XA46" s="531">
        <v>8</v>
      </c>
      <c r="XB46" s="531"/>
      <c r="XC46" s="531">
        <v>6</v>
      </c>
      <c r="XD46" s="531"/>
      <c r="XE46" s="531"/>
      <c r="XF46" s="531"/>
      <c r="XG46" s="531">
        <v>4</v>
      </c>
      <c r="XH46" s="531">
        <v>1</v>
      </c>
      <c r="XI46" s="531"/>
      <c r="XJ46" s="531"/>
      <c r="XK46" s="531"/>
      <c r="XL46" s="531">
        <v>7</v>
      </c>
      <c r="XM46" s="531"/>
      <c r="XN46" s="531">
        <v>1</v>
      </c>
      <c r="XO46" s="531"/>
      <c r="XP46" s="531">
        <v>1</v>
      </c>
      <c r="XQ46" s="531"/>
      <c r="XR46" s="531"/>
      <c r="XS46" s="531"/>
      <c r="XT46" s="531"/>
      <c r="XU46" s="531"/>
      <c r="XV46" s="531"/>
      <c r="XW46" s="531"/>
      <c r="XX46" s="531"/>
      <c r="XY46" s="531"/>
      <c r="XZ46" s="531"/>
      <c r="YA46" s="531"/>
      <c r="YB46" s="531"/>
      <c r="YC46" s="531"/>
      <c r="YD46" s="531"/>
      <c r="YE46" s="531"/>
      <c r="YF46" s="531"/>
      <c r="YG46" s="531"/>
      <c r="YH46" s="531"/>
      <c r="YI46" s="531"/>
      <c r="YJ46" s="531"/>
      <c r="YK46" s="531"/>
      <c r="YL46" s="531"/>
      <c r="YM46" s="531"/>
      <c r="YN46" s="531"/>
      <c r="YO46" s="531">
        <v>24</v>
      </c>
      <c r="YP46" s="531"/>
      <c r="YQ46" s="531"/>
      <c r="YR46" s="531"/>
      <c r="YS46" s="531"/>
      <c r="YT46" s="531"/>
      <c r="YU46" s="531"/>
      <c r="YV46" s="531">
        <v>1</v>
      </c>
      <c r="YW46" s="531"/>
      <c r="YX46" s="531"/>
      <c r="YY46" s="531"/>
      <c r="YZ46" s="531"/>
      <c r="ZA46" s="531"/>
      <c r="ZB46" s="531"/>
      <c r="ZC46" s="531">
        <v>24</v>
      </c>
      <c r="ZD46" s="531">
        <v>24</v>
      </c>
      <c r="ZE46" s="531">
        <v>16</v>
      </c>
      <c r="ZF46" s="531">
        <v>24</v>
      </c>
      <c r="ZG46" s="531"/>
      <c r="ZH46" s="531"/>
      <c r="ZI46" s="531">
        <v>12</v>
      </c>
      <c r="ZJ46" s="531">
        <v>12</v>
      </c>
      <c r="ZK46" s="531"/>
      <c r="ZL46" s="531"/>
      <c r="ZM46" s="531"/>
      <c r="ZN46" s="531"/>
      <c r="ZO46" s="531"/>
      <c r="ZP46" s="531"/>
      <c r="ZQ46" s="531"/>
      <c r="ZR46" s="531"/>
      <c r="ZS46" s="531"/>
      <c r="ZT46" s="531"/>
      <c r="ZU46" s="531"/>
      <c r="ZV46" s="531"/>
      <c r="ZW46" s="531"/>
      <c r="ZX46" s="531"/>
      <c r="ZY46" s="531"/>
      <c r="ZZ46" s="531"/>
      <c r="AAA46" s="531"/>
      <c r="AAB46" s="531"/>
      <c r="AAC46" s="531"/>
      <c r="AAD46" s="531"/>
      <c r="AAE46" s="531"/>
      <c r="AAF46" s="531"/>
      <c r="AAG46" s="531">
        <v>24</v>
      </c>
      <c r="AAH46" s="531">
        <v>20</v>
      </c>
      <c r="AAI46" s="531"/>
      <c r="AAJ46" s="531"/>
      <c r="AAK46" s="531"/>
      <c r="AAL46" s="531">
        <v>18</v>
      </c>
      <c r="AAM46" s="531">
        <v>24</v>
      </c>
      <c r="AAN46" s="531"/>
      <c r="AAO46" s="531">
        <v>12</v>
      </c>
      <c r="AAP46" s="531"/>
      <c r="AAQ46" s="531"/>
      <c r="AAR46" s="531"/>
      <c r="AAS46" s="531">
        <v>85</v>
      </c>
      <c r="AAT46" s="531"/>
      <c r="AAU46" s="531"/>
      <c r="AAV46" s="531">
        <v>20</v>
      </c>
      <c r="AAW46" s="531"/>
      <c r="AAX46" s="531"/>
      <c r="AAY46" s="531"/>
      <c r="AAZ46" s="531"/>
      <c r="ABA46" s="531">
        <v>48</v>
      </c>
      <c r="ABB46" s="531">
        <v>20</v>
      </c>
      <c r="ABC46" s="531">
        <v>6</v>
      </c>
      <c r="ABD46" s="531">
        <v>5</v>
      </c>
      <c r="ABE46" s="536"/>
      <c r="ABF46" s="536"/>
      <c r="ABG46" s="536"/>
      <c r="ABH46" s="536"/>
      <c r="ABI46" s="536"/>
      <c r="ABJ46" s="536"/>
      <c r="ABK46" s="536"/>
      <c r="ABL46" s="536"/>
      <c r="ABM46" s="536"/>
      <c r="ABN46" s="536"/>
      <c r="ABO46" s="536"/>
      <c r="ABP46" s="536"/>
      <c r="ABQ46" s="536"/>
      <c r="ABR46" s="536"/>
      <c r="ABS46" s="536"/>
      <c r="ABT46" s="536"/>
      <c r="ABU46" s="536"/>
      <c r="ABV46" s="536"/>
      <c r="ABW46" s="536"/>
      <c r="ABX46" s="536"/>
      <c r="ABY46" s="536"/>
      <c r="ABZ46" s="531"/>
      <c r="ACA46" s="531"/>
      <c r="ACB46" s="531"/>
      <c r="ACC46" s="531"/>
      <c r="ACD46" s="531"/>
      <c r="ACE46" s="531"/>
      <c r="ACF46" s="531"/>
      <c r="ACG46" s="531"/>
      <c r="ACH46" s="531"/>
      <c r="ACI46" s="531"/>
      <c r="ACJ46" s="531"/>
      <c r="ACK46" s="531"/>
      <c r="ACL46" s="531"/>
      <c r="ACM46" s="531"/>
      <c r="ACN46" s="531"/>
      <c r="ACO46" s="531"/>
      <c r="ACP46" s="531"/>
      <c r="ACQ46" s="531">
        <v>3</v>
      </c>
      <c r="ACR46" s="531">
        <v>3</v>
      </c>
      <c r="ACS46" s="531"/>
      <c r="ACT46" s="531">
        <v>2</v>
      </c>
      <c r="ACU46" s="531"/>
      <c r="ACV46" s="531" t="s">
        <v>1636</v>
      </c>
      <c r="ACW46" s="536"/>
      <c r="ACX46" s="536"/>
      <c r="ACY46" s="536"/>
      <c r="ACZ46" s="536"/>
      <c r="ADA46" s="536"/>
      <c r="ADB46" s="536"/>
      <c r="ADC46" s="536"/>
      <c r="ADD46" s="536"/>
      <c r="ADE46" s="536"/>
      <c r="ADF46" s="536"/>
      <c r="ADG46" s="536"/>
      <c r="ADH46" s="536"/>
      <c r="ADI46" s="536"/>
      <c r="ADJ46" s="536"/>
      <c r="ADK46" s="536"/>
      <c r="ADL46" s="531"/>
      <c r="ADM46" s="531"/>
      <c r="ADN46" s="531"/>
      <c r="ADO46" s="531"/>
      <c r="ADP46" s="531"/>
      <c r="ADQ46" s="531"/>
      <c r="ADR46" s="531"/>
      <c r="ADS46" s="531" t="s">
        <v>1855</v>
      </c>
      <c r="ADT46" s="531"/>
      <c r="ADU46" s="531"/>
      <c r="ADV46" s="531"/>
      <c r="ADW46" s="531"/>
      <c r="ADX46" s="531" t="s">
        <v>1637</v>
      </c>
      <c r="ADY46" s="536"/>
      <c r="ADZ46" s="536"/>
      <c r="AEA46" s="536"/>
      <c r="AEB46" s="531" t="s">
        <v>1798</v>
      </c>
      <c r="AEC46" s="531" t="s">
        <v>1799</v>
      </c>
      <c r="AED46" s="531" t="s">
        <v>1800</v>
      </c>
      <c r="AEE46" s="531" t="s">
        <v>1801</v>
      </c>
      <c r="AEF46" s="531" t="s">
        <v>1802</v>
      </c>
      <c r="AEG46" s="531" t="s">
        <v>1803</v>
      </c>
      <c r="AEH46" s="531" t="s">
        <v>1637</v>
      </c>
      <c r="AEI46" s="531" t="s">
        <v>1637</v>
      </c>
      <c r="AEJ46" s="531" t="s">
        <v>1637</v>
      </c>
    </row>
    <row r="47" spans="1:823">
      <c r="A47" s="531">
        <v>54</v>
      </c>
      <c r="B47" s="531">
        <v>19</v>
      </c>
      <c r="C47" s="537">
        <v>4</v>
      </c>
      <c r="D47" s="535">
        <v>43116.410135219907</v>
      </c>
      <c r="E47" s="531" t="s">
        <v>697</v>
      </c>
      <c r="F47" s="531" t="s">
        <v>698</v>
      </c>
      <c r="G47" s="531" t="s">
        <v>699</v>
      </c>
      <c r="H47" s="531" t="s">
        <v>793</v>
      </c>
      <c r="I47" s="531" t="s">
        <v>714</v>
      </c>
      <c r="J47" s="531">
        <v>90</v>
      </c>
      <c r="K47" s="531" t="s">
        <v>764</v>
      </c>
      <c r="L47" s="531" t="s">
        <v>1515</v>
      </c>
      <c r="M47" s="531" t="s">
        <v>794</v>
      </c>
      <c r="N47" s="531"/>
      <c r="O47" s="531" t="s">
        <v>1743</v>
      </c>
      <c r="P47" s="531" t="s">
        <v>1704</v>
      </c>
      <c r="Q47" s="531"/>
      <c r="R47" s="531"/>
      <c r="S47" s="531"/>
      <c r="T47" s="531"/>
      <c r="U47" s="531"/>
      <c r="V47" s="531" t="s">
        <v>699</v>
      </c>
      <c r="W47" s="531" t="s">
        <v>793</v>
      </c>
      <c r="X47" s="531" t="s">
        <v>714</v>
      </c>
      <c r="Y47" s="531" t="s">
        <v>698</v>
      </c>
      <c r="Z47" s="531" t="s">
        <v>764</v>
      </c>
      <c r="AA47" s="531" t="s">
        <v>1515</v>
      </c>
      <c r="AB47" s="531" t="s">
        <v>1672</v>
      </c>
      <c r="AC47" s="531" t="s">
        <v>710</v>
      </c>
      <c r="AD47" s="531"/>
      <c r="AE47" s="531"/>
      <c r="AF47" s="531">
        <v>6</v>
      </c>
      <c r="AG47" s="531">
        <v>15</v>
      </c>
      <c r="AH47" s="531">
        <v>15</v>
      </c>
      <c r="AI47" s="531">
        <v>30</v>
      </c>
      <c r="AJ47" s="531">
        <v>23</v>
      </c>
      <c r="AK47" s="531"/>
      <c r="AL47" s="531"/>
      <c r="AM47" s="531"/>
      <c r="AN47" s="531"/>
      <c r="AO47" s="531"/>
      <c r="AP47" s="531"/>
      <c r="AQ47" s="531"/>
      <c r="AR47" s="531"/>
      <c r="AS47" s="531"/>
      <c r="AT47" s="531"/>
      <c r="AU47" s="531"/>
      <c r="AV47" s="531">
        <v>3</v>
      </c>
      <c r="AW47" s="531"/>
      <c r="AX47" s="531"/>
      <c r="AY47" s="531"/>
      <c r="AZ47" s="531"/>
      <c r="BA47" s="531"/>
      <c r="BB47" s="531"/>
      <c r="BC47" s="531"/>
      <c r="BD47" s="531"/>
      <c r="BE47" s="531"/>
      <c r="BF47" s="531">
        <v>8</v>
      </c>
      <c r="BG47" s="531"/>
      <c r="BH47" s="531"/>
      <c r="BI47" s="531">
        <v>6</v>
      </c>
      <c r="BJ47" s="531"/>
      <c r="BK47" s="531"/>
      <c r="BL47" s="531"/>
      <c r="BM47" s="531"/>
      <c r="BN47" s="531"/>
      <c r="BO47" s="531"/>
      <c r="BP47" s="531"/>
      <c r="BQ47" s="531"/>
      <c r="BR47" s="531"/>
      <c r="BS47" s="531"/>
      <c r="BT47" s="531"/>
      <c r="BU47" s="531"/>
      <c r="BV47" s="531"/>
      <c r="BW47" s="531"/>
      <c r="BX47" s="531"/>
      <c r="BY47" s="531"/>
      <c r="BZ47" s="531"/>
      <c r="CA47" s="531"/>
      <c r="CB47" s="531"/>
      <c r="CC47" s="531">
        <v>1</v>
      </c>
      <c r="CD47" s="531"/>
      <c r="CE47" s="531"/>
      <c r="CF47" s="531"/>
      <c r="CG47" s="531"/>
      <c r="CH47" s="531"/>
      <c r="CI47" s="531">
        <v>6</v>
      </c>
      <c r="CJ47" s="531"/>
      <c r="CK47" s="531"/>
      <c r="CL47" s="531"/>
      <c r="CM47" s="531"/>
      <c r="CN47" s="531">
        <v>4</v>
      </c>
      <c r="CO47" s="531"/>
      <c r="CP47" s="531">
        <v>2</v>
      </c>
      <c r="CQ47" s="531"/>
      <c r="CR47" s="531"/>
      <c r="CS47" s="531">
        <v>3</v>
      </c>
      <c r="CT47" s="531"/>
      <c r="CU47" s="531"/>
      <c r="CV47" s="531">
        <v>3</v>
      </c>
      <c r="CW47" s="531"/>
      <c r="CX47" s="531"/>
      <c r="CY47" s="531"/>
      <c r="CZ47" s="531"/>
      <c r="DA47" s="531">
        <v>2</v>
      </c>
      <c r="DB47" s="531"/>
      <c r="DC47" s="531"/>
      <c r="DD47" s="531"/>
      <c r="DE47" s="531"/>
      <c r="DF47" s="531">
        <v>8</v>
      </c>
      <c r="DG47" s="531"/>
      <c r="DH47" s="531"/>
      <c r="DI47" s="531">
        <v>5</v>
      </c>
      <c r="DJ47" s="531"/>
      <c r="DK47" s="531"/>
      <c r="DL47" s="531"/>
      <c r="DM47" s="531"/>
      <c r="DN47" s="531">
        <v>3</v>
      </c>
      <c r="DO47" s="531"/>
      <c r="DP47" s="531">
        <v>6</v>
      </c>
      <c r="DQ47" s="531"/>
      <c r="DR47" s="531"/>
      <c r="DS47" s="531">
        <v>1</v>
      </c>
      <c r="DT47" s="531"/>
      <c r="DU47" s="531"/>
      <c r="DV47" s="531">
        <v>5</v>
      </c>
      <c r="DW47" s="531"/>
      <c r="DX47" s="531"/>
      <c r="DY47" s="531"/>
      <c r="DZ47" s="531"/>
      <c r="EA47" s="531"/>
      <c r="EB47" s="531"/>
      <c r="EC47" s="531">
        <v>3</v>
      </c>
      <c r="ED47" s="531"/>
      <c r="EE47" s="531"/>
      <c r="EF47" s="531"/>
      <c r="EG47" s="531"/>
      <c r="EH47" s="531"/>
      <c r="EI47" s="531">
        <v>8</v>
      </c>
      <c r="EJ47" s="531"/>
      <c r="EK47" s="531"/>
      <c r="EL47" s="531"/>
      <c r="EM47" s="531"/>
      <c r="EN47" s="531"/>
      <c r="EO47" s="531"/>
      <c r="EP47" s="531"/>
      <c r="EQ47" s="531"/>
      <c r="ER47" s="531">
        <v>4</v>
      </c>
      <c r="ES47" s="531"/>
      <c r="ET47" s="531"/>
      <c r="EU47" s="531"/>
      <c r="EV47" s="531"/>
      <c r="EW47" s="531"/>
      <c r="EX47" s="531"/>
      <c r="EY47" s="531"/>
      <c r="EZ47" s="531"/>
      <c r="FA47" s="531"/>
      <c r="FB47" s="531"/>
      <c r="FC47" s="531"/>
      <c r="FD47" s="531"/>
      <c r="FE47" s="531"/>
      <c r="FF47" s="531"/>
      <c r="FG47" s="531"/>
      <c r="FH47" s="531"/>
      <c r="FI47" s="531"/>
      <c r="FJ47" s="531"/>
      <c r="FK47" s="531"/>
      <c r="FL47" s="531"/>
      <c r="FM47" s="531"/>
      <c r="FN47" s="531"/>
      <c r="FO47" s="531"/>
      <c r="FP47" s="531"/>
      <c r="FQ47" s="531"/>
      <c r="FR47" s="531"/>
      <c r="FS47" s="531"/>
      <c r="FT47" s="531"/>
      <c r="FU47" s="531"/>
      <c r="FV47" s="531"/>
      <c r="FW47" s="531"/>
      <c r="FX47" s="531"/>
      <c r="FY47" s="531"/>
      <c r="FZ47" s="531"/>
      <c r="GA47" s="531"/>
      <c r="GB47" s="531"/>
      <c r="GC47" s="531"/>
      <c r="GD47" s="531"/>
      <c r="GE47" s="531"/>
      <c r="GF47" s="531"/>
      <c r="GG47" s="531"/>
      <c r="GH47" s="531"/>
      <c r="GI47" s="531"/>
      <c r="GJ47" s="531"/>
      <c r="GK47" s="531"/>
      <c r="GL47" s="531"/>
      <c r="GM47" s="531"/>
      <c r="GN47" s="531"/>
      <c r="GO47" s="531"/>
      <c r="GP47" s="531"/>
      <c r="GQ47" s="531"/>
      <c r="GR47" s="531"/>
      <c r="GS47" s="531"/>
      <c r="GT47" s="531"/>
      <c r="GU47" s="531"/>
      <c r="GV47" s="531"/>
      <c r="GW47" s="531"/>
      <c r="GX47" s="531"/>
      <c r="GY47" s="531"/>
      <c r="GZ47" s="531"/>
      <c r="HA47" s="531"/>
      <c r="HB47" s="531"/>
      <c r="HC47" s="531"/>
      <c r="HD47" s="531"/>
      <c r="HE47" s="531"/>
      <c r="HF47" s="531"/>
      <c r="HG47" s="531"/>
      <c r="HH47" s="531"/>
      <c r="HI47" s="531"/>
      <c r="HJ47" s="531"/>
      <c r="HK47" s="531">
        <v>4</v>
      </c>
      <c r="HL47" s="531"/>
      <c r="HM47" s="531"/>
      <c r="HN47" s="531"/>
      <c r="HO47" s="531"/>
      <c r="HP47" s="531"/>
      <c r="HQ47" s="531"/>
      <c r="HR47" s="531"/>
      <c r="HS47" s="531"/>
      <c r="HT47" s="531"/>
      <c r="HU47" s="531"/>
      <c r="HV47" s="531"/>
      <c r="HW47" s="531"/>
      <c r="HX47" s="531"/>
      <c r="HY47" s="531"/>
      <c r="HZ47" s="531"/>
      <c r="IA47" s="531"/>
      <c r="IB47" s="531"/>
      <c r="IC47" s="531"/>
      <c r="ID47" s="531"/>
      <c r="IE47" s="531"/>
      <c r="IF47" s="531"/>
      <c r="IG47" s="531"/>
      <c r="IH47" s="531"/>
      <c r="II47" s="531"/>
      <c r="IJ47" s="531"/>
      <c r="IK47" s="531"/>
      <c r="IL47" s="531"/>
      <c r="IM47" s="531"/>
      <c r="IN47" s="531"/>
      <c r="IO47" s="531"/>
      <c r="IP47" s="531"/>
      <c r="IQ47" s="531"/>
      <c r="IR47" s="531"/>
      <c r="IS47" s="531"/>
      <c r="IT47" s="531"/>
      <c r="IU47" s="531"/>
      <c r="IV47" s="531"/>
      <c r="IW47" s="531"/>
      <c r="IX47" s="531"/>
      <c r="IY47" s="531"/>
      <c r="IZ47" s="531"/>
      <c r="JA47" s="531"/>
      <c r="JB47" s="531"/>
      <c r="JC47" s="531"/>
      <c r="JD47" s="531"/>
      <c r="JE47" s="531"/>
      <c r="JF47" s="531"/>
      <c r="JG47" s="531"/>
      <c r="JH47" s="531"/>
      <c r="JI47" s="531"/>
      <c r="JJ47" s="531"/>
      <c r="JK47" s="531"/>
      <c r="JL47" s="531"/>
      <c r="JM47" s="531"/>
      <c r="JN47" s="531"/>
      <c r="JO47" s="531"/>
      <c r="JP47" s="531"/>
      <c r="JQ47" s="531"/>
      <c r="JR47" s="531"/>
      <c r="JS47" s="531"/>
      <c r="JT47" s="531"/>
      <c r="JU47" s="531"/>
      <c r="JV47" s="531"/>
      <c r="JW47" s="531"/>
      <c r="JX47" s="531"/>
      <c r="JY47" s="531"/>
      <c r="JZ47" s="531"/>
      <c r="KA47" s="531"/>
      <c r="KB47" s="531">
        <v>3</v>
      </c>
      <c r="KC47" s="531"/>
      <c r="KD47" s="531"/>
      <c r="KE47" s="531"/>
      <c r="KF47" s="531"/>
      <c r="KG47" s="531"/>
      <c r="KH47" s="531"/>
      <c r="KI47" s="531"/>
      <c r="KJ47" s="531"/>
      <c r="KK47" s="531"/>
      <c r="KL47" s="531"/>
      <c r="KM47" s="531"/>
      <c r="KN47" s="531"/>
      <c r="KO47" s="531"/>
      <c r="KP47" s="531"/>
      <c r="KQ47" s="531"/>
      <c r="KR47" s="531"/>
      <c r="KS47" s="531"/>
      <c r="KT47" s="531"/>
      <c r="KU47" s="531"/>
      <c r="KV47" s="531"/>
      <c r="KW47" s="531"/>
      <c r="KX47" s="531"/>
      <c r="KY47" s="531">
        <v>5</v>
      </c>
      <c r="KZ47" s="531"/>
      <c r="LA47" s="531"/>
      <c r="LB47" s="531"/>
      <c r="LC47" s="531"/>
      <c r="LD47" s="531"/>
      <c r="LE47" s="531"/>
      <c r="LF47" s="531"/>
      <c r="LG47" s="531"/>
      <c r="LH47" s="531"/>
      <c r="LI47" s="531"/>
      <c r="LJ47" s="531"/>
      <c r="LK47" s="531"/>
      <c r="LL47" s="531"/>
      <c r="LM47" s="531"/>
      <c r="LN47" s="531"/>
      <c r="LO47" s="531"/>
      <c r="LP47" s="531"/>
      <c r="LQ47" s="531"/>
      <c r="LR47" s="531"/>
      <c r="LS47" s="531"/>
      <c r="LT47" s="531"/>
      <c r="LU47" s="531"/>
      <c r="LV47" s="531"/>
      <c r="LW47" s="531"/>
      <c r="LX47" s="531"/>
      <c r="LY47" s="531"/>
      <c r="LZ47" s="531"/>
      <c r="MA47" s="531"/>
      <c r="MB47" s="531"/>
      <c r="MC47" s="531"/>
      <c r="MD47" s="531"/>
      <c r="ME47" s="531"/>
      <c r="MF47" s="531"/>
      <c r="MG47" s="531"/>
      <c r="MH47" s="531"/>
      <c r="MI47" s="531">
        <v>1</v>
      </c>
      <c r="MJ47" s="531"/>
      <c r="MK47" s="531"/>
      <c r="ML47" s="531"/>
      <c r="MM47" s="531"/>
      <c r="MN47" s="531"/>
      <c r="MO47" s="531"/>
      <c r="MP47" s="531"/>
      <c r="MQ47" s="531"/>
      <c r="MR47" s="531"/>
      <c r="MS47" s="531">
        <v>1</v>
      </c>
      <c r="MT47" s="531"/>
      <c r="MU47" s="531"/>
      <c r="MV47" s="531"/>
      <c r="MW47" s="531"/>
      <c r="MX47" s="531"/>
      <c r="MY47" s="531"/>
      <c r="MZ47" s="531"/>
      <c r="NA47" s="531"/>
      <c r="NB47" s="531"/>
      <c r="NC47" s="531"/>
      <c r="ND47" s="531"/>
      <c r="NE47" s="531"/>
      <c r="NF47" s="531"/>
      <c r="NG47" s="531"/>
      <c r="NH47" s="531"/>
      <c r="NI47" s="531"/>
      <c r="NJ47" s="531"/>
      <c r="NK47" s="531"/>
      <c r="NL47" s="531"/>
      <c r="NM47" s="531"/>
      <c r="NN47" s="531"/>
      <c r="NO47" s="531"/>
      <c r="NP47" s="531"/>
      <c r="NQ47" s="531"/>
      <c r="NR47" s="531"/>
      <c r="NS47" s="531"/>
      <c r="NT47" s="531"/>
      <c r="NU47" s="531"/>
      <c r="NV47" s="531"/>
      <c r="NW47" s="531"/>
      <c r="NX47" s="531"/>
      <c r="NY47" s="531"/>
      <c r="NZ47" s="531"/>
      <c r="OA47" s="531"/>
      <c r="OB47" s="531"/>
      <c r="OC47" s="531"/>
      <c r="OD47" s="531"/>
      <c r="OE47" s="531"/>
      <c r="OF47" s="531"/>
      <c r="OG47" s="531"/>
      <c r="OH47" s="531"/>
      <c r="OI47" s="531"/>
      <c r="OJ47" s="531"/>
      <c r="OK47" s="531"/>
      <c r="OL47" s="531"/>
      <c r="OM47" s="531"/>
      <c r="ON47" s="531"/>
      <c r="OO47" s="531"/>
      <c r="OP47" s="531"/>
      <c r="OQ47" s="531"/>
      <c r="OR47" s="531"/>
      <c r="OS47" s="531"/>
      <c r="OT47" s="531"/>
      <c r="OU47" s="531"/>
      <c r="OV47" s="531"/>
      <c r="OW47" s="531">
        <v>1</v>
      </c>
      <c r="OX47" s="531"/>
      <c r="OY47" s="531"/>
      <c r="OZ47" s="531"/>
      <c r="PA47" s="531"/>
      <c r="PB47" s="531"/>
      <c r="PC47" s="531"/>
      <c r="PD47" s="531">
        <v>3</v>
      </c>
      <c r="PE47" s="531"/>
      <c r="PF47" s="531"/>
      <c r="PG47" s="531"/>
      <c r="PH47" s="531"/>
      <c r="PI47" s="531"/>
      <c r="PJ47" s="531"/>
      <c r="PK47" s="531"/>
      <c r="PL47" s="531"/>
      <c r="PM47" s="531"/>
      <c r="PN47" s="531"/>
      <c r="PO47" s="531"/>
      <c r="PP47" s="531"/>
      <c r="PQ47" s="531"/>
      <c r="PR47" s="531"/>
      <c r="PS47" s="531">
        <v>1</v>
      </c>
      <c r="PT47" s="531"/>
      <c r="PU47" s="531"/>
      <c r="PV47" s="531"/>
      <c r="PW47" s="531"/>
      <c r="PX47" s="531"/>
      <c r="PY47" s="531"/>
      <c r="PZ47" s="531">
        <v>1</v>
      </c>
      <c r="QA47" s="531"/>
      <c r="QB47" s="531"/>
      <c r="QC47" s="531"/>
      <c r="QD47" s="531"/>
      <c r="QE47" s="531"/>
      <c r="QF47" s="531"/>
      <c r="QG47" s="531"/>
      <c r="QH47" s="531"/>
      <c r="QI47" s="531"/>
      <c r="QJ47" s="531"/>
      <c r="QK47" s="531"/>
      <c r="QL47" s="531"/>
      <c r="QM47" s="531"/>
      <c r="QN47" s="531"/>
      <c r="QO47" s="531"/>
      <c r="QP47" s="531"/>
      <c r="QQ47" s="531"/>
      <c r="QR47" s="531"/>
      <c r="QS47" s="531"/>
      <c r="QT47" s="531"/>
      <c r="QU47" s="531"/>
      <c r="QV47" s="531">
        <v>3</v>
      </c>
      <c r="QW47" s="531"/>
      <c r="QX47" s="531"/>
      <c r="QY47" s="531"/>
      <c r="QZ47" s="531"/>
      <c r="RA47" s="531"/>
      <c r="RB47" s="531"/>
      <c r="RC47" s="531"/>
      <c r="RD47" s="531"/>
      <c r="RE47" s="531"/>
      <c r="RF47" s="531"/>
      <c r="RG47" s="531"/>
      <c r="RH47" s="531"/>
      <c r="RI47" s="531"/>
      <c r="RJ47" s="531"/>
      <c r="RK47" s="531"/>
      <c r="RL47" s="531"/>
      <c r="RM47" s="531"/>
      <c r="RN47" s="531"/>
      <c r="RO47" s="531"/>
      <c r="RP47" s="531"/>
      <c r="RQ47" s="531"/>
      <c r="RR47" s="531"/>
      <c r="RS47" s="531"/>
      <c r="RT47" s="531"/>
      <c r="RU47" s="531"/>
      <c r="RV47" s="531"/>
      <c r="RW47" s="531"/>
      <c r="RX47" s="531"/>
      <c r="RY47" s="531"/>
      <c r="RZ47" s="531"/>
      <c r="SA47" s="531"/>
      <c r="SB47" s="531"/>
      <c r="SC47" s="531"/>
      <c r="SD47" s="531"/>
      <c r="SE47" s="531"/>
      <c r="SF47" s="531"/>
      <c r="SG47" s="531"/>
      <c r="SH47" s="531"/>
      <c r="SI47" s="531"/>
      <c r="SJ47" s="531"/>
      <c r="SK47" s="531"/>
      <c r="SL47" s="531"/>
      <c r="SM47" s="531"/>
      <c r="SN47" s="531"/>
      <c r="SO47" s="531"/>
      <c r="SP47" s="531">
        <v>1</v>
      </c>
      <c r="SQ47" s="531"/>
      <c r="SR47" s="531"/>
      <c r="SS47" s="531"/>
      <c r="ST47" s="531"/>
      <c r="SU47" s="531"/>
      <c r="SV47" s="531"/>
      <c r="SW47" s="531"/>
      <c r="SX47" s="531">
        <v>1</v>
      </c>
      <c r="SY47" s="531"/>
      <c r="SZ47" s="531"/>
      <c r="TA47" s="531"/>
      <c r="TB47" s="531"/>
      <c r="TC47" s="531"/>
      <c r="TD47" s="531"/>
      <c r="TE47" s="531"/>
      <c r="TF47" s="531">
        <v>1</v>
      </c>
      <c r="TG47" s="531"/>
      <c r="TH47" s="531"/>
      <c r="TI47" s="531"/>
      <c r="TJ47" s="531"/>
      <c r="TK47" s="531"/>
      <c r="TL47" s="531"/>
      <c r="TM47" s="531"/>
      <c r="TN47" s="531"/>
      <c r="TO47" s="531">
        <v>1</v>
      </c>
      <c r="TP47" s="531"/>
      <c r="TQ47" s="531"/>
      <c r="TR47" s="531"/>
      <c r="TS47" s="531"/>
      <c r="TT47" s="531"/>
      <c r="TU47" s="531"/>
      <c r="TV47" s="531"/>
      <c r="TW47" s="531">
        <v>1</v>
      </c>
      <c r="TX47" s="531"/>
      <c r="TY47" s="531"/>
      <c r="TZ47" s="531"/>
      <c r="UA47" s="531"/>
      <c r="UB47" s="531"/>
      <c r="UC47" s="531">
        <v>20</v>
      </c>
      <c r="UD47" s="531"/>
      <c r="UE47" s="531">
        <v>6</v>
      </c>
      <c r="UF47" s="531"/>
      <c r="UG47" s="531">
        <v>36</v>
      </c>
      <c r="UH47" s="531"/>
      <c r="UI47" s="531">
        <v>7</v>
      </c>
      <c r="UJ47" s="531"/>
      <c r="UK47" s="531"/>
      <c r="UL47" s="531">
        <v>3</v>
      </c>
      <c r="UM47" s="531">
        <v>2</v>
      </c>
      <c r="UN47" s="531">
        <v>6</v>
      </c>
      <c r="UO47" s="531">
        <v>3</v>
      </c>
      <c r="UP47" s="531">
        <v>3</v>
      </c>
      <c r="UQ47" s="531">
        <v>2</v>
      </c>
      <c r="UR47" s="531">
        <v>1</v>
      </c>
      <c r="US47" s="531"/>
      <c r="UT47" s="531"/>
      <c r="UU47" s="531"/>
      <c r="UV47" s="531">
        <v>4</v>
      </c>
      <c r="UW47" s="531">
        <v>7</v>
      </c>
      <c r="UX47" s="531">
        <v>7</v>
      </c>
      <c r="UY47" s="531">
        <v>11</v>
      </c>
      <c r="UZ47" s="531">
        <v>5</v>
      </c>
      <c r="VA47" s="531">
        <v>1</v>
      </c>
      <c r="VB47" s="531">
        <v>1</v>
      </c>
      <c r="VC47" s="536"/>
      <c r="VD47" s="536"/>
      <c r="VE47" s="536"/>
      <c r="VF47" s="536"/>
      <c r="VG47" s="536"/>
      <c r="VH47" s="536"/>
      <c r="VI47" s="531"/>
      <c r="VJ47" s="531"/>
      <c r="VK47" s="531"/>
      <c r="VL47" s="531"/>
      <c r="VM47" s="531">
        <v>13</v>
      </c>
      <c r="VN47" s="531">
        <v>23</v>
      </c>
      <c r="VO47" s="531"/>
      <c r="VP47" s="531"/>
      <c r="VQ47" s="531"/>
      <c r="VR47" s="531"/>
      <c r="VS47" s="531">
        <v>3</v>
      </c>
      <c r="VT47" s="531">
        <v>9</v>
      </c>
      <c r="VU47" s="531"/>
      <c r="VV47" s="531"/>
      <c r="VW47" s="531"/>
      <c r="VX47" s="536"/>
      <c r="VY47" s="531">
        <v>88</v>
      </c>
      <c r="VZ47" s="531">
        <v>118</v>
      </c>
      <c r="WA47" s="531"/>
      <c r="WB47" s="531"/>
      <c r="WC47" s="531">
        <v>4</v>
      </c>
      <c r="WD47" s="531"/>
      <c r="WE47" s="531">
        <v>216</v>
      </c>
      <c r="WF47" s="536"/>
      <c r="WG47" s="536"/>
      <c r="WH47" s="536"/>
      <c r="WI47" s="536"/>
      <c r="WJ47" s="536"/>
      <c r="WK47" s="536"/>
      <c r="WL47" s="536"/>
      <c r="WM47" s="536"/>
      <c r="WN47" s="536"/>
      <c r="WO47" s="531"/>
      <c r="WP47" s="531"/>
      <c r="WQ47" s="531">
        <v>10</v>
      </c>
      <c r="WR47" s="531"/>
      <c r="WS47" s="531"/>
      <c r="WT47" s="531">
        <v>25</v>
      </c>
      <c r="WU47" s="531"/>
      <c r="WV47" s="531"/>
      <c r="WW47" s="531"/>
      <c r="WX47" s="531"/>
      <c r="WY47" s="531">
        <v>5</v>
      </c>
      <c r="WZ47" s="531"/>
      <c r="XA47" s="531">
        <v>8</v>
      </c>
      <c r="XB47" s="531"/>
      <c r="XC47" s="531"/>
      <c r="XD47" s="531">
        <v>91</v>
      </c>
      <c r="XE47" s="531"/>
      <c r="XF47" s="531"/>
      <c r="XG47" s="531">
        <v>116</v>
      </c>
      <c r="XH47" s="531"/>
      <c r="XI47" s="531"/>
      <c r="XJ47" s="531"/>
      <c r="XK47" s="531"/>
      <c r="XL47" s="531">
        <v>35</v>
      </c>
      <c r="XM47" s="531"/>
      <c r="XN47" s="531">
        <v>59</v>
      </c>
      <c r="XO47" s="531"/>
      <c r="XP47" s="531">
        <v>30</v>
      </c>
      <c r="XQ47" s="531"/>
      <c r="XR47" s="531">
        <v>3</v>
      </c>
      <c r="XS47" s="531"/>
      <c r="XT47" s="531"/>
      <c r="XU47" s="531"/>
      <c r="XV47" s="531"/>
      <c r="XW47" s="531"/>
      <c r="XX47" s="531"/>
      <c r="XY47" s="531"/>
      <c r="XZ47" s="531"/>
      <c r="YA47" s="531"/>
      <c r="YB47" s="531"/>
      <c r="YC47" s="531">
        <v>8</v>
      </c>
      <c r="YD47" s="531"/>
      <c r="YE47" s="531"/>
      <c r="YF47" s="531"/>
      <c r="YG47" s="531"/>
      <c r="YH47" s="531"/>
      <c r="YI47" s="531">
        <v>30</v>
      </c>
      <c r="YJ47" s="531"/>
      <c r="YK47" s="531"/>
      <c r="YL47" s="531"/>
      <c r="YM47" s="531">
        <v>6</v>
      </c>
      <c r="YN47" s="531"/>
      <c r="YO47" s="531">
        <v>53</v>
      </c>
      <c r="YP47" s="531"/>
      <c r="YQ47" s="531"/>
      <c r="YR47" s="531"/>
      <c r="YS47" s="531"/>
      <c r="YT47" s="531"/>
      <c r="YU47" s="531"/>
      <c r="YV47" s="531"/>
      <c r="YW47" s="531"/>
      <c r="YX47" s="531"/>
      <c r="YY47" s="531"/>
      <c r="YZ47" s="531"/>
      <c r="ZA47" s="531"/>
      <c r="ZB47" s="531"/>
      <c r="ZC47" s="531"/>
      <c r="ZD47" s="531"/>
      <c r="ZE47" s="531"/>
      <c r="ZF47" s="531"/>
      <c r="ZG47" s="531"/>
      <c r="ZH47" s="531"/>
      <c r="ZI47" s="531"/>
      <c r="ZJ47" s="531"/>
      <c r="ZK47" s="531"/>
      <c r="ZL47" s="531"/>
      <c r="ZM47" s="531"/>
      <c r="ZN47" s="531"/>
      <c r="ZO47" s="531"/>
      <c r="ZP47" s="531"/>
      <c r="ZQ47" s="531"/>
      <c r="ZR47" s="531"/>
      <c r="ZS47" s="531"/>
      <c r="ZT47" s="531"/>
      <c r="ZU47" s="531"/>
      <c r="ZV47" s="531"/>
      <c r="ZW47" s="531"/>
      <c r="ZX47" s="531"/>
      <c r="ZY47" s="531">
        <v>8</v>
      </c>
      <c r="ZZ47" s="531"/>
      <c r="AAA47" s="531"/>
      <c r="AAB47" s="531"/>
      <c r="AAC47" s="531"/>
      <c r="AAD47" s="531"/>
      <c r="AAE47" s="531"/>
      <c r="AAF47" s="531"/>
      <c r="AAG47" s="531"/>
      <c r="AAH47" s="531"/>
      <c r="AAI47" s="531">
        <v>23</v>
      </c>
      <c r="AAJ47" s="531"/>
      <c r="AAK47" s="531"/>
      <c r="AAL47" s="531"/>
      <c r="AAM47" s="531"/>
      <c r="AAN47" s="531">
        <v>8</v>
      </c>
      <c r="AAO47" s="531"/>
      <c r="AAP47" s="531">
        <v>53</v>
      </c>
      <c r="AAQ47" s="531"/>
      <c r="AAR47" s="531"/>
      <c r="AAS47" s="531">
        <v>84</v>
      </c>
      <c r="AAT47" s="531"/>
      <c r="AAU47" s="531">
        <v>15</v>
      </c>
      <c r="AAV47" s="531">
        <v>7</v>
      </c>
      <c r="AAW47" s="531"/>
      <c r="AAX47" s="531"/>
      <c r="AAY47" s="531"/>
      <c r="AAZ47" s="531"/>
      <c r="ABA47" s="531"/>
      <c r="ABB47" s="531"/>
      <c r="ABC47" s="531"/>
      <c r="ABD47" s="531">
        <v>3</v>
      </c>
      <c r="ABE47" s="536"/>
      <c r="ABF47" s="536"/>
      <c r="ABG47" s="536"/>
      <c r="ABH47" s="536"/>
      <c r="ABI47" s="536"/>
      <c r="ABJ47" s="536"/>
      <c r="ABK47" s="536"/>
      <c r="ABL47" s="536"/>
      <c r="ABM47" s="536"/>
      <c r="ABN47" s="536"/>
      <c r="ABO47" s="536"/>
      <c r="ABP47" s="536"/>
      <c r="ABQ47" s="536"/>
      <c r="ABR47" s="536"/>
      <c r="ABS47" s="536"/>
      <c r="ABT47" s="536"/>
      <c r="ABU47" s="536"/>
      <c r="ABV47" s="536"/>
      <c r="ABW47" s="536"/>
      <c r="ABX47" s="536"/>
      <c r="ABY47" s="536"/>
      <c r="ABZ47" s="531"/>
      <c r="ACA47" s="531"/>
      <c r="ACB47" s="531"/>
      <c r="ACC47" s="531"/>
      <c r="ACD47" s="531"/>
      <c r="ACE47" s="531"/>
      <c r="ACF47" s="531"/>
      <c r="ACG47" s="531"/>
      <c r="ACH47" s="531"/>
      <c r="ACI47" s="531"/>
      <c r="ACJ47" s="531"/>
      <c r="ACK47" s="531"/>
      <c r="ACL47" s="531"/>
      <c r="ACM47" s="531"/>
      <c r="ACN47" s="531"/>
      <c r="ACO47" s="531"/>
      <c r="ACP47" s="531"/>
      <c r="ACQ47" s="531">
        <v>2</v>
      </c>
      <c r="ACR47" s="531">
        <v>3</v>
      </c>
      <c r="ACS47" s="531">
        <v>2</v>
      </c>
      <c r="ACT47" s="531">
        <v>2</v>
      </c>
      <c r="ACU47" s="531"/>
      <c r="ACV47" s="531" t="s">
        <v>1856</v>
      </c>
      <c r="ACW47" s="536"/>
      <c r="ACX47" s="536"/>
      <c r="ACY47" s="536"/>
      <c r="ACZ47" s="536"/>
      <c r="ADA47" s="536"/>
      <c r="ADB47" s="536"/>
      <c r="ADC47" s="536"/>
      <c r="ADD47" s="536"/>
      <c r="ADE47" s="536"/>
      <c r="ADF47" s="536"/>
      <c r="ADG47" s="536"/>
      <c r="ADH47" s="536"/>
      <c r="ADI47" s="536"/>
      <c r="ADJ47" s="536"/>
      <c r="ADK47" s="536"/>
      <c r="ADL47" s="531"/>
      <c r="ADM47" s="531"/>
      <c r="ADN47" s="531"/>
      <c r="ADO47" s="531"/>
      <c r="ADP47" s="531"/>
      <c r="ADQ47" s="531"/>
      <c r="ADR47" s="531"/>
      <c r="ADS47" s="531" t="s">
        <v>1636</v>
      </c>
      <c r="ADT47" s="531"/>
      <c r="ADU47" s="531"/>
      <c r="ADV47" s="531"/>
      <c r="ADW47" s="531"/>
      <c r="ADX47" s="531"/>
      <c r="ADY47" s="536"/>
      <c r="ADZ47" s="536"/>
      <c r="AEA47" s="536"/>
      <c r="AEB47" s="531" t="s">
        <v>1798</v>
      </c>
      <c r="AEC47" s="531" t="s">
        <v>1799</v>
      </c>
      <c r="AED47" s="531" t="s">
        <v>1800</v>
      </c>
      <c r="AEE47" s="531" t="s">
        <v>1801</v>
      </c>
      <c r="AEF47" s="531" t="s">
        <v>1802</v>
      </c>
      <c r="AEG47" s="531" t="s">
        <v>1803</v>
      </c>
      <c r="AEH47" s="531" t="s">
        <v>1638</v>
      </c>
      <c r="AEI47" s="531" t="s">
        <v>1638</v>
      </c>
      <c r="AEJ47" s="531" t="s">
        <v>1637</v>
      </c>
    </row>
    <row r="48" spans="1:823">
      <c r="A48" s="531">
        <v>4</v>
      </c>
      <c r="B48" s="531">
        <v>38</v>
      </c>
      <c r="C48" s="537">
        <v>4</v>
      </c>
      <c r="D48" s="535">
        <v>43116.435990972219</v>
      </c>
      <c r="E48" s="531" t="s">
        <v>697</v>
      </c>
      <c r="F48" s="531" t="s">
        <v>824</v>
      </c>
      <c r="G48" s="531" t="s">
        <v>825</v>
      </c>
      <c r="H48" s="531" t="s">
        <v>1742</v>
      </c>
      <c r="I48" s="531" t="s">
        <v>700</v>
      </c>
      <c r="J48" s="531">
        <v>28</v>
      </c>
      <c r="K48" s="531" t="s">
        <v>827</v>
      </c>
      <c r="L48" s="531" t="s">
        <v>828</v>
      </c>
      <c r="M48" s="531" t="s">
        <v>840</v>
      </c>
      <c r="N48" s="531"/>
      <c r="O48" s="531" t="s">
        <v>1743</v>
      </c>
      <c r="P48" s="531" t="s">
        <v>830</v>
      </c>
      <c r="Q48" s="531"/>
      <c r="R48" s="531"/>
      <c r="S48" s="531"/>
      <c r="T48" s="531"/>
      <c r="U48" s="531" t="s">
        <v>1142</v>
      </c>
      <c r="V48" s="531" t="s">
        <v>825</v>
      </c>
      <c r="W48" s="531" t="s">
        <v>1742</v>
      </c>
      <c r="X48" s="531" t="s">
        <v>700</v>
      </c>
      <c r="Y48" s="531" t="s">
        <v>824</v>
      </c>
      <c r="Z48" s="531" t="s">
        <v>827</v>
      </c>
      <c r="AA48" s="531" t="s">
        <v>828</v>
      </c>
      <c r="AB48" s="531" t="s">
        <v>1674</v>
      </c>
      <c r="AC48" s="531" t="s">
        <v>831</v>
      </c>
      <c r="AD48" s="531"/>
      <c r="AE48" s="531"/>
      <c r="AF48" s="531">
        <v>5</v>
      </c>
      <c r="AG48" s="531">
        <v>2</v>
      </c>
      <c r="AH48" s="531"/>
      <c r="AI48" s="531">
        <v>3</v>
      </c>
      <c r="AJ48" s="531">
        <v>3</v>
      </c>
      <c r="AK48" s="531"/>
      <c r="AL48" s="531"/>
      <c r="AM48" s="531"/>
      <c r="AN48" s="531"/>
      <c r="AO48" s="531"/>
      <c r="AP48" s="531"/>
      <c r="AQ48" s="531"/>
      <c r="AR48" s="531"/>
      <c r="AS48" s="531">
        <v>3</v>
      </c>
      <c r="AT48" s="531"/>
      <c r="AU48" s="531"/>
      <c r="AV48" s="531">
        <v>5</v>
      </c>
      <c r="AW48" s="531"/>
      <c r="AX48" s="531"/>
      <c r="AY48" s="531"/>
      <c r="AZ48" s="531"/>
      <c r="BA48" s="531"/>
      <c r="BB48" s="531"/>
      <c r="BC48" s="531"/>
      <c r="BD48" s="531"/>
      <c r="BE48" s="531"/>
      <c r="BF48" s="531">
        <v>1</v>
      </c>
      <c r="BG48" s="531"/>
      <c r="BH48" s="531"/>
      <c r="BI48" s="531"/>
      <c r="BJ48" s="531"/>
      <c r="BK48" s="531"/>
      <c r="BL48" s="531"/>
      <c r="BM48" s="531"/>
      <c r="BN48" s="531"/>
      <c r="BO48" s="531"/>
      <c r="BP48" s="531"/>
      <c r="BQ48" s="531">
        <v>1</v>
      </c>
      <c r="BR48" s="531"/>
      <c r="BS48" s="531"/>
      <c r="BT48" s="531"/>
      <c r="BU48" s="531"/>
      <c r="BV48" s="531"/>
      <c r="BW48" s="531"/>
      <c r="BX48" s="531"/>
      <c r="BY48" s="531"/>
      <c r="BZ48" s="531"/>
      <c r="CA48" s="531"/>
      <c r="CB48" s="531"/>
      <c r="CC48" s="531"/>
      <c r="CD48" s="531"/>
      <c r="CE48" s="531"/>
      <c r="CF48" s="531">
        <v>3</v>
      </c>
      <c r="CG48" s="531"/>
      <c r="CH48" s="531"/>
      <c r="CI48" s="531">
        <v>1</v>
      </c>
      <c r="CJ48" s="531"/>
      <c r="CK48" s="531"/>
      <c r="CL48" s="531"/>
      <c r="CM48" s="531"/>
      <c r="CN48" s="531"/>
      <c r="CO48" s="531"/>
      <c r="CP48" s="531"/>
      <c r="CQ48" s="531"/>
      <c r="CR48" s="531"/>
      <c r="CS48" s="531"/>
      <c r="CT48" s="531"/>
      <c r="CU48" s="531"/>
      <c r="CV48" s="531"/>
      <c r="CW48" s="531"/>
      <c r="CX48" s="531"/>
      <c r="CY48" s="531"/>
      <c r="CZ48" s="531"/>
      <c r="DA48" s="531"/>
      <c r="DB48" s="531"/>
      <c r="DC48" s="531"/>
      <c r="DD48" s="531"/>
      <c r="DE48" s="531"/>
      <c r="DF48" s="531"/>
      <c r="DG48" s="531"/>
      <c r="DH48" s="531"/>
      <c r="DI48" s="531">
        <v>5</v>
      </c>
      <c r="DJ48" s="531"/>
      <c r="DK48" s="531"/>
      <c r="DL48" s="531"/>
      <c r="DM48" s="531"/>
      <c r="DN48" s="531"/>
      <c r="DO48" s="531"/>
      <c r="DP48" s="531"/>
      <c r="DQ48" s="531"/>
      <c r="DR48" s="531"/>
      <c r="DS48" s="531"/>
      <c r="DT48" s="531"/>
      <c r="DU48" s="531"/>
      <c r="DV48" s="531"/>
      <c r="DW48" s="531"/>
      <c r="DX48" s="531"/>
      <c r="DY48" s="531"/>
      <c r="DZ48" s="531"/>
      <c r="EA48" s="531"/>
      <c r="EB48" s="531"/>
      <c r="EC48" s="531"/>
      <c r="ED48" s="531"/>
      <c r="EE48" s="531"/>
      <c r="EF48" s="531">
        <v>1</v>
      </c>
      <c r="EG48" s="531"/>
      <c r="EH48" s="531"/>
      <c r="EI48" s="531">
        <v>2</v>
      </c>
      <c r="EJ48" s="531"/>
      <c r="EK48" s="531"/>
      <c r="EL48" s="531"/>
      <c r="EM48" s="531"/>
      <c r="EN48" s="531"/>
      <c r="EO48" s="531"/>
      <c r="EP48" s="531"/>
      <c r="EQ48" s="531"/>
      <c r="ER48" s="531"/>
      <c r="ES48" s="531"/>
      <c r="ET48" s="531"/>
      <c r="EU48" s="531"/>
      <c r="EV48" s="531"/>
      <c r="EW48" s="531"/>
      <c r="EX48" s="531"/>
      <c r="EY48" s="531"/>
      <c r="EZ48" s="531"/>
      <c r="FA48" s="531"/>
      <c r="FB48" s="531"/>
      <c r="FC48" s="531"/>
      <c r="FD48" s="531"/>
      <c r="FE48" s="531"/>
      <c r="FF48" s="531"/>
      <c r="FG48" s="531"/>
      <c r="FH48" s="531"/>
      <c r="FI48" s="531"/>
      <c r="FJ48" s="531">
        <v>1</v>
      </c>
      <c r="FK48" s="531"/>
      <c r="FL48" s="531"/>
      <c r="FM48" s="531"/>
      <c r="FN48" s="531"/>
      <c r="FO48" s="531"/>
      <c r="FP48" s="531"/>
      <c r="FQ48" s="531"/>
      <c r="FR48" s="531"/>
      <c r="FS48" s="531"/>
      <c r="FT48" s="531"/>
      <c r="FU48" s="531"/>
      <c r="FV48" s="531"/>
      <c r="FW48" s="531"/>
      <c r="FX48" s="531"/>
      <c r="FY48" s="531"/>
      <c r="FZ48" s="531"/>
      <c r="GA48" s="531"/>
      <c r="GB48" s="531"/>
      <c r="GC48" s="531"/>
      <c r="GD48" s="531"/>
      <c r="GE48" s="531"/>
      <c r="GF48" s="531"/>
      <c r="GG48" s="531"/>
      <c r="GH48" s="531"/>
      <c r="GI48" s="531"/>
      <c r="GJ48" s="531"/>
      <c r="GK48" s="531"/>
      <c r="GL48" s="531"/>
      <c r="GM48" s="531"/>
      <c r="GN48" s="531"/>
      <c r="GO48" s="531"/>
      <c r="GP48" s="531"/>
      <c r="GQ48" s="531"/>
      <c r="GR48" s="531"/>
      <c r="GS48" s="531"/>
      <c r="GT48" s="531"/>
      <c r="GU48" s="531"/>
      <c r="GV48" s="531"/>
      <c r="GW48" s="531"/>
      <c r="GX48" s="531"/>
      <c r="GY48" s="531"/>
      <c r="GZ48" s="531"/>
      <c r="HA48" s="531"/>
      <c r="HB48" s="531"/>
      <c r="HC48" s="531"/>
      <c r="HD48" s="531">
        <v>2</v>
      </c>
      <c r="HE48" s="531"/>
      <c r="HF48" s="531"/>
      <c r="HG48" s="531"/>
      <c r="HH48" s="531"/>
      <c r="HI48" s="531"/>
      <c r="HJ48" s="531"/>
      <c r="HK48" s="531"/>
      <c r="HL48" s="531"/>
      <c r="HM48" s="531"/>
      <c r="HN48" s="531"/>
      <c r="HO48" s="531"/>
      <c r="HP48" s="531"/>
      <c r="HQ48" s="531"/>
      <c r="HR48" s="531"/>
      <c r="HS48" s="531"/>
      <c r="HT48" s="531"/>
      <c r="HU48" s="531"/>
      <c r="HV48" s="531"/>
      <c r="HW48" s="531"/>
      <c r="HX48" s="531"/>
      <c r="HY48" s="531"/>
      <c r="HZ48" s="531"/>
      <c r="IA48" s="531"/>
      <c r="IB48" s="531">
        <v>2</v>
      </c>
      <c r="IC48" s="531"/>
      <c r="ID48" s="531"/>
      <c r="IE48" s="531"/>
      <c r="IF48" s="531"/>
      <c r="IG48" s="531"/>
      <c r="IH48" s="531"/>
      <c r="II48" s="531"/>
      <c r="IJ48" s="531"/>
      <c r="IK48" s="531"/>
      <c r="IL48" s="531"/>
      <c r="IM48" s="531"/>
      <c r="IN48" s="531"/>
      <c r="IO48" s="531"/>
      <c r="IP48" s="531"/>
      <c r="IQ48" s="531"/>
      <c r="IR48" s="531"/>
      <c r="IS48" s="531"/>
      <c r="IT48" s="531"/>
      <c r="IU48" s="531"/>
      <c r="IV48" s="531"/>
      <c r="IW48" s="531"/>
      <c r="IX48" s="531">
        <v>2</v>
      </c>
      <c r="IY48" s="531"/>
      <c r="IZ48" s="531"/>
      <c r="JA48" s="531"/>
      <c r="JB48" s="531"/>
      <c r="JC48" s="531"/>
      <c r="JD48" s="531"/>
      <c r="JE48" s="531"/>
      <c r="JF48" s="531"/>
      <c r="JG48" s="531"/>
      <c r="JH48" s="531"/>
      <c r="JI48" s="531"/>
      <c r="JJ48" s="531"/>
      <c r="JK48" s="531"/>
      <c r="JL48" s="531"/>
      <c r="JM48" s="531"/>
      <c r="JN48" s="531"/>
      <c r="JO48" s="531"/>
      <c r="JP48" s="531"/>
      <c r="JQ48" s="531"/>
      <c r="JR48" s="531"/>
      <c r="JS48" s="531"/>
      <c r="JT48" s="531"/>
      <c r="JU48" s="531"/>
      <c r="JV48" s="531">
        <v>2</v>
      </c>
      <c r="JW48" s="531"/>
      <c r="JX48" s="531"/>
      <c r="JY48" s="531"/>
      <c r="JZ48" s="531"/>
      <c r="KA48" s="531"/>
      <c r="KB48" s="531"/>
      <c r="KC48" s="531"/>
      <c r="KD48" s="531"/>
      <c r="KE48" s="531"/>
      <c r="KF48" s="531"/>
      <c r="KG48" s="531"/>
      <c r="KH48" s="531"/>
      <c r="KI48" s="531"/>
      <c r="KJ48" s="531"/>
      <c r="KK48" s="531"/>
      <c r="KL48" s="531"/>
      <c r="KM48" s="531"/>
      <c r="KN48" s="531"/>
      <c r="KO48" s="531"/>
      <c r="KP48" s="531"/>
      <c r="KQ48" s="531"/>
      <c r="KR48" s="531"/>
      <c r="KS48" s="531"/>
      <c r="KT48" s="531"/>
      <c r="KU48" s="531"/>
      <c r="KV48" s="531"/>
      <c r="KW48" s="531"/>
      <c r="KX48" s="531"/>
      <c r="KY48" s="531"/>
      <c r="KZ48" s="531"/>
      <c r="LA48" s="531"/>
      <c r="LB48" s="531"/>
      <c r="LC48" s="531"/>
      <c r="LD48" s="531"/>
      <c r="LE48" s="531"/>
      <c r="LF48" s="531"/>
      <c r="LG48" s="531"/>
      <c r="LH48" s="531"/>
      <c r="LI48" s="531"/>
      <c r="LJ48" s="531"/>
      <c r="LK48" s="531"/>
      <c r="LL48" s="531"/>
      <c r="LM48" s="531"/>
      <c r="LN48" s="531"/>
      <c r="LO48" s="531">
        <v>2</v>
      </c>
      <c r="LP48" s="531">
        <v>2</v>
      </c>
      <c r="LQ48" s="531"/>
      <c r="LR48" s="531"/>
      <c r="LS48" s="531"/>
      <c r="LT48" s="531"/>
      <c r="LU48" s="531"/>
      <c r="LV48" s="531"/>
      <c r="LW48" s="531"/>
      <c r="LX48" s="531"/>
      <c r="LY48" s="531"/>
      <c r="LZ48" s="531"/>
      <c r="MA48" s="531"/>
      <c r="MB48" s="531"/>
      <c r="MC48" s="531"/>
      <c r="MD48" s="531"/>
      <c r="ME48" s="531"/>
      <c r="MF48" s="531"/>
      <c r="MG48" s="531"/>
      <c r="MH48" s="531"/>
      <c r="MI48" s="531"/>
      <c r="MJ48" s="531"/>
      <c r="MK48" s="531"/>
      <c r="ML48" s="531"/>
      <c r="MM48" s="531"/>
      <c r="MN48" s="531"/>
      <c r="MO48" s="531"/>
      <c r="MP48" s="531"/>
      <c r="MQ48" s="531"/>
      <c r="MR48" s="531">
        <v>1</v>
      </c>
      <c r="MS48" s="531"/>
      <c r="MT48" s="531"/>
      <c r="MU48" s="531"/>
      <c r="MV48" s="531"/>
      <c r="MW48" s="531">
        <v>3</v>
      </c>
      <c r="MX48" s="531"/>
      <c r="MY48" s="531"/>
      <c r="MZ48" s="531"/>
      <c r="NA48" s="531"/>
      <c r="NB48" s="531"/>
      <c r="NC48" s="531"/>
      <c r="ND48" s="531"/>
      <c r="NE48" s="531"/>
      <c r="NF48" s="531">
        <v>1</v>
      </c>
      <c r="NG48" s="531"/>
      <c r="NH48" s="531"/>
      <c r="NI48" s="531"/>
      <c r="NJ48" s="531"/>
      <c r="NK48" s="531"/>
      <c r="NL48" s="531"/>
      <c r="NM48" s="531"/>
      <c r="NN48" s="531"/>
      <c r="NO48" s="531"/>
      <c r="NP48" s="531"/>
      <c r="NQ48" s="531"/>
      <c r="NR48" s="531"/>
      <c r="NS48" s="531"/>
      <c r="NT48" s="531"/>
      <c r="NU48" s="531"/>
      <c r="NV48" s="531"/>
      <c r="NW48" s="531"/>
      <c r="NX48" s="531"/>
      <c r="NY48" s="531"/>
      <c r="NZ48" s="531"/>
      <c r="OA48" s="531"/>
      <c r="OB48" s="531"/>
      <c r="OC48" s="531"/>
      <c r="OD48" s="531"/>
      <c r="OE48" s="531"/>
      <c r="OF48" s="531"/>
      <c r="OG48" s="531"/>
      <c r="OH48" s="531"/>
      <c r="OI48" s="531"/>
      <c r="OJ48" s="531">
        <v>4</v>
      </c>
      <c r="OK48" s="531"/>
      <c r="OL48" s="531"/>
      <c r="OM48" s="531"/>
      <c r="ON48" s="531"/>
      <c r="OO48" s="531">
        <v>2</v>
      </c>
      <c r="OP48" s="531"/>
      <c r="OQ48" s="531"/>
      <c r="OR48" s="531"/>
      <c r="OS48" s="531"/>
      <c r="OT48" s="531"/>
      <c r="OU48" s="531"/>
      <c r="OV48" s="531"/>
      <c r="OW48" s="531"/>
      <c r="OX48" s="531">
        <v>5</v>
      </c>
      <c r="OY48" s="531">
        <v>2</v>
      </c>
      <c r="OZ48" s="531"/>
      <c r="PA48" s="531"/>
      <c r="PB48" s="531"/>
      <c r="PC48" s="531"/>
      <c r="PD48" s="531"/>
      <c r="PE48" s="531"/>
      <c r="PF48" s="531"/>
      <c r="PG48" s="531"/>
      <c r="PH48" s="531"/>
      <c r="PI48" s="531"/>
      <c r="PJ48" s="531"/>
      <c r="PK48" s="531"/>
      <c r="PL48" s="531"/>
      <c r="PM48" s="531"/>
      <c r="PN48" s="531"/>
      <c r="PO48" s="531"/>
      <c r="PP48" s="531"/>
      <c r="PQ48" s="531"/>
      <c r="PR48" s="531"/>
      <c r="PS48" s="531"/>
      <c r="PT48" s="531"/>
      <c r="PU48" s="531"/>
      <c r="PV48" s="531"/>
      <c r="PW48" s="531"/>
      <c r="PX48" s="531"/>
      <c r="PY48" s="531"/>
      <c r="PZ48" s="531"/>
      <c r="QA48" s="531"/>
      <c r="QB48" s="531">
        <v>2</v>
      </c>
      <c r="QC48" s="531"/>
      <c r="QD48" s="531"/>
      <c r="QE48" s="531"/>
      <c r="QF48" s="531"/>
      <c r="QG48" s="531">
        <v>1</v>
      </c>
      <c r="QH48" s="531"/>
      <c r="QI48" s="531"/>
      <c r="QJ48" s="531"/>
      <c r="QK48" s="531"/>
      <c r="QL48" s="531"/>
      <c r="QM48" s="531"/>
      <c r="QN48" s="531"/>
      <c r="QO48" s="531"/>
      <c r="QP48" s="531"/>
      <c r="QQ48" s="531">
        <v>1</v>
      </c>
      <c r="QR48" s="531"/>
      <c r="QS48" s="531"/>
      <c r="QT48" s="531"/>
      <c r="QU48" s="531"/>
      <c r="QV48" s="531"/>
      <c r="QW48" s="531"/>
      <c r="QX48" s="531"/>
      <c r="QY48" s="531"/>
      <c r="QZ48" s="531"/>
      <c r="RA48" s="531"/>
      <c r="RB48" s="531"/>
      <c r="RC48" s="531"/>
      <c r="RD48" s="531"/>
      <c r="RE48" s="531"/>
      <c r="RF48" s="531"/>
      <c r="RG48" s="531"/>
      <c r="RH48" s="531"/>
      <c r="RI48" s="531"/>
      <c r="RJ48" s="531"/>
      <c r="RK48" s="531"/>
      <c r="RL48" s="531"/>
      <c r="RM48" s="531"/>
      <c r="RN48" s="531"/>
      <c r="RO48" s="531"/>
      <c r="RP48" s="531"/>
      <c r="RQ48" s="531"/>
      <c r="RR48" s="531"/>
      <c r="RS48" s="531"/>
      <c r="RT48" s="531">
        <v>2</v>
      </c>
      <c r="RU48" s="531"/>
      <c r="RV48" s="531"/>
      <c r="RW48" s="531"/>
      <c r="RX48" s="531"/>
      <c r="RY48" s="531">
        <v>3</v>
      </c>
      <c r="RZ48" s="531"/>
      <c r="SA48" s="531"/>
      <c r="SB48" s="531"/>
      <c r="SC48" s="531"/>
      <c r="SD48" s="531"/>
      <c r="SE48" s="531"/>
      <c r="SF48" s="531"/>
      <c r="SG48" s="531"/>
      <c r="SH48" s="531"/>
      <c r="SI48" s="531">
        <v>2</v>
      </c>
      <c r="SJ48" s="531"/>
      <c r="SK48" s="531"/>
      <c r="SL48" s="531"/>
      <c r="SM48" s="531"/>
      <c r="SN48" s="531"/>
      <c r="SO48" s="531"/>
      <c r="SP48" s="531"/>
      <c r="SQ48" s="531"/>
      <c r="SR48" s="531"/>
      <c r="SS48" s="531"/>
      <c r="ST48" s="531"/>
      <c r="SU48" s="531"/>
      <c r="SV48" s="531"/>
      <c r="SW48" s="531"/>
      <c r="SX48" s="531"/>
      <c r="SY48" s="531"/>
      <c r="SZ48" s="531"/>
      <c r="TA48" s="531"/>
      <c r="TB48" s="531"/>
      <c r="TC48" s="531"/>
      <c r="TD48" s="531"/>
      <c r="TE48" s="531"/>
      <c r="TF48" s="531"/>
      <c r="TG48" s="531"/>
      <c r="TH48" s="531"/>
      <c r="TI48" s="531"/>
      <c r="TJ48" s="531"/>
      <c r="TK48" s="531"/>
      <c r="TL48" s="531"/>
      <c r="TM48" s="531"/>
      <c r="TN48" s="531"/>
      <c r="TO48" s="531"/>
      <c r="TP48" s="531"/>
      <c r="TQ48" s="531"/>
      <c r="TR48" s="531"/>
      <c r="TS48" s="531"/>
      <c r="TT48" s="531"/>
      <c r="TU48" s="531"/>
      <c r="TV48" s="531"/>
      <c r="TW48" s="531"/>
      <c r="TX48" s="531"/>
      <c r="TY48" s="531"/>
      <c r="TZ48" s="531"/>
      <c r="UA48" s="531"/>
      <c r="UB48" s="531"/>
      <c r="UC48" s="531">
        <v>16</v>
      </c>
      <c r="UD48" s="531">
        <v>0</v>
      </c>
      <c r="UE48" s="531">
        <v>6</v>
      </c>
      <c r="UF48" s="531">
        <v>0</v>
      </c>
      <c r="UG48" s="531">
        <v>13</v>
      </c>
      <c r="UH48" s="531"/>
      <c r="UI48" s="531">
        <v>8</v>
      </c>
      <c r="UJ48" s="531"/>
      <c r="UK48" s="531"/>
      <c r="UL48" s="531">
        <v>2</v>
      </c>
      <c r="UM48" s="531">
        <v>3</v>
      </c>
      <c r="UN48" s="531">
        <v>2</v>
      </c>
      <c r="UO48" s="531">
        <v>5</v>
      </c>
      <c r="UP48" s="531">
        <v>3</v>
      </c>
      <c r="UQ48" s="531">
        <v>1</v>
      </c>
      <c r="UR48" s="531"/>
      <c r="US48" s="531"/>
      <c r="UT48" s="531"/>
      <c r="UU48" s="531">
        <v>1</v>
      </c>
      <c r="UV48" s="531">
        <v>2</v>
      </c>
      <c r="UW48" s="531">
        <v>1</v>
      </c>
      <c r="UX48" s="531">
        <v>7</v>
      </c>
      <c r="UY48" s="531">
        <v>2</v>
      </c>
      <c r="UZ48" s="531"/>
      <c r="VA48" s="531"/>
      <c r="VB48" s="531"/>
      <c r="VC48" s="536"/>
      <c r="VD48" s="536"/>
      <c r="VE48" s="536"/>
      <c r="VF48" s="536"/>
      <c r="VG48" s="536"/>
      <c r="VH48" s="536"/>
      <c r="VI48" s="531">
        <v>0</v>
      </c>
      <c r="VJ48" s="531">
        <v>0</v>
      </c>
      <c r="VK48" s="531">
        <v>0</v>
      </c>
      <c r="VL48" s="531">
        <v>0</v>
      </c>
      <c r="VM48" s="531">
        <v>1</v>
      </c>
      <c r="VN48" s="531">
        <v>1</v>
      </c>
      <c r="VO48" s="531">
        <v>1</v>
      </c>
      <c r="VP48" s="531">
        <v>1</v>
      </c>
      <c r="VQ48" s="531">
        <v>0</v>
      </c>
      <c r="VR48" s="531">
        <v>0</v>
      </c>
      <c r="VS48" s="531">
        <v>0</v>
      </c>
      <c r="VT48" s="531">
        <v>0</v>
      </c>
      <c r="VU48" s="531">
        <v>0</v>
      </c>
      <c r="VV48" s="531">
        <v>0</v>
      </c>
      <c r="VW48" s="531">
        <v>0</v>
      </c>
      <c r="VX48" s="536"/>
      <c r="VY48" s="531">
        <v>0</v>
      </c>
      <c r="VZ48" s="531">
        <v>0</v>
      </c>
      <c r="WA48" s="531">
        <v>0</v>
      </c>
      <c r="WB48" s="531">
        <v>0</v>
      </c>
      <c r="WC48" s="531">
        <v>0</v>
      </c>
      <c r="WD48" s="531">
        <v>0</v>
      </c>
      <c r="WE48" s="531"/>
      <c r="WF48" s="536"/>
      <c r="WG48" s="536"/>
      <c r="WH48" s="536"/>
      <c r="WI48" s="536"/>
      <c r="WJ48" s="536"/>
      <c r="WK48" s="536"/>
      <c r="WL48" s="536"/>
      <c r="WM48" s="536"/>
      <c r="WN48" s="536"/>
      <c r="WO48" s="531">
        <v>0</v>
      </c>
      <c r="WP48" s="531">
        <v>0</v>
      </c>
      <c r="WQ48" s="531"/>
      <c r="WR48" s="531"/>
      <c r="WS48" s="531"/>
      <c r="WT48" s="531"/>
      <c r="WU48" s="531"/>
      <c r="WV48" s="531"/>
      <c r="WW48" s="531"/>
      <c r="WX48" s="531"/>
      <c r="WY48" s="531"/>
      <c r="WZ48" s="531"/>
      <c r="XA48" s="531"/>
      <c r="XB48" s="531"/>
      <c r="XC48" s="531"/>
      <c r="XD48" s="531">
        <v>6</v>
      </c>
      <c r="XE48" s="531"/>
      <c r="XF48" s="531"/>
      <c r="XG48" s="531">
        <v>10</v>
      </c>
      <c r="XH48" s="531"/>
      <c r="XI48" s="531"/>
      <c r="XJ48" s="531"/>
      <c r="XK48" s="531"/>
      <c r="XL48" s="531"/>
      <c r="XM48" s="531"/>
      <c r="XN48" s="531"/>
      <c r="XO48" s="531"/>
      <c r="XP48" s="531"/>
      <c r="XQ48" s="531"/>
      <c r="XR48" s="531"/>
      <c r="XS48" s="531"/>
      <c r="XT48" s="531"/>
      <c r="XU48" s="531"/>
      <c r="XV48" s="531"/>
      <c r="XW48" s="531"/>
      <c r="XX48" s="531"/>
      <c r="XY48" s="531">
        <v>3</v>
      </c>
      <c r="XZ48" s="531"/>
      <c r="YA48" s="531"/>
      <c r="YB48" s="531"/>
      <c r="YC48" s="531"/>
      <c r="YD48" s="531"/>
      <c r="YE48" s="531"/>
      <c r="YF48" s="531"/>
      <c r="YG48" s="531"/>
      <c r="YH48" s="531">
        <v>5</v>
      </c>
      <c r="YI48" s="531">
        <v>10</v>
      </c>
      <c r="YJ48" s="531"/>
      <c r="YK48" s="531"/>
      <c r="YL48" s="531"/>
      <c r="YM48" s="531"/>
      <c r="YN48" s="531"/>
      <c r="YO48" s="531"/>
      <c r="YP48" s="531"/>
      <c r="YQ48" s="531"/>
      <c r="YR48" s="531"/>
      <c r="YS48" s="531"/>
      <c r="YT48" s="531"/>
      <c r="YU48" s="531"/>
      <c r="YV48" s="531"/>
      <c r="YW48" s="531"/>
      <c r="YX48" s="531"/>
      <c r="YY48" s="531"/>
      <c r="YZ48" s="531"/>
      <c r="ZA48" s="531"/>
      <c r="ZB48" s="531"/>
      <c r="ZC48" s="531"/>
      <c r="ZD48" s="531"/>
      <c r="ZE48" s="531"/>
      <c r="ZF48" s="531"/>
      <c r="ZG48" s="531"/>
      <c r="ZH48" s="531"/>
      <c r="ZI48" s="531"/>
      <c r="ZJ48" s="531"/>
      <c r="ZK48" s="531"/>
      <c r="ZL48" s="531"/>
      <c r="ZM48" s="531"/>
      <c r="ZN48" s="531"/>
      <c r="ZO48" s="531"/>
      <c r="ZP48" s="531"/>
      <c r="ZQ48" s="531"/>
      <c r="ZR48" s="531"/>
      <c r="ZS48" s="531"/>
      <c r="ZT48" s="531"/>
      <c r="ZU48" s="531"/>
      <c r="ZV48" s="531"/>
      <c r="ZW48" s="531"/>
      <c r="ZX48" s="531"/>
      <c r="ZY48" s="531"/>
      <c r="ZZ48" s="531"/>
      <c r="AAA48" s="531"/>
      <c r="AAB48" s="531"/>
      <c r="AAC48" s="531"/>
      <c r="AAD48" s="531"/>
      <c r="AAE48" s="531"/>
      <c r="AAF48" s="531"/>
      <c r="AAG48" s="531"/>
      <c r="AAH48" s="531"/>
      <c r="AAI48" s="531"/>
      <c r="AAJ48" s="531"/>
      <c r="AAK48" s="531"/>
      <c r="AAL48" s="531">
        <v>12</v>
      </c>
      <c r="AAM48" s="531">
        <v>9</v>
      </c>
      <c r="AAN48" s="531"/>
      <c r="AAO48" s="531"/>
      <c r="AAP48" s="531"/>
      <c r="AAQ48" s="531"/>
      <c r="AAR48" s="531"/>
      <c r="AAS48" s="531"/>
      <c r="AAT48" s="531"/>
      <c r="AAU48" s="531"/>
      <c r="AAV48" s="531">
        <v>5</v>
      </c>
      <c r="AAW48" s="531">
        <v>7</v>
      </c>
      <c r="AAX48" s="531"/>
      <c r="AAY48" s="531"/>
      <c r="AAZ48" s="531"/>
      <c r="ABA48" s="531"/>
      <c r="ABB48" s="531"/>
      <c r="ABC48" s="531">
        <v>0</v>
      </c>
      <c r="ABD48" s="531">
        <v>0</v>
      </c>
      <c r="ABE48" s="536"/>
      <c r="ABF48" s="536"/>
      <c r="ABG48" s="536"/>
      <c r="ABH48" s="536"/>
      <c r="ABI48" s="536"/>
      <c r="ABJ48" s="536"/>
      <c r="ABK48" s="536"/>
      <c r="ABL48" s="536"/>
      <c r="ABM48" s="536"/>
      <c r="ABN48" s="536"/>
      <c r="ABO48" s="536"/>
      <c r="ABP48" s="536"/>
      <c r="ABQ48" s="536"/>
      <c r="ABR48" s="536"/>
      <c r="ABS48" s="536"/>
      <c r="ABT48" s="536"/>
      <c r="ABU48" s="536"/>
      <c r="ABV48" s="536"/>
      <c r="ABW48" s="536"/>
      <c r="ABX48" s="536"/>
      <c r="ABY48" s="536"/>
      <c r="ABZ48" s="531"/>
      <c r="ACA48" s="531"/>
      <c r="ACB48" s="531"/>
      <c r="ACC48" s="531"/>
      <c r="ACD48" s="531"/>
      <c r="ACE48" s="531"/>
      <c r="ACF48" s="531"/>
      <c r="ACG48" s="531"/>
      <c r="ACH48" s="531"/>
      <c r="ACI48" s="531"/>
      <c r="ACJ48" s="531"/>
      <c r="ACK48" s="531"/>
      <c r="ACL48" s="531"/>
      <c r="ACM48" s="531"/>
      <c r="ACN48" s="531"/>
      <c r="ACO48" s="531"/>
      <c r="ACP48" s="531"/>
      <c r="ACQ48" s="531">
        <v>4</v>
      </c>
      <c r="ACR48" s="531">
        <v>4</v>
      </c>
      <c r="ACS48" s="531"/>
      <c r="ACT48" s="531">
        <v>2</v>
      </c>
      <c r="ACU48" s="531"/>
      <c r="ACV48" s="531" t="s">
        <v>1636</v>
      </c>
      <c r="ACW48" s="536"/>
      <c r="ACX48" s="536"/>
      <c r="ACY48" s="536"/>
      <c r="ACZ48" s="536"/>
      <c r="ADA48" s="536"/>
      <c r="ADB48" s="536"/>
      <c r="ADC48" s="536"/>
      <c r="ADD48" s="536"/>
      <c r="ADE48" s="536"/>
      <c r="ADF48" s="536"/>
      <c r="ADG48" s="536"/>
      <c r="ADH48" s="536"/>
      <c r="ADI48" s="536"/>
      <c r="ADJ48" s="536"/>
      <c r="ADK48" s="536"/>
      <c r="ADL48" s="531"/>
      <c r="ADM48" s="531"/>
      <c r="ADN48" s="531"/>
      <c r="ADO48" s="531"/>
      <c r="ADP48" s="531"/>
      <c r="ADQ48" s="531"/>
      <c r="ADR48" s="531"/>
      <c r="ADS48" s="531" t="s">
        <v>1804</v>
      </c>
      <c r="ADT48" s="531"/>
      <c r="ADU48" s="531"/>
      <c r="ADV48" s="531"/>
      <c r="ADW48" s="531"/>
      <c r="ADX48" s="531" t="s">
        <v>1637</v>
      </c>
      <c r="ADY48" s="536"/>
      <c r="ADZ48" s="536"/>
      <c r="AEA48" s="536"/>
      <c r="AEB48" s="531" t="s">
        <v>1798</v>
      </c>
      <c r="AEC48" s="531" t="s">
        <v>1799</v>
      </c>
      <c r="AED48" s="531" t="s">
        <v>1800</v>
      </c>
      <c r="AEE48" s="531" t="s">
        <v>1801</v>
      </c>
      <c r="AEF48" s="531" t="s">
        <v>1802</v>
      </c>
      <c r="AEG48" s="531" t="s">
        <v>1803</v>
      </c>
      <c r="AEH48" s="531" t="s">
        <v>1638</v>
      </c>
      <c r="AEI48" s="531" t="s">
        <v>1638</v>
      </c>
      <c r="AEJ48" s="531" t="s">
        <v>1638</v>
      </c>
    </row>
    <row r="49" spans="1:816">
      <c r="A49" s="531">
        <v>5</v>
      </c>
      <c r="B49" s="531">
        <v>39</v>
      </c>
      <c r="C49" s="537">
        <v>4</v>
      </c>
      <c r="D49" s="535">
        <v>43116.436360381944</v>
      </c>
      <c r="E49" s="531" t="s">
        <v>697</v>
      </c>
      <c r="F49" s="531" t="s">
        <v>824</v>
      </c>
      <c r="G49" s="531" t="s">
        <v>825</v>
      </c>
      <c r="H49" s="531" t="s">
        <v>826</v>
      </c>
      <c r="I49" s="531" t="s">
        <v>714</v>
      </c>
      <c r="J49" s="531">
        <v>11</v>
      </c>
      <c r="K49" s="531" t="s">
        <v>827</v>
      </c>
      <c r="L49" s="531" t="s">
        <v>828</v>
      </c>
      <c r="M49" s="531" t="s">
        <v>829</v>
      </c>
      <c r="N49" s="531"/>
      <c r="O49" s="531" t="s">
        <v>1743</v>
      </c>
      <c r="P49" s="531" t="s">
        <v>830</v>
      </c>
      <c r="Q49" s="531"/>
      <c r="R49" s="531"/>
      <c r="S49" s="531"/>
      <c r="T49" s="531"/>
      <c r="U49" s="531" t="s">
        <v>1142</v>
      </c>
      <c r="V49" s="531" t="s">
        <v>825</v>
      </c>
      <c r="W49" s="531" t="s">
        <v>826</v>
      </c>
      <c r="X49" s="531" t="s">
        <v>714</v>
      </c>
      <c r="Y49" s="531" t="s">
        <v>824</v>
      </c>
      <c r="Z49" s="531" t="s">
        <v>827</v>
      </c>
      <c r="AA49" s="531" t="s">
        <v>828</v>
      </c>
      <c r="AB49" s="531" t="s">
        <v>1674</v>
      </c>
      <c r="AC49" s="531" t="s">
        <v>831</v>
      </c>
      <c r="AD49" s="531"/>
      <c r="AE49" s="531"/>
      <c r="AF49" s="531">
        <v>5</v>
      </c>
      <c r="AG49" s="531"/>
      <c r="AH49" s="531"/>
      <c r="AI49" s="531">
        <v>2</v>
      </c>
      <c r="AJ49" s="531">
        <v>0</v>
      </c>
      <c r="AK49" s="531"/>
      <c r="AL49" s="531"/>
      <c r="AM49" s="531"/>
      <c r="AN49" s="531"/>
      <c r="AO49" s="531"/>
      <c r="AP49" s="531"/>
      <c r="AQ49" s="531"/>
      <c r="AR49" s="531"/>
      <c r="AS49" s="531"/>
      <c r="AT49" s="531"/>
      <c r="AU49" s="531"/>
      <c r="AV49" s="531"/>
      <c r="AW49" s="531"/>
      <c r="AX49" s="531"/>
      <c r="AY49" s="531"/>
      <c r="AZ49" s="531"/>
      <c r="BA49" s="531"/>
      <c r="BB49" s="531"/>
      <c r="BC49" s="531"/>
      <c r="BD49" s="531"/>
      <c r="BE49" s="531"/>
      <c r="BF49" s="531"/>
      <c r="BG49" s="531"/>
      <c r="BH49" s="531"/>
      <c r="BI49" s="531">
        <v>1</v>
      </c>
      <c r="BJ49" s="531"/>
      <c r="BK49" s="531"/>
      <c r="BL49" s="531"/>
      <c r="BM49" s="531"/>
      <c r="BN49" s="531"/>
      <c r="BO49" s="531"/>
      <c r="BP49" s="531"/>
      <c r="BQ49" s="531"/>
      <c r="BR49" s="531"/>
      <c r="BS49" s="531"/>
      <c r="BT49" s="531"/>
      <c r="BU49" s="531"/>
      <c r="BV49" s="531"/>
      <c r="BW49" s="531"/>
      <c r="BX49" s="531"/>
      <c r="BY49" s="531"/>
      <c r="BZ49" s="531"/>
      <c r="CA49" s="531"/>
      <c r="CB49" s="531"/>
      <c r="CC49" s="531"/>
      <c r="CD49" s="531"/>
      <c r="CE49" s="531"/>
      <c r="CF49" s="531"/>
      <c r="CG49" s="531"/>
      <c r="CH49" s="531"/>
      <c r="CI49" s="531">
        <v>2</v>
      </c>
      <c r="CJ49" s="531"/>
      <c r="CK49" s="531"/>
      <c r="CL49" s="531"/>
      <c r="CM49" s="531"/>
      <c r="CN49" s="531"/>
      <c r="CO49" s="531"/>
      <c r="CP49" s="531"/>
      <c r="CQ49" s="531"/>
      <c r="CR49" s="531"/>
      <c r="CS49" s="531"/>
      <c r="CT49" s="531"/>
      <c r="CU49" s="531"/>
      <c r="CV49" s="531"/>
      <c r="CW49" s="531"/>
      <c r="CX49" s="531"/>
      <c r="CY49" s="531"/>
      <c r="CZ49" s="531"/>
      <c r="DA49" s="531"/>
      <c r="DB49" s="531"/>
      <c r="DC49" s="531"/>
      <c r="DD49" s="531"/>
      <c r="DE49" s="531"/>
      <c r="DF49" s="531"/>
      <c r="DG49" s="531"/>
      <c r="DH49" s="531"/>
      <c r="DI49" s="531">
        <v>5</v>
      </c>
      <c r="DJ49" s="531"/>
      <c r="DK49" s="531"/>
      <c r="DL49" s="531"/>
      <c r="DM49" s="531"/>
      <c r="DN49" s="531"/>
      <c r="DO49" s="531"/>
      <c r="DP49" s="531"/>
      <c r="DQ49" s="531"/>
      <c r="DR49" s="531"/>
      <c r="DS49" s="531"/>
      <c r="DT49" s="531"/>
      <c r="DU49" s="531"/>
      <c r="DV49" s="531"/>
      <c r="DW49" s="531"/>
      <c r="DX49" s="531"/>
      <c r="DY49" s="531"/>
      <c r="DZ49" s="531"/>
      <c r="EA49" s="531"/>
      <c r="EB49" s="531"/>
      <c r="EC49" s="531"/>
      <c r="ED49" s="531"/>
      <c r="EE49" s="531"/>
      <c r="EF49" s="531"/>
      <c r="EG49" s="531"/>
      <c r="EH49" s="531"/>
      <c r="EI49" s="531">
        <v>4</v>
      </c>
      <c r="EJ49" s="531"/>
      <c r="EK49" s="531"/>
      <c r="EL49" s="531"/>
      <c r="EM49" s="531"/>
      <c r="EN49" s="531"/>
      <c r="EO49" s="531"/>
      <c r="EP49" s="531"/>
      <c r="EQ49" s="531"/>
      <c r="ER49" s="531"/>
      <c r="ES49" s="531"/>
      <c r="ET49" s="531"/>
      <c r="EU49" s="531"/>
      <c r="EV49" s="531"/>
      <c r="EW49" s="531"/>
      <c r="EX49" s="531"/>
      <c r="EY49" s="531"/>
      <c r="EZ49" s="531"/>
      <c r="FA49" s="531"/>
      <c r="FB49" s="531"/>
      <c r="FC49" s="531"/>
      <c r="FD49" s="531"/>
      <c r="FE49" s="531"/>
      <c r="FF49" s="531"/>
      <c r="FG49" s="531"/>
      <c r="FH49" s="531"/>
      <c r="FI49" s="531"/>
      <c r="FJ49" s="531">
        <v>2</v>
      </c>
      <c r="FK49" s="531"/>
      <c r="FL49" s="531"/>
      <c r="FM49" s="531"/>
      <c r="FN49" s="531"/>
      <c r="FO49" s="531"/>
      <c r="FP49" s="531"/>
      <c r="FQ49" s="531"/>
      <c r="FR49" s="531"/>
      <c r="FS49" s="531"/>
      <c r="FT49" s="531"/>
      <c r="FU49" s="531"/>
      <c r="FV49" s="531"/>
      <c r="FW49" s="531"/>
      <c r="FX49" s="531"/>
      <c r="FY49" s="531"/>
      <c r="FZ49" s="531"/>
      <c r="GA49" s="531"/>
      <c r="GB49" s="531"/>
      <c r="GC49" s="531"/>
      <c r="GD49" s="531"/>
      <c r="GE49" s="531"/>
      <c r="GF49" s="531"/>
      <c r="GG49" s="531"/>
      <c r="GH49" s="531"/>
      <c r="GI49" s="531"/>
      <c r="GJ49" s="531"/>
      <c r="GK49" s="531"/>
      <c r="GL49" s="531"/>
      <c r="GM49" s="531"/>
      <c r="GN49" s="531"/>
      <c r="GO49" s="531"/>
      <c r="GP49" s="531"/>
      <c r="GQ49" s="531"/>
      <c r="GR49" s="531"/>
      <c r="GS49" s="531"/>
      <c r="GT49" s="531"/>
      <c r="GU49" s="531"/>
      <c r="GV49" s="531"/>
      <c r="GW49" s="531"/>
      <c r="GX49" s="531"/>
      <c r="GY49" s="531"/>
      <c r="GZ49" s="531"/>
      <c r="HA49" s="531"/>
      <c r="HB49" s="531"/>
      <c r="HC49" s="531"/>
      <c r="HD49" s="531"/>
      <c r="HE49" s="531"/>
      <c r="HF49" s="531"/>
      <c r="HG49" s="531"/>
      <c r="HH49" s="531"/>
      <c r="HI49" s="531"/>
      <c r="HJ49" s="531"/>
      <c r="HK49" s="531"/>
      <c r="HL49" s="531"/>
      <c r="HM49" s="531"/>
      <c r="HN49" s="531"/>
      <c r="HO49" s="531"/>
      <c r="HP49" s="531"/>
      <c r="HQ49" s="531"/>
      <c r="HR49" s="531"/>
      <c r="HS49" s="531"/>
      <c r="HT49" s="531"/>
      <c r="HU49" s="531"/>
      <c r="HV49" s="531"/>
      <c r="HW49" s="531"/>
      <c r="HX49" s="531"/>
      <c r="HY49" s="531"/>
      <c r="HZ49" s="531"/>
      <c r="IA49" s="531"/>
      <c r="IB49" s="531">
        <v>1</v>
      </c>
      <c r="IC49" s="531"/>
      <c r="ID49" s="531"/>
      <c r="IE49" s="531"/>
      <c r="IF49" s="531"/>
      <c r="IG49" s="531"/>
      <c r="IH49" s="531"/>
      <c r="II49" s="531"/>
      <c r="IJ49" s="531"/>
      <c r="IK49" s="531"/>
      <c r="IL49" s="531"/>
      <c r="IM49" s="531"/>
      <c r="IN49" s="531"/>
      <c r="IO49" s="531"/>
      <c r="IP49" s="531"/>
      <c r="IQ49" s="531"/>
      <c r="IR49" s="531"/>
      <c r="IS49" s="531"/>
      <c r="IT49" s="531"/>
      <c r="IU49" s="531"/>
      <c r="IV49" s="531"/>
      <c r="IW49" s="531"/>
      <c r="IX49" s="531">
        <v>1</v>
      </c>
      <c r="IY49" s="531"/>
      <c r="IZ49" s="531"/>
      <c r="JA49" s="531"/>
      <c r="JB49" s="531"/>
      <c r="JC49" s="531"/>
      <c r="JD49" s="531"/>
      <c r="JE49" s="531"/>
      <c r="JF49" s="531"/>
      <c r="JG49" s="531"/>
      <c r="JH49" s="531"/>
      <c r="JI49" s="531"/>
      <c r="JJ49" s="531"/>
      <c r="JK49" s="531"/>
      <c r="JL49" s="531"/>
      <c r="JM49" s="531"/>
      <c r="JN49" s="531"/>
      <c r="JO49" s="531"/>
      <c r="JP49" s="531"/>
      <c r="JQ49" s="531"/>
      <c r="JR49" s="531"/>
      <c r="JS49" s="531"/>
      <c r="JT49" s="531"/>
      <c r="JU49" s="531"/>
      <c r="JV49" s="531">
        <v>1</v>
      </c>
      <c r="JW49" s="531"/>
      <c r="JX49" s="531"/>
      <c r="JY49" s="531"/>
      <c r="JZ49" s="531"/>
      <c r="KA49" s="531"/>
      <c r="KB49" s="531"/>
      <c r="KC49" s="531"/>
      <c r="KD49" s="531"/>
      <c r="KE49" s="531"/>
      <c r="KF49" s="531"/>
      <c r="KG49" s="531"/>
      <c r="KH49" s="531"/>
      <c r="KI49" s="531"/>
      <c r="KJ49" s="531"/>
      <c r="KK49" s="531"/>
      <c r="KL49" s="531"/>
      <c r="KM49" s="531"/>
      <c r="KN49" s="531"/>
      <c r="KO49" s="531"/>
      <c r="KP49" s="531"/>
      <c r="KQ49" s="531"/>
      <c r="KR49" s="531"/>
      <c r="KS49" s="531"/>
      <c r="KT49" s="531"/>
      <c r="KU49" s="531"/>
      <c r="KV49" s="531"/>
      <c r="KW49" s="531"/>
      <c r="KX49" s="531"/>
      <c r="KY49" s="531"/>
      <c r="KZ49" s="531"/>
      <c r="LA49" s="531"/>
      <c r="LB49" s="531"/>
      <c r="LC49" s="531"/>
      <c r="LD49" s="531"/>
      <c r="LE49" s="531"/>
      <c r="LF49" s="531"/>
      <c r="LG49" s="531"/>
      <c r="LH49" s="531"/>
      <c r="LI49" s="531"/>
      <c r="LJ49" s="531"/>
      <c r="LK49" s="531"/>
      <c r="LL49" s="531"/>
      <c r="LM49" s="531"/>
      <c r="LN49" s="531"/>
      <c r="LO49" s="531"/>
      <c r="LP49" s="531">
        <v>1</v>
      </c>
      <c r="LQ49" s="531"/>
      <c r="LR49" s="531"/>
      <c r="LS49" s="531"/>
      <c r="LT49" s="531"/>
      <c r="LU49" s="531"/>
      <c r="LV49" s="531"/>
      <c r="LW49" s="531"/>
      <c r="LX49" s="531"/>
      <c r="LY49" s="531"/>
      <c r="LZ49" s="531"/>
      <c r="MA49" s="531"/>
      <c r="MB49" s="531"/>
      <c r="MC49" s="531"/>
      <c r="MD49" s="531"/>
      <c r="ME49" s="531"/>
      <c r="MF49" s="531"/>
      <c r="MG49" s="531"/>
      <c r="MH49" s="531"/>
      <c r="MI49" s="531"/>
      <c r="MJ49" s="531"/>
      <c r="MK49" s="531"/>
      <c r="ML49" s="531"/>
      <c r="MM49" s="531"/>
      <c r="MN49" s="531"/>
      <c r="MO49" s="531"/>
      <c r="MP49" s="531"/>
      <c r="MQ49" s="531"/>
      <c r="MR49" s="531">
        <v>1</v>
      </c>
      <c r="MS49" s="531"/>
      <c r="MT49" s="531"/>
      <c r="MU49" s="531"/>
      <c r="MV49" s="531"/>
      <c r="MW49" s="531"/>
      <c r="MX49" s="531"/>
      <c r="MY49" s="531"/>
      <c r="MZ49" s="531"/>
      <c r="NA49" s="531"/>
      <c r="NB49" s="531"/>
      <c r="NC49" s="531"/>
      <c r="ND49" s="531"/>
      <c r="NE49" s="531"/>
      <c r="NF49" s="531"/>
      <c r="NG49" s="531"/>
      <c r="NH49" s="531"/>
      <c r="NI49" s="531"/>
      <c r="NJ49" s="531"/>
      <c r="NK49" s="531"/>
      <c r="NL49" s="531"/>
      <c r="NM49" s="531"/>
      <c r="NN49" s="531"/>
      <c r="NO49" s="531"/>
      <c r="NP49" s="531"/>
      <c r="NQ49" s="531"/>
      <c r="NR49" s="531"/>
      <c r="NS49" s="531"/>
      <c r="NT49" s="531"/>
      <c r="NU49" s="531"/>
      <c r="NV49" s="531"/>
      <c r="NW49" s="531"/>
      <c r="NX49" s="531"/>
      <c r="NY49" s="531"/>
      <c r="NZ49" s="531"/>
      <c r="OA49" s="531"/>
      <c r="OB49" s="531"/>
      <c r="OC49" s="531"/>
      <c r="OD49" s="531"/>
      <c r="OE49" s="531"/>
      <c r="OF49" s="531"/>
      <c r="OG49" s="531"/>
      <c r="OH49" s="531"/>
      <c r="OI49" s="531"/>
      <c r="OJ49" s="531">
        <v>1</v>
      </c>
      <c r="OK49" s="531"/>
      <c r="OL49" s="531"/>
      <c r="OM49" s="531"/>
      <c r="ON49" s="531"/>
      <c r="OO49" s="531"/>
      <c r="OP49" s="531"/>
      <c r="OQ49" s="531"/>
      <c r="OR49" s="531"/>
      <c r="OS49" s="531"/>
      <c r="OT49" s="531"/>
      <c r="OU49" s="531"/>
      <c r="OV49" s="531"/>
      <c r="OW49" s="531"/>
      <c r="OX49" s="531">
        <v>1</v>
      </c>
      <c r="OY49" s="531">
        <v>1</v>
      </c>
      <c r="OZ49" s="531"/>
      <c r="PA49" s="531"/>
      <c r="PB49" s="531"/>
      <c r="PC49" s="531"/>
      <c r="PD49" s="531"/>
      <c r="PE49" s="531"/>
      <c r="PF49" s="531"/>
      <c r="PG49" s="531"/>
      <c r="PH49" s="531"/>
      <c r="PI49" s="531"/>
      <c r="PJ49" s="531"/>
      <c r="PK49" s="531"/>
      <c r="PL49" s="531"/>
      <c r="PM49" s="531"/>
      <c r="PN49" s="531"/>
      <c r="PO49" s="531"/>
      <c r="PP49" s="531"/>
      <c r="PQ49" s="531"/>
      <c r="PR49" s="531"/>
      <c r="PS49" s="531"/>
      <c r="PT49" s="531"/>
      <c r="PU49" s="531"/>
      <c r="PV49" s="531"/>
      <c r="PW49" s="531"/>
      <c r="PX49" s="531"/>
      <c r="PY49" s="531"/>
      <c r="PZ49" s="531"/>
      <c r="QA49" s="531"/>
      <c r="QB49" s="531">
        <v>1</v>
      </c>
      <c r="QC49" s="531"/>
      <c r="QD49" s="531"/>
      <c r="QE49" s="531"/>
      <c r="QF49" s="531"/>
      <c r="QG49" s="531"/>
      <c r="QH49" s="531"/>
      <c r="QI49" s="531"/>
      <c r="QJ49" s="531"/>
      <c r="QK49" s="531"/>
      <c r="QL49" s="531"/>
      <c r="QM49" s="531"/>
      <c r="QN49" s="531"/>
      <c r="QO49" s="531"/>
      <c r="QP49" s="531"/>
      <c r="QQ49" s="531"/>
      <c r="QR49" s="531"/>
      <c r="QS49" s="531"/>
      <c r="QT49" s="531"/>
      <c r="QU49" s="531"/>
      <c r="QV49" s="531"/>
      <c r="QW49" s="531"/>
      <c r="QX49" s="531"/>
      <c r="QY49" s="531"/>
      <c r="QZ49" s="531"/>
      <c r="RA49" s="531"/>
      <c r="RB49" s="531"/>
      <c r="RC49" s="531"/>
      <c r="RD49" s="531"/>
      <c r="RE49" s="531"/>
      <c r="RF49" s="531"/>
      <c r="RG49" s="531"/>
      <c r="RH49" s="531"/>
      <c r="RI49" s="531"/>
      <c r="RJ49" s="531"/>
      <c r="RK49" s="531"/>
      <c r="RL49" s="531"/>
      <c r="RM49" s="531"/>
      <c r="RN49" s="531"/>
      <c r="RO49" s="531"/>
      <c r="RP49" s="531"/>
      <c r="RQ49" s="531"/>
      <c r="RR49" s="531"/>
      <c r="RS49" s="531"/>
      <c r="RT49" s="531">
        <v>1</v>
      </c>
      <c r="RU49" s="531"/>
      <c r="RV49" s="531"/>
      <c r="RW49" s="531"/>
      <c r="RX49" s="531"/>
      <c r="RY49" s="531"/>
      <c r="RZ49" s="531"/>
      <c r="SA49" s="531"/>
      <c r="SB49" s="531"/>
      <c r="SC49" s="531"/>
      <c r="SD49" s="531"/>
      <c r="SE49" s="531"/>
      <c r="SF49" s="531"/>
      <c r="SG49" s="531"/>
      <c r="SH49" s="531"/>
      <c r="SI49" s="531"/>
      <c r="SJ49" s="531"/>
      <c r="SK49" s="531"/>
      <c r="SL49" s="531"/>
      <c r="SM49" s="531"/>
      <c r="SN49" s="531"/>
      <c r="SO49" s="531"/>
      <c r="SP49" s="531"/>
      <c r="SQ49" s="531"/>
      <c r="SR49" s="531"/>
      <c r="SS49" s="531"/>
      <c r="ST49" s="531"/>
      <c r="SU49" s="531"/>
      <c r="SV49" s="531"/>
      <c r="SW49" s="531"/>
      <c r="SX49" s="531"/>
      <c r="SY49" s="531"/>
      <c r="SZ49" s="531"/>
      <c r="TA49" s="531"/>
      <c r="TB49" s="531"/>
      <c r="TC49" s="531"/>
      <c r="TD49" s="531"/>
      <c r="TE49" s="531"/>
      <c r="TF49" s="531"/>
      <c r="TG49" s="531"/>
      <c r="TH49" s="531"/>
      <c r="TI49" s="531"/>
      <c r="TJ49" s="531"/>
      <c r="TK49" s="531"/>
      <c r="TL49" s="531"/>
      <c r="TM49" s="531"/>
      <c r="TN49" s="531"/>
      <c r="TO49" s="531"/>
      <c r="TP49" s="531"/>
      <c r="TQ49" s="531"/>
      <c r="TR49" s="531"/>
      <c r="TS49" s="531"/>
      <c r="TT49" s="531"/>
      <c r="TU49" s="531"/>
      <c r="TV49" s="531"/>
      <c r="TW49" s="531"/>
      <c r="TX49" s="531"/>
      <c r="TY49" s="531"/>
      <c r="TZ49" s="531"/>
      <c r="UA49" s="531"/>
      <c r="UB49" s="531"/>
      <c r="UC49" s="531">
        <v>4</v>
      </c>
      <c r="UD49" s="531">
        <v>0</v>
      </c>
      <c r="UE49" s="531">
        <v>0</v>
      </c>
      <c r="UF49" s="531">
        <v>0</v>
      </c>
      <c r="UG49" s="531">
        <v>8</v>
      </c>
      <c r="UH49" s="531"/>
      <c r="UI49" s="531">
        <v>1</v>
      </c>
      <c r="UJ49" s="531"/>
      <c r="UK49" s="531"/>
      <c r="UL49" s="531"/>
      <c r="UM49" s="531">
        <v>1</v>
      </c>
      <c r="UN49" s="531"/>
      <c r="UO49" s="531">
        <v>2</v>
      </c>
      <c r="UP49" s="531"/>
      <c r="UQ49" s="531">
        <v>1</v>
      </c>
      <c r="UR49" s="531"/>
      <c r="US49" s="531"/>
      <c r="UT49" s="531"/>
      <c r="UU49" s="531"/>
      <c r="UV49" s="531"/>
      <c r="UW49" s="531">
        <v>3</v>
      </c>
      <c r="UX49" s="531">
        <v>4</v>
      </c>
      <c r="UY49" s="531">
        <v>1</v>
      </c>
      <c r="UZ49" s="531"/>
      <c r="VA49" s="531"/>
      <c r="VB49" s="531"/>
      <c r="VC49" s="536"/>
      <c r="VD49" s="536"/>
      <c r="VE49" s="536"/>
      <c r="VF49" s="536"/>
      <c r="VG49" s="536"/>
      <c r="VH49" s="536"/>
      <c r="VI49" s="531"/>
      <c r="VJ49" s="531"/>
      <c r="VK49" s="531"/>
      <c r="VL49" s="531"/>
      <c r="VM49" s="531">
        <v>3</v>
      </c>
      <c r="VN49" s="531">
        <v>7</v>
      </c>
      <c r="VO49" s="531">
        <v>3</v>
      </c>
      <c r="VP49" s="531">
        <v>3</v>
      </c>
      <c r="VQ49" s="531"/>
      <c r="VR49" s="531"/>
      <c r="VS49" s="531"/>
      <c r="VT49" s="531"/>
      <c r="VU49" s="531"/>
      <c r="VV49" s="531"/>
      <c r="VW49" s="531"/>
      <c r="VX49" s="536"/>
      <c r="VY49" s="531"/>
      <c r="VZ49" s="531"/>
      <c r="WA49" s="531"/>
      <c r="WB49" s="531"/>
      <c r="WC49" s="531"/>
      <c r="WD49" s="531"/>
      <c r="WE49" s="531"/>
      <c r="WF49" s="536"/>
      <c r="WG49" s="536"/>
      <c r="WH49" s="536"/>
      <c r="WI49" s="536"/>
      <c r="WJ49" s="536"/>
      <c r="WK49" s="536"/>
      <c r="WL49" s="536"/>
      <c r="WM49" s="536"/>
      <c r="WN49" s="536"/>
      <c r="WO49" s="531"/>
      <c r="WP49" s="531"/>
      <c r="WQ49" s="531"/>
      <c r="WR49" s="531"/>
      <c r="WS49" s="531"/>
      <c r="WT49" s="531"/>
      <c r="WU49" s="531"/>
      <c r="WV49" s="531"/>
      <c r="WW49" s="531"/>
      <c r="WX49" s="531"/>
      <c r="WY49" s="531"/>
      <c r="WZ49" s="531"/>
      <c r="XA49" s="531"/>
      <c r="XB49" s="531"/>
      <c r="XC49" s="531"/>
      <c r="XD49" s="531"/>
      <c r="XE49" s="531"/>
      <c r="XF49" s="531"/>
      <c r="XG49" s="531">
        <v>6</v>
      </c>
      <c r="XH49" s="531"/>
      <c r="XI49" s="531"/>
      <c r="XJ49" s="531"/>
      <c r="XK49" s="531"/>
      <c r="XL49" s="531"/>
      <c r="XM49" s="531"/>
      <c r="XN49" s="531"/>
      <c r="XO49" s="531"/>
      <c r="XP49" s="531"/>
      <c r="XQ49" s="531"/>
      <c r="XR49" s="531"/>
      <c r="XS49" s="531"/>
      <c r="XT49" s="531"/>
      <c r="XU49" s="531"/>
      <c r="XV49" s="531"/>
      <c r="XW49" s="531"/>
      <c r="XX49" s="531"/>
      <c r="XY49" s="531">
        <v>3</v>
      </c>
      <c r="XZ49" s="531"/>
      <c r="YA49" s="531"/>
      <c r="YB49" s="531"/>
      <c r="YC49" s="531"/>
      <c r="YD49" s="531"/>
      <c r="YE49" s="531"/>
      <c r="YF49" s="531"/>
      <c r="YG49" s="531"/>
      <c r="YH49" s="531">
        <v>6</v>
      </c>
      <c r="YI49" s="531">
        <v>8</v>
      </c>
      <c r="YJ49" s="531"/>
      <c r="YK49" s="531"/>
      <c r="YL49" s="531"/>
      <c r="YM49" s="531"/>
      <c r="YN49" s="531"/>
      <c r="YO49" s="531"/>
      <c r="YP49" s="531"/>
      <c r="YQ49" s="531"/>
      <c r="YR49" s="531"/>
      <c r="YS49" s="531"/>
      <c r="YT49" s="531"/>
      <c r="YU49" s="531"/>
      <c r="YV49" s="531"/>
      <c r="YW49" s="531"/>
      <c r="YX49" s="531"/>
      <c r="YY49" s="531"/>
      <c r="YZ49" s="531"/>
      <c r="ZA49" s="531"/>
      <c r="ZB49" s="531"/>
      <c r="ZC49" s="531"/>
      <c r="ZD49" s="531"/>
      <c r="ZE49" s="531"/>
      <c r="ZF49" s="531"/>
      <c r="ZG49" s="531"/>
      <c r="ZH49" s="531"/>
      <c r="ZI49" s="531"/>
      <c r="ZJ49" s="531"/>
      <c r="ZK49" s="531"/>
      <c r="ZL49" s="531"/>
      <c r="ZM49" s="531"/>
      <c r="ZN49" s="531"/>
      <c r="ZO49" s="531"/>
      <c r="ZP49" s="531"/>
      <c r="ZQ49" s="531"/>
      <c r="ZR49" s="531"/>
      <c r="ZS49" s="531"/>
      <c r="ZT49" s="531"/>
      <c r="ZU49" s="531"/>
      <c r="ZV49" s="531"/>
      <c r="ZW49" s="531"/>
      <c r="ZX49" s="531"/>
      <c r="ZY49" s="531"/>
      <c r="ZZ49" s="531"/>
      <c r="AAA49" s="531"/>
      <c r="AAB49" s="531"/>
      <c r="AAC49" s="531"/>
      <c r="AAD49" s="531"/>
      <c r="AAE49" s="531"/>
      <c r="AAF49" s="531"/>
      <c r="AAG49" s="531"/>
      <c r="AAH49" s="531"/>
      <c r="AAI49" s="531"/>
      <c r="AAJ49" s="531"/>
      <c r="AAK49" s="531"/>
      <c r="AAL49" s="531">
        <v>11</v>
      </c>
      <c r="AAM49" s="531"/>
      <c r="AAN49" s="531"/>
      <c r="AAO49" s="531"/>
      <c r="AAP49" s="531"/>
      <c r="AAQ49" s="531"/>
      <c r="AAR49" s="531"/>
      <c r="AAS49" s="531"/>
      <c r="AAT49" s="531"/>
      <c r="AAU49" s="531"/>
      <c r="AAV49" s="531">
        <v>3</v>
      </c>
      <c r="AAW49" s="531"/>
      <c r="AAX49" s="531"/>
      <c r="AAY49" s="531"/>
      <c r="AAZ49" s="531"/>
      <c r="ABA49" s="531"/>
      <c r="ABB49" s="531"/>
      <c r="ABC49" s="531"/>
      <c r="ABD49" s="531"/>
      <c r="ABE49" s="536"/>
      <c r="ABF49" s="536"/>
      <c r="ABG49" s="536"/>
      <c r="ABH49" s="536"/>
      <c r="ABI49" s="536"/>
      <c r="ABJ49" s="536"/>
      <c r="ABK49" s="536"/>
      <c r="ABL49" s="536"/>
      <c r="ABM49" s="536"/>
      <c r="ABN49" s="536"/>
      <c r="ABO49" s="536"/>
      <c r="ABP49" s="536"/>
      <c r="ABQ49" s="536"/>
      <c r="ABR49" s="536"/>
      <c r="ABS49" s="536"/>
      <c r="ABT49" s="536"/>
      <c r="ABU49" s="536"/>
      <c r="ABV49" s="536"/>
      <c r="ABW49" s="536"/>
      <c r="ABX49" s="536"/>
      <c r="ABY49" s="536"/>
      <c r="ABZ49" s="531"/>
      <c r="ACA49" s="531"/>
      <c r="ACB49" s="531"/>
      <c r="ACC49" s="531"/>
      <c r="ACD49" s="531"/>
      <c r="ACE49" s="531"/>
      <c r="ACF49" s="531"/>
      <c r="ACG49" s="531"/>
      <c r="ACH49" s="531"/>
      <c r="ACI49" s="531"/>
      <c r="ACJ49" s="531"/>
      <c r="ACK49" s="531"/>
      <c r="ACL49" s="531"/>
      <c r="ACM49" s="531"/>
      <c r="ACN49" s="531"/>
      <c r="ACO49" s="531"/>
      <c r="ACP49" s="531"/>
      <c r="ACQ49" s="531">
        <v>4</v>
      </c>
      <c r="ACR49" s="531">
        <v>4</v>
      </c>
      <c r="ACS49" s="531"/>
      <c r="ACT49" s="531">
        <v>2</v>
      </c>
      <c r="ACU49" s="531"/>
      <c r="ACV49" s="531" t="s">
        <v>1636</v>
      </c>
      <c r="ACW49" s="536"/>
      <c r="ACX49" s="536"/>
      <c r="ACY49" s="536"/>
      <c r="ACZ49" s="536"/>
      <c r="ADA49" s="536"/>
      <c r="ADB49" s="536"/>
      <c r="ADC49" s="536"/>
      <c r="ADD49" s="536"/>
      <c r="ADE49" s="536"/>
      <c r="ADF49" s="536"/>
      <c r="ADG49" s="536"/>
      <c r="ADH49" s="536"/>
      <c r="ADI49" s="536"/>
      <c r="ADJ49" s="536"/>
      <c r="ADK49" s="536"/>
      <c r="ADL49" s="531"/>
      <c r="ADM49" s="531"/>
      <c r="ADN49" s="531"/>
      <c r="ADO49" s="531"/>
      <c r="ADP49" s="531"/>
      <c r="ADQ49" s="531"/>
      <c r="ADR49" s="531"/>
      <c r="ADS49" s="531" t="s">
        <v>1805</v>
      </c>
      <c r="ADT49" s="531"/>
      <c r="ADU49" s="531"/>
      <c r="ADV49" s="531"/>
      <c r="ADW49" s="531"/>
      <c r="ADX49" s="531" t="s">
        <v>1637</v>
      </c>
      <c r="ADY49" s="536"/>
      <c r="ADZ49" s="536"/>
      <c r="AEA49" s="536"/>
      <c r="AEB49" s="531" t="s">
        <v>1798</v>
      </c>
      <c r="AEC49" s="531" t="s">
        <v>1799</v>
      </c>
      <c r="AED49" s="531" t="s">
        <v>1800</v>
      </c>
      <c r="AEE49" s="531" t="s">
        <v>1801</v>
      </c>
      <c r="AEF49" s="531" t="s">
        <v>1802</v>
      </c>
      <c r="AEG49" s="531" t="s">
        <v>1803</v>
      </c>
      <c r="AEH49" s="531" t="s">
        <v>1638</v>
      </c>
      <c r="AEI49" s="531" t="s">
        <v>1638</v>
      </c>
      <c r="AEJ49" s="531" t="s">
        <v>1638</v>
      </c>
    </row>
    <row r="50" spans="1:816">
      <c r="A50" s="531">
        <v>22</v>
      </c>
      <c r="B50" s="531">
        <v>20</v>
      </c>
      <c r="C50" s="537">
        <v>4</v>
      </c>
      <c r="D50" s="535">
        <v>43073.534581481479</v>
      </c>
      <c r="E50" s="531" t="s">
        <v>1755</v>
      </c>
      <c r="F50" s="531" t="s">
        <v>719</v>
      </c>
      <c r="G50" s="531" t="s">
        <v>875</v>
      </c>
      <c r="H50" s="531" t="s">
        <v>1760</v>
      </c>
      <c r="I50" s="531" t="s">
        <v>700</v>
      </c>
      <c r="J50" s="531">
        <v>28</v>
      </c>
      <c r="K50" s="531" t="s">
        <v>1756</v>
      </c>
      <c r="L50" s="531" t="s">
        <v>1509</v>
      </c>
      <c r="M50" s="531" t="s">
        <v>879</v>
      </c>
      <c r="N50" s="531"/>
      <c r="O50" s="531" t="s">
        <v>1757</v>
      </c>
      <c r="P50" s="531" t="s">
        <v>725</v>
      </c>
      <c r="Q50" s="531"/>
      <c r="R50" s="531"/>
      <c r="S50" s="531"/>
      <c r="T50" s="531"/>
      <c r="U50" s="531"/>
      <c r="V50" s="531" t="s">
        <v>875</v>
      </c>
      <c r="W50" s="531" t="s">
        <v>1760</v>
      </c>
      <c r="X50" s="531" t="s">
        <v>700</v>
      </c>
      <c r="Y50" s="531" t="s">
        <v>719</v>
      </c>
      <c r="Z50" s="531" t="s">
        <v>1756</v>
      </c>
      <c r="AA50" s="531" t="s">
        <v>1509</v>
      </c>
      <c r="AB50" s="531" t="s">
        <v>1675</v>
      </c>
      <c r="AC50" s="531" t="s">
        <v>718</v>
      </c>
      <c r="AD50" s="531"/>
      <c r="AE50" s="531"/>
      <c r="AF50" s="531">
        <v>6</v>
      </c>
      <c r="AG50" s="531">
        <v>5</v>
      </c>
      <c r="AH50" s="531">
        <v>6</v>
      </c>
      <c r="AI50" s="531">
        <v>3</v>
      </c>
      <c r="AJ50" s="531">
        <v>6</v>
      </c>
      <c r="AK50" s="531"/>
      <c r="AL50" s="531">
        <v>2</v>
      </c>
      <c r="AM50" s="531"/>
      <c r="AN50" s="531"/>
      <c r="AO50" s="531"/>
      <c r="AP50" s="531">
        <v>1</v>
      </c>
      <c r="AQ50" s="531"/>
      <c r="AR50" s="531">
        <v>1</v>
      </c>
      <c r="AS50" s="531">
        <v>1</v>
      </c>
      <c r="AT50" s="531"/>
      <c r="AU50" s="531"/>
      <c r="AV50" s="531">
        <v>2</v>
      </c>
      <c r="AW50" s="531">
        <v>2</v>
      </c>
      <c r="AX50" s="531">
        <v>2</v>
      </c>
      <c r="AY50" s="531"/>
      <c r="AZ50" s="531"/>
      <c r="BA50" s="531"/>
      <c r="BB50" s="531"/>
      <c r="BC50" s="531"/>
      <c r="BD50" s="531"/>
      <c r="BE50" s="531"/>
      <c r="BF50" s="531">
        <v>1</v>
      </c>
      <c r="BG50" s="531"/>
      <c r="BH50" s="531"/>
      <c r="BI50" s="531"/>
      <c r="BJ50" s="531"/>
      <c r="BK50" s="531"/>
      <c r="BL50" s="531"/>
      <c r="BM50" s="531"/>
      <c r="BN50" s="531"/>
      <c r="BO50" s="531"/>
      <c r="BP50" s="531">
        <v>3</v>
      </c>
      <c r="BQ50" s="531"/>
      <c r="BR50" s="531"/>
      <c r="BS50" s="531"/>
      <c r="BT50" s="531"/>
      <c r="BU50" s="531"/>
      <c r="BV50" s="531">
        <v>4</v>
      </c>
      <c r="BW50" s="531"/>
      <c r="BX50" s="531"/>
      <c r="BY50" s="531"/>
      <c r="BZ50" s="531"/>
      <c r="CA50" s="531"/>
      <c r="CB50" s="531"/>
      <c r="CC50" s="531"/>
      <c r="CD50" s="531"/>
      <c r="CE50" s="531"/>
      <c r="CF50" s="531">
        <v>5</v>
      </c>
      <c r="CG50" s="531"/>
      <c r="CH50" s="531"/>
      <c r="CI50" s="531"/>
      <c r="CJ50" s="531"/>
      <c r="CK50" s="531"/>
      <c r="CL50" s="531"/>
      <c r="CM50" s="531"/>
      <c r="CN50" s="531"/>
      <c r="CO50" s="531"/>
      <c r="CP50" s="531"/>
      <c r="CQ50" s="531"/>
      <c r="CR50" s="531"/>
      <c r="CS50" s="531"/>
      <c r="CT50" s="531"/>
      <c r="CU50" s="531"/>
      <c r="CV50" s="531"/>
      <c r="CW50" s="531"/>
      <c r="CX50" s="531"/>
      <c r="CY50" s="531"/>
      <c r="CZ50" s="531"/>
      <c r="DA50" s="531"/>
      <c r="DB50" s="531"/>
      <c r="DC50" s="531"/>
      <c r="DD50" s="531"/>
      <c r="DE50" s="531"/>
      <c r="DF50" s="531">
        <v>7</v>
      </c>
      <c r="DG50" s="531"/>
      <c r="DH50" s="531"/>
      <c r="DI50" s="531">
        <v>2</v>
      </c>
      <c r="DJ50" s="531"/>
      <c r="DK50" s="531"/>
      <c r="DL50" s="531"/>
      <c r="DM50" s="531"/>
      <c r="DN50" s="531"/>
      <c r="DO50" s="531"/>
      <c r="DP50" s="531"/>
      <c r="DQ50" s="531"/>
      <c r="DR50" s="531"/>
      <c r="DS50" s="531"/>
      <c r="DT50" s="531"/>
      <c r="DU50" s="531"/>
      <c r="DV50" s="531"/>
      <c r="DW50" s="531"/>
      <c r="DX50" s="531"/>
      <c r="DY50" s="531"/>
      <c r="DZ50" s="531"/>
      <c r="EA50" s="531"/>
      <c r="EB50" s="531"/>
      <c r="EC50" s="531"/>
      <c r="ED50" s="531"/>
      <c r="EE50" s="531"/>
      <c r="EF50" s="531">
        <v>1</v>
      </c>
      <c r="EG50" s="531"/>
      <c r="EH50" s="531"/>
      <c r="EI50" s="531">
        <v>4</v>
      </c>
      <c r="EJ50" s="531"/>
      <c r="EK50" s="531"/>
      <c r="EL50" s="531"/>
      <c r="EM50" s="531"/>
      <c r="EN50" s="531"/>
      <c r="EO50" s="531"/>
      <c r="EP50" s="531"/>
      <c r="EQ50" s="531"/>
      <c r="ER50" s="531"/>
      <c r="ES50" s="531"/>
      <c r="ET50" s="531"/>
      <c r="EU50" s="531"/>
      <c r="EV50" s="531"/>
      <c r="EW50" s="531"/>
      <c r="EX50" s="531"/>
      <c r="EY50" s="531"/>
      <c r="EZ50" s="531"/>
      <c r="FA50" s="531"/>
      <c r="FB50" s="531"/>
      <c r="FC50" s="531"/>
      <c r="FD50" s="531"/>
      <c r="FE50" s="531"/>
      <c r="FF50" s="531"/>
      <c r="FG50" s="531"/>
      <c r="FH50" s="531"/>
      <c r="FI50" s="531"/>
      <c r="FJ50" s="531"/>
      <c r="FK50" s="531"/>
      <c r="FL50" s="531"/>
      <c r="FM50" s="531"/>
      <c r="FN50" s="531"/>
      <c r="FO50" s="531"/>
      <c r="FP50" s="531"/>
      <c r="FQ50" s="531"/>
      <c r="FR50" s="531"/>
      <c r="FS50" s="531"/>
      <c r="FT50" s="531"/>
      <c r="FU50" s="531"/>
      <c r="FV50" s="531"/>
      <c r="FW50" s="531"/>
      <c r="FX50" s="531"/>
      <c r="FY50" s="531"/>
      <c r="FZ50" s="531"/>
      <c r="GA50" s="531"/>
      <c r="GB50" s="531"/>
      <c r="GC50" s="531"/>
      <c r="GD50" s="531"/>
      <c r="GE50" s="531"/>
      <c r="GF50" s="531"/>
      <c r="GG50" s="531"/>
      <c r="GH50" s="531"/>
      <c r="GI50" s="531"/>
      <c r="GJ50" s="531"/>
      <c r="GK50" s="531"/>
      <c r="GL50" s="531"/>
      <c r="GM50" s="531"/>
      <c r="GN50" s="531"/>
      <c r="GO50" s="531"/>
      <c r="GP50" s="531"/>
      <c r="GQ50" s="531"/>
      <c r="GR50" s="531"/>
      <c r="GS50" s="531"/>
      <c r="GT50" s="531"/>
      <c r="GU50" s="531"/>
      <c r="GV50" s="531"/>
      <c r="GW50" s="531"/>
      <c r="GX50" s="531"/>
      <c r="GY50" s="531"/>
      <c r="GZ50" s="531"/>
      <c r="HA50" s="531"/>
      <c r="HB50" s="531"/>
      <c r="HC50" s="531"/>
      <c r="HD50" s="531"/>
      <c r="HE50" s="531"/>
      <c r="HF50" s="531"/>
      <c r="HG50" s="531"/>
      <c r="HH50" s="531"/>
      <c r="HI50" s="531"/>
      <c r="HJ50" s="531"/>
      <c r="HK50" s="531"/>
      <c r="HL50" s="531"/>
      <c r="HM50" s="531"/>
      <c r="HN50" s="531"/>
      <c r="HO50" s="531"/>
      <c r="HP50" s="531"/>
      <c r="HQ50" s="531"/>
      <c r="HR50" s="531"/>
      <c r="HS50" s="531"/>
      <c r="HT50" s="531"/>
      <c r="HU50" s="531"/>
      <c r="HV50" s="531"/>
      <c r="HW50" s="531"/>
      <c r="HX50" s="531"/>
      <c r="HY50" s="531"/>
      <c r="HZ50" s="531"/>
      <c r="IA50" s="531"/>
      <c r="IB50" s="531"/>
      <c r="IC50" s="531"/>
      <c r="ID50" s="531"/>
      <c r="IE50" s="531"/>
      <c r="IF50" s="531"/>
      <c r="IG50" s="531"/>
      <c r="IH50" s="531"/>
      <c r="II50" s="531"/>
      <c r="IJ50" s="531"/>
      <c r="IK50" s="531"/>
      <c r="IL50" s="531"/>
      <c r="IM50" s="531"/>
      <c r="IN50" s="531"/>
      <c r="IO50" s="531"/>
      <c r="IP50" s="531"/>
      <c r="IQ50" s="531"/>
      <c r="IR50" s="531"/>
      <c r="IS50" s="531"/>
      <c r="IT50" s="531"/>
      <c r="IU50" s="531"/>
      <c r="IV50" s="531"/>
      <c r="IW50" s="531"/>
      <c r="IX50" s="531"/>
      <c r="IY50" s="531"/>
      <c r="IZ50" s="531"/>
      <c r="JA50" s="531"/>
      <c r="JB50" s="531"/>
      <c r="JC50" s="531"/>
      <c r="JD50" s="531"/>
      <c r="JE50" s="531"/>
      <c r="JF50" s="531"/>
      <c r="JG50" s="531"/>
      <c r="JH50" s="531"/>
      <c r="JI50" s="531"/>
      <c r="JJ50" s="531"/>
      <c r="JK50" s="531"/>
      <c r="JL50" s="531"/>
      <c r="JM50" s="531"/>
      <c r="JN50" s="531"/>
      <c r="JO50" s="531"/>
      <c r="JP50" s="531"/>
      <c r="JQ50" s="531"/>
      <c r="JR50" s="531"/>
      <c r="JS50" s="531"/>
      <c r="JT50" s="531"/>
      <c r="JU50" s="531"/>
      <c r="JV50" s="531"/>
      <c r="JW50" s="531"/>
      <c r="JX50" s="531"/>
      <c r="JY50" s="531"/>
      <c r="JZ50" s="531"/>
      <c r="KA50" s="531"/>
      <c r="KB50" s="531"/>
      <c r="KC50" s="531"/>
      <c r="KD50" s="531"/>
      <c r="KE50" s="531"/>
      <c r="KF50" s="531"/>
      <c r="KG50" s="531"/>
      <c r="KH50" s="531"/>
      <c r="KI50" s="531"/>
      <c r="KJ50" s="531"/>
      <c r="KK50" s="531"/>
      <c r="KL50" s="531"/>
      <c r="KM50" s="531"/>
      <c r="KN50" s="531"/>
      <c r="KO50" s="531"/>
      <c r="KP50" s="531"/>
      <c r="KQ50" s="531"/>
      <c r="KR50" s="531"/>
      <c r="KS50" s="531"/>
      <c r="KT50" s="531"/>
      <c r="KU50" s="531"/>
      <c r="KV50" s="531"/>
      <c r="KW50" s="531"/>
      <c r="KX50" s="531"/>
      <c r="KY50" s="531"/>
      <c r="KZ50" s="531"/>
      <c r="LA50" s="531"/>
      <c r="LB50" s="531"/>
      <c r="LC50" s="531"/>
      <c r="LD50" s="531"/>
      <c r="LE50" s="531"/>
      <c r="LF50" s="531"/>
      <c r="LG50" s="531"/>
      <c r="LH50" s="531"/>
      <c r="LI50" s="531"/>
      <c r="LJ50" s="531"/>
      <c r="LK50" s="531"/>
      <c r="LL50" s="531"/>
      <c r="LM50" s="531"/>
      <c r="LN50" s="531"/>
      <c r="LO50" s="531"/>
      <c r="LP50" s="531"/>
      <c r="LQ50" s="531"/>
      <c r="LR50" s="531"/>
      <c r="LS50" s="531"/>
      <c r="LT50" s="531"/>
      <c r="LU50" s="531"/>
      <c r="LV50" s="531"/>
      <c r="LW50" s="531"/>
      <c r="LX50" s="531"/>
      <c r="LY50" s="531"/>
      <c r="LZ50" s="531"/>
      <c r="MA50" s="531">
        <v>1</v>
      </c>
      <c r="MB50" s="531"/>
      <c r="MC50" s="531"/>
      <c r="MD50" s="531"/>
      <c r="ME50" s="531"/>
      <c r="MF50" s="531"/>
      <c r="MG50" s="531"/>
      <c r="MH50" s="531"/>
      <c r="MI50" s="531"/>
      <c r="MJ50" s="531"/>
      <c r="MK50" s="531"/>
      <c r="ML50" s="531"/>
      <c r="MM50" s="531"/>
      <c r="MN50" s="531"/>
      <c r="MO50" s="531">
        <v>2</v>
      </c>
      <c r="MP50" s="531"/>
      <c r="MQ50" s="531"/>
      <c r="MR50" s="531"/>
      <c r="MS50" s="531"/>
      <c r="MT50" s="531"/>
      <c r="MU50" s="531"/>
      <c r="MV50" s="531"/>
      <c r="MW50" s="531"/>
      <c r="MX50" s="531"/>
      <c r="MY50" s="531"/>
      <c r="MZ50" s="531"/>
      <c r="NA50" s="531"/>
      <c r="NB50" s="531"/>
      <c r="NC50" s="531"/>
      <c r="ND50" s="531"/>
      <c r="NE50" s="531"/>
      <c r="NF50" s="531"/>
      <c r="NG50" s="531"/>
      <c r="NH50" s="531"/>
      <c r="NI50" s="531"/>
      <c r="NJ50" s="531"/>
      <c r="NK50" s="531"/>
      <c r="NL50" s="531"/>
      <c r="NM50" s="531"/>
      <c r="NN50" s="531"/>
      <c r="NO50" s="531"/>
      <c r="NP50" s="531"/>
      <c r="NQ50" s="531"/>
      <c r="NR50" s="531"/>
      <c r="NS50" s="531"/>
      <c r="NT50" s="531"/>
      <c r="NU50" s="531"/>
      <c r="NV50" s="531"/>
      <c r="NW50" s="531"/>
      <c r="NX50" s="531"/>
      <c r="NY50" s="531"/>
      <c r="NZ50" s="531"/>
      <c r="OA50" s="531"/>
      <c r="OB50" s="531"/>
      <c r="OC50" s="531"/>
      <c r="OD50" s="531"/>
      <c r="OE50" s="531"/>
      <c r="OF50" s="531"/>
      <c r="OG50" s="531"/>
      <c r="OH50" s="531"/>
      <c r="OI50" s="531"/>
      <c r="OJ50" s="531"/>
      <c r="OK50" s="531"/>
      <c r="OL50" s="531"/>
      <c r="OM50" s="531"/>
      <c r="ON50" s="531"/>
      <c r="OO50" s="531"/>
      <c r="OP50" s="531"/>
      <c r="OQ50" s="531"/>
      <c r="OR50" s="531"/>
      <c r="OS50" s="531"/>
      <c r="OT50" s="531"/>
      <c r="OU50" s="531"/>
      <c r="OV50" s="531"/>
      <c r="OW50" s="531"/>
      <c r="OX50" s="531">
        <v>1</v>
      </c>
      <c r="OY50" s="531"/>
      <c r="OZ50" s="531"/>
      <c r="PA50" s="531"/>
      <c r="PB50" s="531"/>
      <c r="PC50" s="531"/>
      <c r="PD50" s="531"/>
      <c r="PE50" s="531"/>
      <c r="PF50" s="531"/>
      <c r="PG50" s="531"/>
      <c r="PH50" s="531"/>
      <c r="PI50" s="531"/>
      <c r="PJ50" s="531"/>
      <c r="PK50" s="531"/>
      <c r="PL50" s="531"/>
      <c r="PM50" s="531"/>
      <c r="PN50" s="531"/>
      <c r="PO50" s="531"/>
      <c r="PP50" s="531"/>
      <c r="PQ50" s="531"/>
      <c r="PR50" s="531"/>
      <c r="PS50" s="531"/>
      <c r="PT50" s="531"/>
      <c r="PU50" s="531"/>
      <c r="PV50" s="531"/>
      <c r="PW50" s="531"/>
      <c r="PX50" s="531"/>
      <c r="PY50" s="531"/>
      <c r="PZ50" s="531"/>
      <c r="QA50" s="531"/>
      <c r="QB50" s="531"/>
      <c r="QC50" s="531"/>
      <c r="QD50" s="531"/>
      <c r="QE50" s="531"/>
      <c r="QF50" s="531"/>
      <c r="QG50" s="531"/>
      <c r="QH50" s="531"/>
      <c r="QI50" s="531"/>
      <c r="QJ50" s="531"/>
      <c r="QK50" s="531"/>
      <c r="QL50" s="531"/>
      <c r="QM50" s="531"/>
      <c r="QN50" s="531"/>
      <c r="QO50" s="531"/>
      <c r="QP50" s="531"/>
      <c r="QQ50" s="531"/>
      <c r="QR50" s="531"/>
      <c r="QS50" s="531"/>
      <c r="QT50" s="531"/>
      <c r="QU50" s="531"/>
      <c r="QV50" s="531"/>
      <c r="QW50" s="531"/>
      <c r="QX50" s="531"/>
      <c r="QY50" s="531"/>
      <c r="QZ50" s="531"/>
      <c r="RA50" s="531"/>
      <c r="RB50" s="531"/>
      <c r="RC50" s="531"/>
      <c r="RD50" s="531"/>
      <c r="RE50" s="531"/>
      <c r="RF50" s="531"/>
      <c r="RG50" s="531"/>
      <c r="RH50" s="531"/>
      <c r="RI50" s="531"/>
      <c r="RJ50" s="531"/>
      <c r="RK50" s="531"/>
      <c r="RL50" s="531"/>
      <c r="RM50" s="531"/>
      <c r="RN50" s="531"/>
      <c r="RO50" s="531"/>
      <c r="RP50" s="531"/>
      <c r="RQ50" s="531"/>
      <c r="RR50" s="531"/>
      <c r="RS50" s="531"/>
      <c r="RT50" s="531"/>
      <c r="RU50" s="531"/>
      <c r="RV50" s="531"/>
      <c r="RW50" s="531"/>
      <c r="RX50" s="531">
        <v>2</v>
      </c>
      <c r="RY50" s="531"/>
      <c r="RZ50" s="531"/>
      <c r="SA50" s="531"/>
      <c r="SB50" s="531"/>
      <c r="SC50" s="531"/>
      <c r="SD50" s="531"/>
      <c r="SE50" s="531"/>
      <c r="SF50" s="531"/>
      <c r="SG50" s="531"/>
      <c r="SH50" s="531"/>
      <c r="SI50" s="531"/>
      <c r="SJ50" s="531"/>
      <c r="SK50" s="531"/>
      <c r="SL50" s="531"/>
      <c r="SM50" s="531"/>
      <c r="SN50" s="531"/>
      <c r="SO50" s="531"/>
      <c r="SP50" s="531"/>
      <c r="SQ50" s="531"/>
      <c r="SR50" s="531"/>
      <c r="SS50" s="531"/>
      <c r="ST50" s="531"/>
      <c r="SU50" s="531"/>
      <c r="SV50" s="531"/>
      <c r="SW50" s="531"/>
      <c r="SX50" s="531"/>
      <c r="SY50" s="531"/>
      <c r="SZ50" s="531"/>
      <c r="TA50" s="531"/>
      <c r="TB50" s="531"/>
      <c r="TC50" s="531"/>
      <c r="TD50" s="531"/>
      <c r="TE50" s="531"/>
      <c r="TF50" s="531"/>
      <c r="TG50" s="531"/>
      <c r="TH50" s="531"/>
      <c r="TI50" s="531"/>
      <c r="TJ50" s="531"/>
      <c r="TK50" s="531"/>
      <c r="TL50" s="531"/>
      <c r="TM50" s="531"/>
      <c r="TN50" s="531"/>
      <c r="TO50" s="531"/>
      <c r="TP50" s="531"/>
      <c r="TQ50" s="531"/>
      <c r="TR50" s="531"/>
      <c r="TS50" s="531"/>
      <c r="TT50" s="531"/>
      <c r="TU50" s="531"/>
      <c r="TV50" s="531"/>
      <c r="TW50" s="531"/>
      <c r="TX50" s="531"/>
      <c r="TY50" s="531"/>
      <c r="TZ50" s="531"/>
      <c r="UA50" s="531"/>
      <c r="UB50" s="531"/>
      <c r="UC50" s="531">
        <v>16</v>
      </c>
      <c r="UD50" s="531">
        <v>0</v>
      </c>
      <c r="UE50" s="531">
        <v>5</v>
      </c>
      <c r="UF50" s="531">
        <v>1</v>
      </c>
      <c r="UG50" s="531">
        <v>10</v>
      </c>
      <c r="UH50" s="531"/>
      <c r="UI50" s="531">
        <v>3</v>
      </c>
      <c r="UJ50" s="531"/>
      <c r="UK50" s="531">
        <v>0</v>
      </c>
      <c r="UL50" s="531">
        <v>0</v>
      </c>
      <c r="UM50" s="531">
        <v>0</v>
      </c>
      <c r="UN50" s="531">
        <v>8</v>
      </c>
      <c r="UO50" s="531">
        <v>4</v>
      </c>
      <c r="UP50" s="531">
        <v>2</v>
      </c>
      <c r="UQ50" s="531">
        <v>1</v>
      </c>
      <c r="UR50" s="531">
        <v>1</v>
      </c>
      <c r="US50" s="531"/>
      <c r="UT50" s="531">
        <v>0</v>
      </c>
      <c r="UU50" s="531">
        <v>0</v>
      </c>
      <c r="UV50" s="531">
        <v>4</v>
      </c>
      <c r="UW50" s="531">
        <v>0</v>
      </c>
      <c r="UX50" s="531">
        <v>5</v>
      </c>
      <c r="UY50" s="531">
        <v>0</v>
      </c>
      <c r="UZ50" s="531">
        <v>1</v>
      </c>
      <c r="VA50" s="531"/>
      <c r="VB50" s="531"/>
      <c r="VC50" s="536"/>
      <c r="VD50" s="536"/>
      <c r="VE50" s="536"/>
      <c r="VF50" s="536"/>
      <c r="VG50" s="536"/>
      <c r="VH50" s="536"/>
      <c r="VI50" s="531"/>
      <c r="VJ50" s="531"/>
      <c r="VK50" s="531"/>
      <c r="VL50" s="531"/>
      <c r="VM50" s="531"/>
      <c r="VN50" s="531"/>
      <c r="VO50" s="531">
        <v>7</v>
      </c>
      <c r="VP50" s="531">
        <v>8</v>
      </c>
      <c r="VQ50" s="531"/>
      <c r="VR50" s="531"/>
      <c r="VS50" s="531"/>
      <c r="VT50" s="531"/>
      <c r="VU50" s="531"/>
      <c r="VV50" s="531"/>
      <c r="VW50" s="531"/>
      <c r="VX50" s="536"/>
      <c r="VY50" s="531">
        <v>18</v>
      </c>
      <c r="VZ50" s="531">
        <v>22</v>
      </c>
      <c r="WA50" s="531"/>
      <c r="WB50" s="531"/>
      <c r="WC50" s="531"/>
      <c r="WD50" s="531"/>
      <c r="WE50" s="531">
        <v>21</v>
      </c>
      <c r="WF50" s="536"/>
      <c r="WG50" s="536"/>
      <c r="WH50" s="536"/>
      <c r="WI50" s="536"/>
      <c r="WJ50" s="536"/>
      <c r="WK50" s="536"/>
      <c r="WL50" s="536"/>
      <c r="WM50" s="536"/>
      <c r="WN50" s="536"/>
      <c r="WO50" s="531"/>
      <c r="WP50" s="531"/>
      <c r="WQ50" s="531"/>
      <c r="WR50" s="531"/>
      <c r="WS50" s="531"/>
      <c r="WT50" s="531"/>
      <c r="WU50" s="531"/>
      <c r="WV50" s="531"/>
      <c r="WW50" s="531"/>
      <c r="WX50" s="531"/>
      <c r="WY50" s="531"/>
      <c r="WZ50" s="531"/>
      <c r="XA50" s="531"/>
      <c r="XB50" s="531"/>
      <c r="XC50" s="531"/>
      <c r="XD50" s="531">
        <v>44</v>
      </c>
      <c r="XE50" s="531"/>
      <c r="XF50" s="531"/>
      <c r="XG50" s="531">
        <v>13</v>
      </c>
      <c r="XH50" s="531"/>
      <c r="XI50" s="531"/>
      <c r="XJ50" s="531"/>
      <c r="XK50" s="531"/>
      <c r="XL50" s="531"/>
      <c r="XM50" s="531"/>
      <c r="XN50" s="531">
        <v>17</v>
      </c>
      <c r="XO50" s="531"/>
      <c r="XP50" s="531"/>
      <c r="XQ50" s="531"/>
      <c r="XR50" s="531"/>
      <c r="XS50" s="531"/>
      <c r="XT50" s="531"/>
      <c r="XU50" s="531"/>
      <c r="XV50" s="531"/>
      <c r="XW50" s="531"/>
      <c r="XX50" s="531"/>
      <c r="XY50" s="531"/>
      <c r="XZ50" s="531"/>
      <c r="YA50" s="531"/>
      <c r="YB50" s="531"/>
      <c r="YC50" s="531"/>
      <c r="YD50" s="531"/>
      <c r="YE50" s="531"/>
      <c r="YF50" s="531"/>
      <c r="YG50" s="531"/>
      <c r="YH50" s="531"/>
      <c r="YI50" s="531"/>
      <c r="YJ50" s="531"/>
      <c r="YK50" s="531"/>
      <c r="YL50" s="531"/>
      <c r="YM50" s="531"/>
      <c r="YN50" s="531"/>
      <c r="YO50" s="531"/>
      <c r="YP50" s="531"/>
      <c r="YQ50" s="531"/>
      <c r="YR50" s="531"/>
      <c r="YS50" s="531"/>
      <c r="YT50" s="531"/>
      <c r="YU50" s="531"/>
      <c r="YV50" s="531"/>
      <c r="YW50" s="531"/>
      <c r="YX50" s="531"/>
      <c r="YY50" s="531"/>
      <c r="YZ50" s="531"/>
      <c r="ZA50" s="531"/>
      <c r="ZB50" s="531"/>
      <c r="ZC50" s="531"/>
      <c r="ZD50" s="531"/>
      <c r="ZE50" s="531"/>
      <c r="ZF50" s="531"/>
      <c r="ZG50" s="531"/>
      <c r="ZH50" s="531"/>
      <c r="ZI50" s="531"/>
      <c r="ZJ50" s="531">
        <v>18</v>
      </c>
      <c r="ZK50" s="531"/>
      <c r="ZL50" s="531"/>
      <c r="ZM50" s="531"/>
      <c r="ZN50" s="531"/>
      <c r="ZO50" s="531"/>
      <c r="ZP50" s="531"/>
      <c r="ZQ50" s="531"/>
      <c r="ZR50" s="531"/>
      <c r="ZS50" s="531"/>
      <c r="ZT50" s="531"/>
      <c r="ZU50" s="531"/>
      <c r="ZV50" s="531"/>
      <c r="ZW50" s="531"/>
      <c r="ZX50" s="531"/>
      <c r="ZY50" s="531"/>
      <c r="ZZ50" s="531"/>
      <c r="AAA50" s="531"/>
      <c r="AAB50" s="531"/>
      <c r="AAC50" s="531"/>
      <c r="AAD50" s="531"/>
      <c r="AAE50" s="531"/>
      <c r="AAF50" s="531"/>
      <c r="AAG50" s="531"/>
      <c r="AAH50" s="531"/>
      <c r="AAI50" s="531"/>
      <c r="AAJ50" s="531"/>
      <c r="AAK50" s="531"/>
      <c r="AAL50" s="531">
        <v>5</v>
      </c>
      <c r="AAM50" s="531">
        <v>9</v>
      </c>
      <c r="AAN50" s="531"/>
      <c r="AAO50" s="531"/>
      <c r="AAP50" s="531"/>
      <c r="AAQ50" s="531"/>
      <c r="AAR50" s="531"/>
      <c r="AAS50" s="531"/>
      <c r="AAT50" s="531"/>
      <c r="AAU50" s="531"/>
      <c r="AAV50" s="531">
        <v>3</v>
      </c>
      <c r="AAW50" s="531"/>
      <c r="AAX50" s="531"/>
      <c r="AAY50" s="531"/>
      <c r="AAZ50" s="531"/>
      <c r="ABA50" s="531">
        <v>5</v>
      </c>
      <c r="ABB50" s="531">
        <v>5</v>
      </c>
      <c r="ABC50" s="531"/>
      <c r="ABD50" s="531"/>
      <c r="ABE50" s="536"/>
      <c r="ABF50" s="536"/>
      <c r="ABG50" s="536"/>
      <c r="ABH50" s="536"/>
      <c r="ABI50" s="536"/>
      <c r="ABJ50" s="536"/>
      <c r="ABK50" s="536"/>
      <c r="ABL50" s="536"/>
      <c r="ABM50" s="536"/>
      <c r="ABN50" s="536"/>
      <c r="ABO50" s="536"/>
      <c r="ABP50" s="536"/>
      <c r="ABQ50" s="536"/>
      <c r="ABR50" s="536"/>
      <c r="ABS50" s="536"/>
      <c r="ABT50" s="536"/>
      <c r="ABU50" s="536"/>
      <c r="ABV50" s="536"/>
      <c r="ABW50" s="536"/>
      <c r="ABX50" s="536"/>
      <c r="ABY50" s="536"/>
      <c r="ABZ50" s="531"/>
      <c r="ACA50" s="531"/>
      <c r="ACB50" s="531"/>
      <c r="ACC50" s="531"/>
      <c r="ACD50" s="531"/>
      <c r="ACE50" s="531"/>
      <c r="ACF50" s="531"/>
      <c r="ACG50" s="531"/>
      <c r="ACH50" s="531"/>
      <c r="ACI50" s="531"/>
      <c r="ACJ50" s="531"/>
      <c r="ACK50" s="531"/>
      <c r="ACL50" s="531"/>
      <c r="ACM50" s="531"/>
      <c r="ACN50" s="531"/>
      <c r="ACO50" s="531"/>
      <c r="ACP50" s="531"/>
      <c r="ACQ50" s="531">
        <v>4</v>
      </c>
      <c r="ACR50" s="531">
        <v>3</v>
      </c>
      <c r="ACS50" s="531"/>
      <c r="ACT50" s="531">
        <v>2</v>
      </c>
      <c r="ACU50" s="531"/>
      <c r="ACV50" s="531" t="s">
        <v>1636</v>
      </c>
      <c r="ACW50" s="536"/>
      <c r="ACX50" s="536"/>
      <c r="ACY50" s="536"/>
      <c r="ACZ50" s="536"/>
      <c r="ADA50" s="536"/>
      <c r="ADB50" s="536"/>
      <c r="ADC50" s="536"/>
      <c r="ADD50" s="536"/>
      <c r="ADE50" s="536"/>
      <c r="ADF50" s="536"/>
      <c r="ADG50" s="536"/>
      <c r="ADH50" s="536"/>
      <c r="ADI50" s="536"/>
      <c r="ADJ50" s="536"/>
      <c r="ADK50" s="536"/>
      <c r="ADL50" s="531"/>
      <c r="ADM50" s="531"/>
      <c r="ADN50" s="531"/>
      <c r="ADO50" s="531"/>
      <c r="ADP50" s="531"/>
      <c r="ADQ50" s="531"/>
      <c r="ADR50" s="531"/>
      <c r="ADS50" s="531" t="s">
        <v>1636</v>
      </c>
      <c r="ADT50" s="531"/>
      <c r="ADU50" s="531"/>
      <c r="ADV50" s="531"/>
      <c r="ADW50" s="531"/>
      <c r="ADX50" s="531"/>
      <c r="ADY50" s="536"/>
      <c r="ADZ50" s="536"/>
      <c r="AEA50" s="536"/>
      <c r="AEB50" s="531" t="s">
        <v>1798</v>
      </c>
      <c r="AEC50" s="531" t="s">
        <v>1799</v>
      </c>
      <c r="AED50" s="531" t="s">
        <v>1800</v>
      </c>
      <c r="AEE50" s="531" t="s">
        <v>1801</v>
      </c>
      <c r="AEF50" s="531" t="s">
        <v>1802</v>
      </c>
      <c r="AEG50" s="531" t="s">
        <v>1803</v>
      </c>
      <c r="AEH50" s="531" t="s">
        <v>1638</v>
      </c>
      <c r="AEI50" s="531" t="s">
        <v>1637</v>
      </c>
      <c r="AEJ50" s="531" t="s">
        <v>1638</v>
      </c>
    </row>
    <row r="51" spans="1:816">
      <c r="A51" s="531">
        <v>19</v>
      </c>
      <c r="B51" s="531">
        <v>21</v>
      </c>
      <c r="C51" s="537">
        <v>4</v>
      </c>
      <c r="D51" s="535">
        <v>43073.533190312497</v>
      </c>
      <c r="E51" s="531" t="s">
        <v>1755</v>
      </c>
      <c r="F51" s="531" t="s">
        <v>719</v>
      </c>
      <c r="G51" s="531" t="s">
        <v>875</v>
      </c>
      <c r="H51" s="531" t="s">
        <v>876</v>
      </c>
      <c r="I51" s="531" t="s">
        <v>714</v>
      </c>
      <c r="J51" s="531">
        <v>32</v>
      </c>
      <c r="K51" s="531" t="s">
        <v>1756</v>
      </c>
      <c r="L51" s="531" t="s">
        <v>1509</v>
      </c>
      <c r="M51" s="531" t="s">
        <v>877</v>
      </c>
      <c r="N51" s="531"/>
      <c r="O51" s="531" t="s">
        <v>1757</v>
      </c>
      <c r="P51" s="531" t="s">
        <v>725</v>
      </c>
      <c r="Q51" s="531"/>
      <c r="R51" s="531"/>
      <c r="S51" s="531"/>
      <c r="T51" s="531"/>
      <c r="U51" s="531"/>
      <c r="V51" s="531" t="s">
        <v>875</v>
      </c>
      <c r="W51" s="531" t="s">
        <v>876</v>
      </c>
      <c r="X51" s="531" t="s">
        <v>714</v>
      </c>
      <c r="Y51" s="531" t="s">
        <v>719</v>
      </c>
      <c r="Z51" s="531" t="s">
        <v>1756</v>
      </c>
      <c r="AA51" s="531" t="s">
        <v>1509</v>
      </c>
      <c r="AB51" s="531" t="s">
        <v>1675</v>
      </c>
      <c r="AC51" s="531" t="s">
        <v>718</v>
      </c>
      <c r="AD51" s="531"/>
      <c r="AE51" s="531"/>
      <c r="AF51" s="531">
        <v>6</v>
      </c>
      <c r="AG51" s="531">
        <v>4</v>
      </c>
      <c r="AH51" s="531">
        <v>3</v>
      </c>
      <c r="AI51" s="531">
        <v>4</v>
      </c>
      <c r="AJ51" s="531">
        <v>6</v>
      </c>
      <c r="AK51" s="531">
        <v>1</v>
      </c>
      <c r="AL51" s="531"/>
      <c r="AM51" s="531">
        <v>1</v>
      </c>
      <c r="AN51" s="531"/>
      <c r="AO51" s="531"/>
      <c r="AP51" s="531">
        <v>1</v>
      </c>
      <c r="AQ51" s="531"/>
      <c r="AR51" s="531">
        <v>1</v>
      </c>
      <c r="AS51" s="531"/>
      <c r="AT51" s="531"/>
      <c r="AU51" s="531"/>
      <c r="AV51" s="531">
        <v>1</v>
      </c>
      <c r="AW51" s="531">
        <v>3</v>
      </c>
      <c r="AX51" s="531">
        <v>1</v>
      </c>
      <c r="AY51" s="531"/>
      <c r="AZ51" s="531"/>
      <c r="BA51" s="531"/>
      <c r="BB51" s="531"/>
      <c r="BC51" s="531"/>
      <c r="BD51" s="531"/>
      <c r="BE51" s="531"/>
      <c r="BF51" s="531">
        <v>6</v>
      </c>
      <c r="BG51" s="531"/>
      <c r="BH51" s="531"/>
      <c r="BI51" s="531"/>
      <c r="BJ51" s="531"/>
      <c r="BK51" s="531"/>
      <c r="BL51" s="531"/>
      <c r="BM51" s="531"/>
      <c r="BN51" s="531"/>
      <c r="BO51" s="531"/>
      <c r="BP51" s="531"/>
      <c r="BQ51" s="531"/>
      <c r="BR51" s="531"/>
      <c r="BS51" s="531"/>
      <c r="BT51" s="531"/>
      <c r="BU51" s="531"/>
      <c r="BV51" s="531">
        <v>2</v>
      </c>
      <c r="BW51" s="531"/>
      <c r="BX51" s="531"/>
      <c r="BY51" s="531"/>
      <c r="BZ51" s="531"/>
      <c r="CA51" s="531"/>
      <c r="CB51" s="531"/>
      <c r="CC51" s="531"/>
      <c r="CD51" s="531"/>
      <c r="CE51" s="531"/>
      <c r="CF51" s="531">
        <v>3</v>
      </c>
      <c r="CG51" s="531"/>
      <c r="CH51" s="531"/>
      <c r="CI51" s="531"/>
      <c r="CJ51" s="531"/>
      <c r="CK51" s="531"/>
      <c r="CL51" s="531"/>
      <c r="CM51" s="531"/>
      <c r="CN51" s="531"/>
      <c r="CO51" s="531"/>
      <c r="CP51" s="531"/>
      <c r="CQ51" s="531"/>
      <c r="CR51" s="531"/>
      <c r="CS51" s="531"/>
      <c r="CT51" s="531"/>
      <c r="CU51" s="531"/>
      <c r="CV51" s="531"/>
      <c r="CW51" s="531"/>
      <c r="CX51" s="531"/>
      <c r="CY51" s="531"/>
      <c r="CZ51" s="531"/>
      <c r="DA51" s="531"/>
      <c r="DB51" s="531"/>
      <c r="DC51" s="531"/>
      <c r="DD51" s="531"/>
      <c r="DE51" s="531"/>
      <c r="DF51" s="531">
        <v>3</v>
      </c>
      <c r="DG51" s="531"/>
      <c r="DH51" s="531"/>
      <c r="DI51" s="531">
        <v>1</v>
      </c>
      <c r="DJ51" s="531"/>
      <c r="DK51" s="531"/>
      <c r="DL51" s="531"/>
      <c r="DM51" s="531"/>
      <c r="DN51" s="531"/>
      <c r="DO51" s="531"/>
      <c r="DP51" s="531"/>
      <c r="DQ51" s="531"/>
      <c r="DR51" s="531">
        <v>4</v>
      </c>
      <c r="DS51" s="531"/>
      <c r="DT51" s="531"/>
      <c r="DU51" s="531"/>
      <c r="DV51" s="531"/>
      <c r="DW51" s="531"/>
      <c r="DX51" s="531"/>
      <c r="DY51" s="531"/>
      <c r="DZ51" s="531"/>
      <c r="EA51" s="531"/>
      <c r="EB51" s="531"/>
      <c r="EC51" s="531"/>
      <c r="ED51" s="531"/>
      <c r="EE51" s="531"/>
      <c r="EF51" s="531">
        <v>5</v>
      </c>
      <c r="EG51" s="531"/>
      <c r="EH51" s="531"/>
      <c r="EI51" s="531"/>
      <c r="EJ51" s="531"/>
      <c r="EK51" s="531"/>
      <c r="EL51" s="531"/>
      <c r="EM51" s="531"/>
      <c r="EN51" s="531"/>
      <c r="EO51" s="531"/>
      <c r="EP51" s="531">
        <v>3</v>
      </c>
      <c r="EQ51" s="531"/>
      <c r="ER51" s="531">
        <v>8</v>
      </c>
      <c r="ES51" s="531"/>
      <c r="ET51" s="531"/>
      <c r="EU51" s="531"/>
      <c r="EV51" s="531"/>
      <c r="EW51" s="531"/>
      <c r="EX51" s="531"/>
      <c r="EY51" s="531"/>
      <c r="EZ51" s="531"/>
      <c r="FA51" s="531"/>
      <c r="FB51" s="531"/>
      <c r="FC51" s="531"/>
      <c r="FD51" s="531"/>
      <c r="FE51" s="531"/>
      <c r="FF51" s="531"/>
      <c r="FG51" s="531"/>
      <c r="FH51" s="531"/>
      <c r="FI51" s="531"/>
      <c r="FJ51" s="531"/>
      <c r="FK51" s="531"/>
      <c r="FL51" s="531"/>
      <c r="FM51" s="531"/>
      <c r="FN51" s="531"/>
      <c r="FO51" s="531"/>
      <c r="FP51" s="531"/>
      <c r="FQ51" s="531"/>
      <c r="FR51" s="531"/>
      <c r="FS51" s="531"/>
      <c r="FT51" s="531"/>
      <c r="FU51" s="531"/>
      <c r="FV51" s="531"/>
      <c r="FW51" s="531"/>
      <c r="FX51" s="531"/>
      <c r="FY51" s="531"/>
      <c r="FZ51" s="531"/>
      <c r="GA51" s="531"/>
      <c r="GB51" s="531"/>
      <c r="GC51" s="531"/>
      <c r="GD51" s="531"/>
      <c r="GE51" s="531"/>
      <c r="GF51" s="531"/>
      <c r="GG51" s="531"/>
      <c r="GH51" s="531"/>
      <c r="GI51" s="531"/>
      <c r="GJ51" s="531"/>
      <c r="GK51" s="531">
        <v>6</v>
      </c>
      <c r="GL51" s="531"/>
      <c r="GM51" s="531"/>
      <c r="GN51" s="531"/>
      <c r="GO51" s="531"/>
      <c r="GP51" s="531"/>
      <c r="GQ51" s="531"/>
      <c r="GR51" s="531"/>
      <c r="GS51" s="531"/>
      <c r="GT51" s="531"/>
      <c r="GU51" s="531"/>
      <c r="GV51" s="531"/>
      <c r="GW51" s="531"/>
      <c r="GX51" s="531"/>
      <c r="GY51" s="531"/>
      <c r="GZ51" s="531"/>
      <c r="HA51" s="531"/>
      <c r="HB51" s="531"/>
      <c r="HC51" s="531"/>
      <c r="HD51" s="531"/>
      <c r="HE51" s="531"/>
      <c r="HF51" s="531"/>
      <c r="HG51" s="531"/>
      <c r="HH51" s="531"/>
      <c r="HI51" s="531"/>
      <c r="HJ51" s="531"/>
      <c r="HK51" s="531"/>
      <c r="HL51" s="531"/>
      <c r="HM51" s="531"/>
      <c r="HN51" s="531"/>
      <c r="HO51" s="531"/>
      <c r="HP51" s="531"/>
      <c r="HQ51" s="531"/>
      <c r="HR51" s="531"/>
      <c r="HS51" s="531"/>
      <c r="HT51" s="531"/>
      <c r="HU51" s="531"/>
      <c r="HV51" s="531"/>
      <c r="HW51" s="531"/>
      <c r="HX51" s="531"/>
      <c r="HY51" s="531"/>
      <c r="HZ51" s="531"/>
      <c r="IA51" s="531"/>
      <c r="IB51" s="531"/>
      <c r="IC51" s="531"/>
      <c r="ID51" s="531"/>
      <c r="IE51" s="531"/>
      <c r="IF51" s="531"/>
      <c r="IG51" s="531"/>
      <c r="IH51" s="531"/>
      <c r="II51" s="531"/>
      <c r="IJ51" s="531"/>
      <c r="IK51" s="531"/>
      <c r="IL51" s="531"/>
      <c r="IM51" s="531"/>
      <c r="IN51" s="531"/>
      <c r="IO51" s="531"/>
      <c r="IP51" s="531"/>
      <c r="IQ51" s="531"/>
      <c r="IR51" s="531"/>
      <c r="IS51" s="531"/>
      <c r="IT51" s="531"/>
      <c r="IU51" s="531"/>
      <c r="IV51" s="531"/>
      <c r="IW51" s="531"/>
      <c r="IX51" s="531"/>
      <c r="IY51" s="531">
        <v>6</v>
      </c>
      <c r="IZ51" s="531"/>
      <c r="JA51" s="531"/>
      <c r="JB51" s="531"/>
      <c r="JC51" s="531"/>
      <c r="JD51" s="531"/>
      <c r="JE51" s="531"/>
      <c r="JF51" s="531"/>
      <c r="JG51" s="531"/>
      <c r="JH51" s="531"/>
      <c r="JI51" s="531"/>
      <c r="JJ51" s="531"/>
      <c r="JK51" s="531"/>
      <c r="JL51" s="531"/>
      <c r="JM51" s="531"/>
      <c r="JN51" s="531"/>
      <c r="JO51" s="531"/>
      <c r="JP51" s="531"/>
      <c r="JQ51" s="531"/>
      <c r="JR51" s="531"/>
      <c r="JS51" s="531"/>
      <c r="JT51" s="531"/>
      <c r="JU51" s="531"/>
      <c r="JV51" s="531"/>
      <c r="JW51" s="531"/>
      <c r="JX51" s="531"/>
      <c r="JY51" s="531"/>
      <c r="JZ51" s="531"/>
      <c r="KA51" s="531"/>
      <c r="KB51" s="531"/>
      <c r="KC51" s="531"/>
      <c r="KD51" s="531"/>
      <c r="KE51" s="531"/>
      <c r="KF51" s="531"/>
      <c r="KG51" s="531"/>
      <c r="KH51" s="531"/>
      <c r="KI51" s="531"/>
      <c r="KJ51" s="531"/>
      <c r="KK51" s="531"/>
      <c r="KL51" s="531"/>
      <c r="KM51" s="531"/>
      <c r="KN51" s="531"/>
      <c r="KO51" s="531"/>
      <c r="KP51" s="531"/>
      <c r="KQ51" s="531"/>
      <c r="KR51" s="531"/>
      <c r="KS51" s="531"/>
      <c r="KT51" s="531"/>
      <c r="KU51" s="531"/>
      <c r="KV51" s="531"/>
      <c r="KW51" s="531"/>
      <c r="KX51" s="531"/>
      <c r="KY51" s="531"/>
      <c r="KZ51" s="531"/>
      <c r="LA51" s="531"/>
      <c r="LB51" s="531"/>
      <c r="LC51" s="531"/>
      <c r="LD51" s="531"/>
      <c r="LE51" s="531"/>
      <c r="LF51" s="531"/>
      <c r="LG51" s="531"/>
      <c r="LH51" s="531"/>
      <c r="LI51" s="531"/>
      <c r="LJ51" s="531"/>
      <c r="LK51" s="531"/>
      <c r="LL51" s="531"/>
      <c r="LM51" s="531"/>
      <c r="LN51" s="531"/>
      <c r="LO51" s="531"/>
      <c r="LP51" s="531"/>
      <c r="LQ51" s="531"/>
      <c r="LR51" s="531"/>
      <c r="LS51" s="531"/>
      <c r="LT51" s="531"/>
      <c r="LU51" s="531"/>
      <c r="LV51" s="531"/>
      <c r="LW51" s="531"/>
      <c r="LX51" s="531"/>
      <c r="LY51" s="531"/>
      <c r="LZ51" s="531"/>
      <c r="MA51" s="531"/>
      <c r="MB51" s="531"/>
      <c r="MC51" s="531"/>
      <c r="MD51" s="531"/>
      <c r="ME51" s="531"/>
      <c r="MF51" s="531"/>
      <c r="MG51" s="531"/>
      <c r="MH51" s="531"/>
      <c r="MI51" s="531"/>
      <c r="MJ51" s="531"/>
      <c r="MK51" s="531"/>
      <c r="ML51" s="531"/>
      <c r="MM51" s="531"/>
      <c r="MN51" s="531"/>
      <c r="MO51" s="531"/>
      <c r="MP51" s="531"/>
      <c r="MQ51" s="531"/>
      <c r="MR51" s="531"/>
      <c r="MS51" s="531"/>
      <c r="MT51" s="531"/>
      <c r="MU51" s="531"/>
      <c r="MV51" s="531"/>
      <c r="MW51" s="531">
        <v>1</v>
      </c>
      <c r="MX51" s="531"/>
      <c r="MY51" s="531"/>
      <c r="MZ51" s="531"/>
      <c r="NA51" s="531"/>
      <c r="NB51" s="531"/>
      <c r="NC51" s="531"/>
      <c r="ND51" s="531"/>
      <c r="NE51" s="531"/>
      <c r="NF51" s="531">
        <v>1</v>
      </c>
      <c r="NG51" s="531"/>
      <c r="NH51" s="531"/>
      <c r="NI51" s="531"/>
      <c r="NJ51" s="531"/>
      <c r="NK51" s="531"/>
      <c r="NL51" s="531"/>
      <c r="NM51" s="531"/>
      <c r="NN51" s="531"/>
      <c r="NO51" s="531"/>
      <c r="NP51" s="531"/>
      <c r="NQ51" s="531"/>
      <c r="NR51" s="531">
        <v>1</v>
      </c>
      <c r="NS51" s="531"/>
      <c r="NT51" s="531"/>
      <c r="NU51" s="531"/>
      <c r="NV51" s="531"/>
      <c r="NW51" s="531"/>
      <c r="NX51" s="531"/>
      <c r="NY51" s="531"/>
      <c r="NZ51" s="531"/>
      <c r="OA51" s="531"/>
      <c r="OB51" s="531"/>
      <c r="OC51" s="531"/>
      <c r="OD51" s="531"/>
      <c r="OE51" s="531"/>
      <c r="OF51" s="531"/>
      <c r="OG51" s="531"/>
      <c r="OH51" s="531"/>
      <c r="OI51" s="531"/>
      <c r="OJ51" s="531"/>
      <c r="OK51" s="531"/>
      <c r="OL51" s="531"/>
      <c r="OM51" s="531"/>
      <c r="ON51" s="531"/>
      <c r="OO51" s="531">
        <v>2</v>
      </c>
      <c r="OP51" s="531"/>
      <c r="OQ51" s="531"/>
      <c r="OR51" s="531"/>
      <c r="OS51" s="531"/>
      <c r="OT51" s="531"/>
      <c r="OU51" s="531"/>
      <c r="OV51" s="531"/>
      <c r="OW51" s="531"/>
      <c r="OX51" s="531"/>
      <c r="OY51" s="531"/>
      <c r="OZ51" s="531"/>
      <c r="PA51" s="531"/>
      <c r="PB51" s="531"/>
      <c r="PC51" s="531">
        <v>2</v>
      </c>
      <c r="PD51" s="531"/>
      <c r="PE51" s="531"/>
      <c r="PF51" s="531"/>
      <c r="PG51" s="531"/>
      <c r="PH51" s="531"/>
      <c r="PI51" s="531"/>
      <c r="PJ51" s="531"/>
      <c r="PK51" s="531"/>
      <c r="PL51" s="531"/>
      <c r="PM51" s="531"/>
      <c r="PN51" s="531"/>
      <c r="PO51" s="531"/>
      <c r="PP51" s="531"/>
      <c r="PQ51" s="531"/>
      <c r="PR51" s="531"/>
      <c r="PS51" s="531"/>
      <c r="PT51" s="531"/>
      <c r="PU51" s="531"/>
      <c r="PV51" s="531"/>
      <c r="PW51" s="531"/>
      <c r="PX51" s="531"/>
      <c r="PY51" s="531"/>
      <c r="PZ51" s="531"/>
      <c r="QA51" s="531"/>
      <c r="QB51" s="531"/>
      <c r="QC51" s="531"/>
      <c r="QD51" s="531"/>
      <c r="QE51" s="531"/>
      <c r="QF51" s="531"/>
      <c r="QG51" s="531"/>
      <c r="QH51" s="531"/>
      <c r="QI51" s="531"/>
      <c r="QJ51" s="531"/>
      <c r="QK51" s="531"/>
      <c r="QL51" s="531"/>
      <c r="QM51" s="531"/>
      <c r="QN51" s="531"/>
      <c r="QO51" s="531"/>
      <c r="QP51" s="531"/>
      <c r="QQ51" s="531"/>
      <c r="QR51" s="531"/>
      <c r="QS51" s="531"/>
      <c r="QT51" s="531"/>
      <c r="QU51" s="531"/>
      <c r="QV51" s="531"/>
      <c r="QW51" s="531"/>
      <c r="QX51" s="531"/>
      <c r="QY51" s="531"/>
      <c r="QZ51" s="531"/>
      <c r="RA51" s="531"/>
      <c r="RB51" s="531"/>
      <c r="RC51" s="531"/>
      <c r="RD51" s="531"/>
      <c r="RE51" s="531"/>
      <c r="RF51" s="531"/>
      <c r="RG51" s="531"/>
      <c r="RH51" s="531"/>
      <c r="RI51" s="531"/>
      <c r="RJ51" s="531"/>
      <c r="RK51" s="531"/>
      <c r="RL51" s="531"/>
      <c r="RM51" s="531"/>
      <c r="RN51" s="531"/>
      <c r="RO51" s="531"/>
      <c r="RP51" s="531"/>
      <c r="RQ51" s="531"/>
      <c r="RR51" s="531"/>
      <c r="RS51" s="531"/>
      <c r="RT51" s="531"/>
      <c r="RU51" s="531"/>
      <c r="RV51" s="531"/>
      <c r="RW51" s="531"/>
      <c r="RX51" s="531">
        <v>3</v>
      </c>
      <c r="RY51" s="531"/>
      <c r="RZ51" s="531"/>
      <c r="SA51" s="531"/>
      <c r="SB51" s="531"/>
      <c r="SC51" s="531"/>
      <c r="SD51" s="531"/>
      <c r="SE51" s="531"/>
      <c r="SF51" s="531"/>
      <c r="SG51" s="531"/>
      <c r="SH51" s="531"/>
      <c r="SI51" s="531"/>
      <c r="SJ51" s="531"/>
      <c r="SK51" s="531"/>
      <c r="SL51" s="531"/>
      <c r="SM51" s="531"/>
      <c r="SN51" s="531"/>
      <c r="SO51" s="531"/>
      <c r="SP51" s="531"/>
      <c r="SQ51" s="531"/>
      <c r="SR51" s="531"/>
      <c r="SS51" s="531"/>
      <c r="ST51" s="531"/>
      <c r="SU51" s="531"/>
      <c r="SV51" s="531"/>
      <c r="SW51" s="531"/>
      <c r="SX51" s="531"/>
      <c r="SY51" s="531"/>
      <c r="SZ51" s="531"/>
      <c r="TA51" s="531"/>
      <c r="TB51" s="531"/>
      <c r="TC51" s="531"/>
      <c r="TD51" s="531"/>
      <c r="TE51" s="531"/>
      <c r="TF51" s="531"/>
      <c r="TG51" s="531"/>
      <c r="TH51" s="531"/>
      <c r="TI51" s="531"/>
      <c r="TJ51" s="531"/>
      <c r="TK51" s="531"/>
      <c r="TL51" s="531"/>
      <c r="TM51" s="531"/>
      <c r="TN51" s="531"/>
      <c r="TO51" s="531"/>
      <c r="TP51" s="531"/>
      <c r="TQ51" s="531"/>
      <c r="TR51" s="531"/>
      <c r="TS51" s="531"/>
      <c r="TT51" s="531"/>
      <c r="TU51" s="531"/>
      <c r="TV51" s="531"/>
      <c r="TW51" s="531"/>
      <c r="TX51" s="531"/>
      <c r="TY51" s="531"/>
      <c r="TZ51" s="531"/>
      <c r="UA51" s="531"/>
      <c r="UB51" s="531"/>
      <c r="UC51" s="531">
        <v>20</v>
      </c>
      <c r="UD51" s="531">
        <v>0</v>
      </c>
      <c r="UE51" s="531">
        <v>2</v>
      </c>
      <c r="UF51" s="531">
        <v>1</v>
      </c>
      <c r="UG51" s="531">
        <v>15</v>
      </c>
      <c r="UH51" s="531">
        <v>0</v>
      </c>
      <c r="UI51" s="531">
        <v>2</v>
      </c>
      <c r="UJ51" s="531">
        <v>0</v>
      </c>
      <c r="UK51" s="531"/>
      <c r="UL51" s="531"/>
      <c r="UM51" s="531">
        <v>3</v>
      </c>
      <c r="UN51" s="531">
        <v>7</v>
      </c>
      <c r="UO51" s="531">
        <v>5</v>
      </c>
      <c r="UP51" s="531">
        <v>3</v>
      </c>
      <c r="UQ51" s="531">
        <v>2</v>
      </c>
      <c r="UR51" s="531"/>
      <c r="US51" s="531"/>
      <c r="UT51" s="531">
        <v>0</v>
      </c>
      <c r="UU51" s="531">
        <v>2</v>
      </c>
      <c r="UV51" s="531">
        <v>1</v>
      </c>
      <c r="UW51" s="531">
        <v>1</v>
      </c>
      <c r="UX51" s="531">
        <v>7</v>
      </c>
      <c r="UY51" s="531">
        <v>4</v>
      </c>
      <c r="UZ51" s="531">
        <v>0</v>
      </c>
      <c r="VA51" s="531">
        <v>0</v>
      </c>
      <c r="VB51" s="531">
        <v>0</v>
      </c>
      <c r="VC51" s="536"/>
      <c r="VD51" s="536"/>
      <c r="VE51" s="536"/>
      <c r="VF51" s="536"/>
      <c r="VG51" s="536"/>
      <c r="VH51" s="536"/>
      <c r="VI51" s="531"/>
      <c r="VJ51" s="531"/>
      <c r="VK51" s="531"/>
      <c r="VL51" s="531"/>
      <c r="VM51" s="531">
        <v>2</v>
      </c>
      <c r="VN51" s="531">
        <v>4</v>
      </c>
      <c r="VO51" s="531">
        <v>3</v>
      </c>
      <c r="VP51" s="531">
        <v>8</v>
      </c>
      <c r="VQ51" s="531"/>
      <c r="VR51" s="531"/>
      <c r="VS51" s="531"/>
      <c r="VT51" s="531"/>
      <c r="VU51" s="531"/>
      <c r="VV51" s="531"/>
      <c r="VW51" s="531"/>
      <c r="VX51" s="536"/>
      <c r="VY51" s="531">
        <v>165</v>
      </c>
      <c r="VZ51" s="531">
        <v>39</v>
      </c>
      <c r="WA51" s="531"/>
      <c r="WB51" s="531"/>
      <c r="WC51" s="531"/>
      <c r="WD51" s="531"/>
      <c r="WE51" s="531">
        <v>15</v>
      </c>
      <c r="WF51" s="536"/>
      <c r="WG51" s="536"/>
      <c r="WH51" s="536"/>
      <c r="WI51" s="536"/>
      <c r="WJ51" s="536"/>
      <c r="WK51" s="536"/>
      <c r="WL51" s="536"/>
      <c r="WM51" s="536"/>
      <c r="WN51" s="536"/>
      <c r="WO51" s="531"/>
      <c r="WP51" s="531">
        <v>2</v>
      </c>
      <c r="WQ51" s="531"/>
      <c r="WR51" s="531"/>
      <c r="WS51" s="531"/>
      <c r="WT51" s="531"/>
      <c r="WU51" s="531"/>
      <c r="WV51" s="531"/>
      <c r="WW51" s="531"/>
      <c r="WX51" s="531"/>
      <c r="WY51" s="531"/>
      <c r="WZ51" s="531"/>
      <c r="XA51" s="531"/>
      <c r="XB51" s="531"/>
      <c r="XC51" s="531"/>
      <c r="XD51" s="531">
        <v>44</v>
      </c>
      <c r="XE51" s="531"/>
      <c r="XF51" s="531"/>
      <c r="XG51" s="531">
        <v>7</v>
      </c>
      <c r="XH51" s="531"/>
      <c r="XI51" s="531"/>
      <c r="XJ51" s="531"/>
      <c r="XK51" s="531"/>
      <c r="XL51" s="531"/>
      <c r="XM51" s="531"/>
      <c r="XN51" s="531">
        <v>14</v>
      </c>
      <c r="XO51" s="531"/>
      <c r="XP51" s="531">
        <v>9</v>
      </c>
      <c r="XQ51" s="531"/>
      <c r="XR51" s="531"/>
      <c r="XS51" s="531"/>
      <c r="XT51" s="531"/>
      <c r="XU51" s="531"/>
      <c r="XV51" s="531"/>
      <c r="XW51" s="531"/>
      <c r="XX51" s="531"/>
      <c r="XY51" s="531"/>
      <c r="XZ51" s="531"/>
      <c r="YA51" s="531"/>
      <c r="YB51" s="531"/>
      <c r="YC51" s="531"/>
      <c r="YD51" s="531"/>
      <c r="YE51" s="531"/>
      <c r="YF51" s="531"/>
      <c r="YG51" s="531"/>
      <c r="YH51" s="531"/>
      <c r="YI51" s="531">
        <v>22</v>
      </c>
      <c r="YJ51" s="531"/>
      <c r="YK51" s="531"/>
      <c r="YL51" s="531"/>
      <c r="YM51" s="531">
        <v>28</v>
      </c>
      <c r="YN51" s="531"/>
      <c r="YO51" s="531"/>
      <c r="YP51" s="531"/>
      <c r="YQ51" s="531"/>
      <c r="YR51" s="531"/>
      <c r="YS51" s="531"/>
      <c r="YT51" s="531"/>
      <c r="YU51" s="531"/>
      <c r="YV51" s="531"/>
      <c r="YW51" s="531"/>
      <c r="YX51" s="531"/>
      <c r="YY51" s="531">
        <v>23</v>
      </c>
      <c r="YZ51" s="531"/>
      <c r="ZA51" s="531"/>
      <c r="ZB51" s="531"/>
      <c r="ZC51" s="531"/>
      <c r="ZD51" s="531"/>
      <c r="ZE51" s="531"/>
      <c r="ZF51" s="531"/>
      <c r="ZG51" s="531"/>
      <c r="ZH51" s="531"/>
      <c r="ZI51" s="531">
        <v>31</v>
      </c>
      <c r="ZJ51" s="531">
        <v>61</v>
      </c>
      <c r="ZK51" s="531"/>
      <c r="ZL51" s="531"/>
      <c r="ZM51" s="531"/>
      <c r="ZN51" s="531"/>
      <c r="ZO51" s="531"/>
      <c r="ZP51" s="531"/>
      <c r="ZQ51" s="531"/>
      <c r="ZR51" s="531"/>
      <c r="ZS51" s="531"/>
      <c r="ZT51" s="531"/>
      <c r="ZU51" s="531"/>
      <c r="ZV51" s="531"/>
      <c r="ZW51" s="531"/>
      <c r="ZX51" s="531"/>
      <c r="ZY51" s="531"/>
      <c r="ZZ51" s="531"/>
      <c r="AAA51" s="531"/>
      <c r="AAB51" s="531"/>
      <c r="AAC51" s="531"/>
      <c r="AAD51" s="531"/>
      <c r="AAE51" s="531"/>
      <c r="AAF51" s="531"/>
      <c r="AAG51" s="531"/>
      <c r="AAH51" s="531"/>
      <c r="AAI51" s="531"/>
      <c r="AAJ51" s="531"/>
      <c r="AAK51" s="531"/>
      <c r="AAL51" s="531">
        <v>16</v>
      </c>
      <c r="AAM51" s="531">
        <v>5</v>
      </c>
      <c r="AAN51" s="531"/>
      <c r="AAO51" s="531"/>
      <c r="AAP51" s="531"/>
      <c r="AAQ51" s="531"/>
      <c r="AAR51" s="531"/>
      <c r="AAS51" s="531"/>
      <c r="AAT51" s="531"/>
      <c r="AAU51" s="531"/>
      <c r="AAV51" s="531">
        <v>7</v>
      </c>
      <c r="AAW51" s="531"/>
      <c r="AAX51" s="531"/>
      <c r="AAY51" s="531"/>
      <c r="AAZ51" s="531"/>
      <c r="ABA51" s="531">
        <v>11</v>
      </c>
      <c r="ABB51" s="531">
        <v>5</v>
      </c>
      <c r="ABC51" s="531">
        <v>1</v>
      </c>
      <c r="ABD51" s="531"/>
      <c r="ABE51" s="536"/>
      <c r="ABF51" s="536"/>
      <c r="ABG51" s="536"/>
      <c r="ABH51" s="536"/>
      <c r="ABI51" s="536"/>
      <c r="ABJ51" s="536"/>
      <c r="ABK51" s="536"/>
      <c r="ABL51" s="536"/>
      <c r="ABM51" s="536"/>
      <c r="ABN51" s="536"/>
      <c r="ABO51" s="536"/>
      <c r="ABP51" s="536"/>
      <c r="ABQ51" s="536"/>
      <c r="ABR51" s="536"/>
      <c r="ABS51" s="536"/>
      <c r="ABT51" s="536"/>
      <c r="ABU51" s="536"/>
      <c r="ABV51" s="536"/>
      <c r="ABW51" s="536"/>
      <c r="ABX51" s="536"/>
      <c r="ABY51" s="536"/>
      <c r="ABZ51" s="531"/>
      <c r="ACA51" s="531"/>
      <c r="ACB51" s="531"/>
      <c r="ACC51" s="531"/>
      <c r="ACD51" s="531"/>
      <c r="ACE51" s="531"/>
      <c r="ACF51" s="531"/>
      <c r="ACG51" s="531"/>
      <c r="ACH51" s="531"/>
      <c r="ACI51" s="531"/>
      <c r="ACJ51" s="531"/>
      <c r="ACK51" s="531"/>
      <c r="ACL51" s="531"/>
      <c r="ACM51" s="531"/>
      <c r="ACN51" s="531"/>
      <c r="ACO51" s="531"/>
      <c r="ACP51" s="531"/>
      <c r="ACQ51" s="531">
        <v>4</v>
      </c>
      <c r="ACR51" s="531">
        <v>2</v>
      </c>
      <c r="ACS51" s="531">
        <v>1</v>
      </c>
      <c r="ACT51" s="531">
        <v>2</v>
      </c>
      <c r="ACU51" s="531"/>
      <c r="ACV51" s="531" t="s">
        <v>1819</v>
      </c>
      <c r="ACW51" s="536"/>
      <c r="ACX51" s="536"/>
      <c r="ACY51" s="536"/>
      <c r="ACZ51" s="536"/>
      <c r="ADA51" s="536"/>
      <c r="ADB51" s="536"/>
      <c r="ADC51" s="536"/>
      <c r="ADD51" s="536"/>
      <c r="ADE51" s="536"/>
      <c r="ADF51" s="536"/>
      <c r="ADG51" s="536"/>
      <c r="ADH51" s="536"/>
      <c r="ADI51" s="536"/>
      <c r="ADJ51" s="536"/>
      <c r="ADK51" s="536"/>
      <c r="ADL51" s="531"/>
      <c r="ADM51" s="531"/>
      <c r="ADN51" s="531"/>
      <c r="ADO51" s="531"/>
      <c r="ADP51" s="531"/>
      <c r="ADQ51" s="531"/>
      <c r="ADR51" s="531"/>
      <c r="ADS51" s="531" t="s">
        <v>1636</v>
      </c>
      <c r="ADT51" s="531"/>
      <c r="ADU51" s="531"/>
      <c r="ADV51" s="531"/>
      <c r="ADW51" s="531"/>
      <c r="ADX51" s="531"/>
      <c r="ADY51" s="536"/>
      <c r="ADZ51" s="536"/>
      <c r="AEA51" s="536"/>
      <c r="AEB51" s="531" t="s">
        <v>1798</v>
      </c>
      <c r="AEC51" s="531" t="s">
        <v>1799</v>
      </c>
      <c r="AED51" s="531" t="s">
        <v>1800</v>
      </c>
      <c r="AEE51" s="531" t="s">
        <v>1801</v>
      </c>
      <c r="AEF51" s="531" t="s">
        <v>1802</v>
      </c>
      <c r="AEG51" s="531" t="s">
        <v>1803</v>
      </c>
      <c r="AEH51" s="531" t="s">
        <v>1638</v>
      </c>
      <c r="AEI51" s="531" t="s">
        <v>1637</v>
      </c>
      <c r="AEJ51" s="531" t="s">
        <v>1638</v>
      </c>
    </row>
    <row r="52" spans="1:816">
      <c r="A52" s="531">
        <v>20</v>
      </c>
      <c r="B52" s="531">
        <v>22</v>
      </c>
      <c r="C52" s="537">
        <v>4</v>
      </c>
      <c r="D52" s="535">
        <v>43112.450007905092</v>
      </c>
      <c r="E52" s="531" t="s">
        <v>697</v>
      </c>
      <c r="F52" s="531" t="s">
        <v>719</v>
      </c>
      <c r="G52" s="531" t="s">
        <v>720</v>
      </c>
      <c r="H52" s="531" t="s">
        <v>721</v>
      </c>
      <c r="I52" s="531" t="s">
        <v>700</v>
      </c>
      <c r="J52" s="531">
        <v>27</v>
      </c>
      <c r="K52" s="531" t="s">
        <v>722</v>
      </c>
      <c r="L52" s="531" t="s">
        <v>723</v>
      </c>
      <c r="M52" s="531" t="s">
        <v>724</v>
      </c>
      <c r="N52" s="531"/>
      <c r="O52" s="531" t="s">
        <v>1757</v>
      </c>
      <c r="P52" s="531" t="s">
        <v>725</v>
      </c>
      <c r="Q52" s="531"/>
      <c r="R52" s="531"/>
      <c r="S52" s="531"/>
      <c r="T52" s="531"/>
      <c r="U52" s="531"/>
      <c r="V52" s="531" t="s">
        <v>720</v>
      </c>
      <c r="W52" s="531" t="s">
        <v>721</v>
      </c>
      <c r="X52" s="531" t="s">
        <v>700</v>
      </c>
      <c r="Y52" s="531" t="s">
        <v>719</v>
      </c>
      <c r="Z52" s="531" t="s">
        <v>722</v>
      </c>
      <c r="AA52" s="531" t="s">
        <v>723</v>
      </c>
      <c r="AB52" s="531" t="s">
        <v>1695</v>
      </c>
      <c r="AC52" s="531" t="s">
        <v>1758</v>
      </c>
      <c r="AD52" s="531"/>
      <c r="AE52" s="531"/>
      <c r="AF52" s="531">
        <v>5</v>
      </c>
      <c r="AG52" s="531">
        <v>0</v>
      </c>
      <c r="AH52" s="531">
        <v>1</v>
      </c>
      <c r="AI52" s="531">
        <v>0</v>
      </c>
      <c r="AJ52" s="531">
        <v>0</v>
      </c>
      <c r="AK52" s="531">
        <v>0</v>
      </c>
      <c r="AL52" s="531">
        <v>0</v>
      </c>
      <c r="AM52" s="531">
        <v>0</v>
      </c>
      <c r="AN52" s="531">
        <v>1</v>
      </c>
      <c r="AO52" s="531">
        <v>0</v>
      </c>
      <c r="AP52" s="531">
        <v>0</v>
      </c>
      <c r="AQ52" s="531">
        <v>0</v>
      </c>
      <c r="AR52" s="531">
        <v>0</v>
      </c>
      <c r="AS52" s="531"/>
      <c r="AT52" s="531"/>
      <c r="AU52" s="531"/>
      <c r="AV52" s="531"/>
      <c r="AW52" s="531"/>
      <c r="AX52" s="531"/>
      <c r="AY52" s="531"/>
      <c r="AZ52" s="531"/>
      <c r="BA52" s="531"/>
      <c r="BB52" s="531"/>
      <c r="BC52" s="531"/>
      <c r="BD52" s="531"/>
      <c r="BE52" s="531">
        <v>0</v>
      </c>
      <c r="BF52" s="531"/>
      <c r="BG52" s="531"/>
      <c r="BH52" s="531"/>
      <c r="BI52" s="531"/>
      <c r="BJ52" s="531"/>
      <c r="BK52" s="531"/>
      <c r="BL52" s="531"/>
      <c r="BM52" s="531"/>
      <c r="BN52" s="531"/>
      <c r="BO52" s="531"/>
      <c r="BP52" s="531"/>
      <c r="BQ52" s="531"/>
      <c r="BR52" s="531">
        <v>5</v>
      </c>
      <c r="BS52" s="531"/>
      <c r="BT52" s="531"/>
      <c r="BU52" s="531"/>
      <c r="BV52" s="531"/>
      <c r="BW52" s="531"/>
      <c r="BX52" s="531"/>
      <c r="BY52" s="531"/>
      <c r="BZ52" s="531"/>
      <c r="CA52" s="531"/>
      <c r="CB52" s="531"/>
      <c r="CC52" s="531"/>
      <c r="CD52" s="531"/>
      <c r="CE52" s="531">
        <v>0</v>
      </c>
      <c r="CF52" s="531"/>
      <c r="CG52" s="531"/>
      <c r="CH52" s="531"/>
      <c r="CI52" s="531"/>
      <c r="CJ52" s="531"/>
      <c r="CK52" s="531"/>
      <c r="CL52" s="531"/>
      <c r="CM52" s="531"/>
      <c r="CN52" s="531"/>
      <c r="CO52" s="531"/>
      <c r="CP52" s="531"/>
      <c r="CQ52" s="531"/>
      <c r="CR52" s="531">
        <v>5</v>
      </c>
      <c r="CS52" s="531"/>
      <c r="CT52" s="531"/>
      <c r="CU52" s="531"/>
      <c r="CV52" s="531"/>
      <c r="CW52" s="531"/>
      <c r="CX52" s="531"/>
      <c r="CY52" s="531"/>
      <c r="CZ52" s="531"/>
      <c r="DA52" s="531"/>
      <c r="DB52" s="531"/>
      <c r="DC52" s="531"/>
      <c r="DD52" s="531"/>
      <c r="DE52" s="531">
        <v>0</v>
      </c>
      <c r="DF52" s="531"/>
      <c r="DG52" s="531"/>
      <c r="DH52" s="531"/>
      <c r="DI52" s="531"/>
      <c r="DJ52" s="531"/>
      <c r="DK52" s="531"/>
      <c r="DL52" s="531"/>
      <c r="DM52" s="531"/>
      <c r="DN52" s="531"/>
      <c r="DO52" s="531"/>
      <c r="DP52" s="531"/>
      <c r="DQ52" s="531"/>
      <c r="DR52" s="531">
        <v>5</v>
      </c>
      <c r="DS52" s="531"/>
      <c r="DT52" s="531"/>
      <c r="DU52" s="531"/>
      <c r="DV52" s="531"/>
      <c r="DW52" s="531"/>
      <c r="DX52" s="531"/>
      <c r="DY52" s="531"/>
      <c r="DZ52" s="531"/>
      <c r="EA52" s="531"/>
      <c r="EB52" s="531"/>
      <c r="EC52" s="531"/>
      <c r="ED52" s="531"/>
      <c r="EE52" s="531">
        <v>0</v>
      </c>
      <c r="EF52" s="531"/>
      <c r="EG52" s="531"/>
      <c r="EH52" s="531"/>
      <c r="EI52" s="531"/>
      <c r="EJ52" s="531"/>
      <c r="EK52" s="531"/>
      <c r="EL52" s="531"/>
      <c r="EM52" s="531"/>
      <c r="EN52" s="531"/>
      <c r="EO52" s="531"/>
      <c r="EP52" s="531"/>
      <c r="EQ52" s="531"/>
      <c r="ER52" s="531">
        <v>5</v>
      </c>
      <c r="ES52" s="531"/>
      <c r="ET52" s="531"/>
      <c r="EU52" s="531"/>
      <c r="EV52" s="531"/>
      <c r="EW52" s="531"/>
      <c r="EX52" s="531"/>
      <c r="EY52" s="531"/>
      <c r="EZ52" s="531"/>
      <c r="FA52" s="531"/>
      <c r="FB52" s="531"/>
      <c r="FC52" s="531"/>
      <c r="FD52" s="531"/>
      <c r="FE52" s="531"/>
      <c r="FF52" s="531"/>
      <c r="FG52" s="531"/>
      <c r="FH52" s="531"/>
      <c r="FI52" s="531"/>
      <c r="FJ52" s="531">
        <v>0</v>
      </c>
      <c r="FK52" s="531"/>
      <c r="FL52" s="531"/>
      <c r="FM52" s="531"/>
      <c r="FN52" s="531"/>
      <c r="FO52" s="531"/>
      <c r="FP52" s="531"/>
      <c r="FQ52" s="531"/>
      <c r="FR52" s="531"/>
      <c r="FS52" s="531"/>
      <c r="FT52" s="531"/>
      <c r="FU52" s="531"/>
      <c r="FV52" s="531"/>
      <c r="FW52" s="531"/>
      <c r="FX52" s="531"/>
      <c r="FY52" s="531"/>
      <c r="FZ52" s="531"/>
      <c r="GA52" s="531"/>
      <c r="GB52" s="531"/>
      <c r="GC52" s="531"/>
      <c r="GD52" s="531"/>
      <c r="GE52" s="531"/>
      <c r="GF52" s="531"/>
      <c r="GG52" s="531">
        <v>2</v>
      </c>
      <c r="GH52" s="531"/>
      <c r="GI52" s="531"/>
      <c r="GJ52" s="531"/>
      <c r="GK52" s="531"/>
      <c r="GL52" s="531"/>
      <c r="GM52" s="531"/>
      <c r="GN52" s="531"/>
      <c r="GO52" s="531"/>
      <c r="GP52" s="531"/>
      <c r="GQ52" s="531"/>
      <c r="GR52" s="531"/>
      <c r="GS52" s="531"/>
      <c r="GT52" s="531"/>
      <c r="GU52" s="531"/>
      <c r="GV52" s="531"/>
      <c r="GW52" s="531"/>
      <c r="GX52" s="531"/>
      <c r="GY52" s="531"/>
      <c r="GZ52" s="531"/>
      <c r="HA52" s="531"/>
      <c r="HB52" s="531"/>
      <c r="HC52" s="531"/>
      <c r="HD52" s="531">
        <v>0</v>
      </c>
      <c r="HE52" s="531"/>
      <c r="HF52" s="531"/>
      <c r="HG52" s="531"/>
      <c r="HH52" s="531"/>
      <c r="HI52" s="531"/>
      <c r="HJ52" s="531"/>
      <c r="HK52" s="531"/>
      <c r="HL52" s="531"/>
      <c r="HM52" s="531"/>
      <c r="HN52" s="531"/>
      <c r="HO52" s="531"/>
      <c r="HP52" s="531"/>
      <c r="HQ52" s="531"/>
      <c r="HR52" s="531"/>
      <c r="HS52" s="531"/>
      <c r="HT52" s="531"/>
      <c r="HU52" s="531"/>
      <c r="HV52" s="531"/>
      <c r="HW52" s="531"/>
      <c r="HX52" s="531"/>
      <c r="HY52" s="531"/>
      <c r="HZ52" s="531"/>
      <c r="IA52" s="531">
        <v>0</v>
      </c>
      <c r="IB52" s="531"/>
      <c r="IC52" s="531"/>
      <c r="ID52" s="531"/>
      <c r="IE52" s="531"/>
      <c r="IF52" s="531"/>
      <c r="IG52" s="531"/>
      <c r="IH52" s="531"/>
      <c r="II52" s="531"/>
      <c r="IJ52" s="531"/>
      <c r="IK52" s="531"/>
      <c r="IL52" s="531"/>
      <c r="IM52" s="531"/>
      <c r="IN52" s="531"/>
      <c r="IO52" s="531"/>
      <c r="IP52" s="531"/>
      <c r="IQ52" s="531"/>
      <c r="IR52" s="531"/>
      <c r="IS52" s="531"/>
      <c r="IT52" s="531"/>
      <c r="IU52" s="531"/>
      <c r="IV52" s="531"/>
      <c r="IW52" s="531"/>
      <c r="IX52" s="531">
        <v>0</v>
      </c>
      <c r="IY52" s="531"/>
      <c r="IZ52" s="531"/>
      <c r="JA52" s="531"/>
      <c r="JB52" s="531"/>
      <c r="JC52" s="531"/>
      <c r="JD52" s="531"/>
      <c r="JE52" s="531"/>
      <c r="JF52" s="531"/>
      <c r="JG52" s="531"/>
      <c r="JH52" s="531"/>
      <c r="JI52" s="531"/>
      <c r="JJ52" s="531"/>
      <c r="JK52" s="531"/>
      <c r="JL52" s="531"/>
      <c r="JM52" s="531"/>
      <c r="JN52" s="531"/>
      <c r="JO52" s="531"/>
      <c r="JP52" s="531"/>
      <c r="JQ52" s="531"/>
      <c r="JR52" s="531"/>
      <c r="JS52" s="531"/>
      <c r="JT52" s="531"/>
      <c r="JU52" s="531">
        <v>0</v>
      </c>
      <c r="JV52" s="531"/>
      <c r="JW52" s="531"/>
      <c r="JX52" s="531"/>
      <c r="JY52" s="531"/>
      <c r="JZ52" s="531"/>
      <c r="KA52" s="531"/>
      <c r="KB52" s="531"/>
      <c r="KC52" s="531"/>
      <c r="KD52" s="531"/>
      <c r="KE52" s="531"/>
      <c r="KF52" s="531"/>
      <c r="KG52" s="531"/>
      <c r="KH52" s="531"/>
      <c r="KI52" s="531"/>
      <c r="KJ52" s="531"/>
      <c r="KK52" s="531"/>
      <c r="KL52" s="531"/>
      <c r="KM52" s="531"/>
      <c r="KN52" s="531"/>
      <c r="KO52" s="531"/>
      <c r="KP52" s="531"/>
      <c r="KQ52" s="531"/>
      <c r="KR52" s="531">
        <v>0</v>
      </c>
      <c r="KS52" s="531"/>
      <c r="KT52" s="531"/>
      <c r="KU52" s="531"/>
      <c r="KV52" s="531"/>
      <c r="KW52" s="531"/>
      <c r="KX52" s="531"/>
      <c r="KY52" s="531"/>
      <c r="KZ52" s="531"/>
      <c r="LA52" s="531"/>
      <c r="LB52" s="531"/>
      <c r="LC52" s="531"/>
      <c r="LD52" s="531"/>
      <c r="LE52" s="531"/>
      <c r="LF52" s="531"/>
      <c r="LG52" s="531"/>
      <c r="LH52" s="531"/>
      <c r="LI52" s="531"/>
      <c r="LJ52" s="531"/>
      <c r="LK52" s="531"/>
      <c r="LL52" s="531"/>
      <c r="LM52" s="531"/>
      <c r="LN52" s="531"/>
      <c r="LO52" s="531">
        <v>0</v>
      </c>
      <c r="LP52" s="531"/>
      <c r="LQ52" s="531"/>
      <c r="LR52" s="531"/>
      <c r="LS52" s="531"/>
      <c r="LT52" s="531"/>
      <c r="LU52" s="531"/>
      <c r="LV52" s="531"/>
      <c r="LW52" s="531"/>
      <c r="LX52" s="531"/>
      <c r="LY52" s="531"/>
      <c r="LZ52" s="531"/>
      <c r="MA52" s="531"/>
      <c r="MB52" s="531"/>
      <c r="MC52" s="531"/>
      <c r="MD52" s="531"/>
      <c r="ME52" s="531"/>
      <c r="MF52" s="531"/>
      <c r="MG52" s="531"/>
      <c r="MH52" s="531"/>
      <c r="MI52" s="531">
        <v>0</v>
      </c>
      <c r="MJ52" s="531">
        <v>0</v>
      </c>
      <c r="MK52" s="531">
        <v>0</v>
      </c>
      <c r="ML52" s="531"/>
      <c r="MM52" s="531"/>
      <c r="MN52" s="531"/>
      <c r="MO52" s="531">
        <v>0</v>
      </c>
      <c r="MP52" s="531">
        <v>0</v>
      </c>
      <c r="MQ52" s="531"/>
      <c r="MR52" s="531"/>
      <c r="MS52" s="531"/>
      <c r="MT52" s="531"/>
      <c r="MU52" s="531"/>
      <c r="MV52" s="531"/>
      <c r="MW52" s="531"/>
      <c r="MX52" s="531"/>
      <c r="MY52" s="531"/>
      <c r="MZ52" s="531"/>
      <c r="NA52" s="531"/>
      <c r="NB52" s="531"/>
      <c r="NC52" s="531"/>
      <c r="ND52" s="531"/>
      <c r="NE52" s="531">
        <v>0</v>
      </c>
      <c r="NF52" s="531">
        <v>2</v>
      </c>
      <c r="NG52" s="531">
        <v>5</v>
      </c>
      <c r="NH52" s="531"/>
      <c r="NI52" s="531"/>
      <c r="NJ52" s="531"/>
      <c r="NK52" s="531">
        <v>0</v>
      </c>
      <c r="NL52" s="531">
        <v>4</v>
      </c>
      <c r="NM52" s="531"/>
      <c r="NN52" s="531"/>
      <c r="NO52" s="531"/>
      <c r="NP52" s="531">
        <v>0</v>
      </c>
      <c r="NQ52" s="531"/>
      <c r="NR52" s="531"/>
      <c r="NS52" s="531"/>
      <c r="NT52" s="531"/>
      <c r="NU52" s="531"/>
      <c r="NV52" s="531"/>
      <c r="NW52" s="531"/>
      <c r="NX52" s="531"/>
      <c r="NY52" s="531"/>
      <c r="NZ52" s="531"/>
      <c r="OA52" s="531">
        <v>0</v>
      </c>
      <c r="OB52" s="531">
        <v>0</v>
      </c>
      <c r="OC52" s="531">
        <v>0</v>
      </c>
      <c r="OD52" s="531"/>
      <c r="OE52" s="531"/>
      <c r="OF52" s="531"/>
      <c r="OG52" s="531">
        <v>0</v>
      </c>
      <c r="OH52" s="531"/>
      <c r="OI52" s="531"/>
      <c r="OJ52" s="531"/>
      <c r="OK52" s="531"/>
      <c r="OL52" s="531">
        <v>4</v>
      </c>
      <c r="OM52" s="531"/>
      <c r="ON52" s="531"/>
      <c r="OO52" s="531"/>
      <c r="OP52" s="531"/>
      <c r="OQ52" s="531"/>
      <c r="OR52" s="531"/>
      <c r="OS52" s="531"/>
      <c r="OT52" s="531"/>
      <c r="OU52" s="531"/>
      <c r="OV52" s="531"/>
      <c r="OW52" s="531">
        <v>0</v>
      </c>
      <c r="OX52" s="531">
        <v>4</v>
      </c>
      <c r="OY52" s="531">
        <v>7</v>
      </c>
      <c r="OZ52" s="531"/>
      <c r="PA52" s="531"/>
      <c r="PB52" s="531"/>
      <c r="PC52" s="531">
        <v>0</v>
      </c>
      <c r="PD52" s="531"/>
      <c r="PE52" s="531"/>
      <c r="PF52" s="531"/>
      <c r="PG52" s="531"/>
      <c r="PH52" s="531">
        <v>0</v>
      </c>
      <c r="PI52" s="531"/>
      <c r="PJ52" s="531"/>
      <c r="PK52" s="531"/>
      <c r="PL52" s="531"/>
      <c r="PM52" s="531"/>
      <c r="PN52" s="531"/>
      <c r="PO52" s="531"/>
      <c r="PP52" s="531"/>
      <c r="PQ52" s="531"/>
      <c r="PR52" s="531"/>
      <c r="PS52" s="531">
        <v>0</v>
      </c>
      <c r="PT52" s="531">
        <v>0</v>
      </c>
      <c r="PU52" s="531">
        <v>0</v>
      </c>
      <c r="PV52" s="531"/>
      <c r="PW52" s="531"/>
      <c r="PX52" s="531"/>
      <c r="PY52" s="531"/>
      <c r="PZ52" s="531"/>
      <c r="QA52" s="531"/>
      <c r="QB52" s="531"/>
      <c r="QC52" s="531"/>
      <c r="QD52" s="531">
        <v>3</v>
      </c>
      <c r="QE52" s="531"/>
      <c r="QF52" s="531"/>
      <c r="QG52" s="531"/>
      <c r="QH52" s="531"/>
      <c r="QI52" s="531"/>
      <c r="QJ52" s="531"/>
      <c r="QK52" s="531"/>
      <c r="QL52" s="531"/>
      <c r="QM52" s="531"/>
      <c r="QN52" s="531"/>
      <c r="QO52" s="531">
        <v>0</v>
      </c>
      <c r="QP52" s="531">
        <v>4</v>
      </c>
      <c r="QQ52" s="531">
        <v>5</v>
      </c>
      <c r="QR52" s="531"/>
      <c r="QS52" s="531"/>
      <c r="QT52" s="531"/>
      <c r="QU52" s="531"/>
      <c r="QV52" s="531"/>
      <c r="QW52" s="531"/>
      <c r="QX52" s="531"/>
      <c r="QY52" s="531"/>
      <c r="QZ52" s="531">
        <v>0</v>
      </c>
      <c r="RA52" s="531"/>
      <c r="RB52" s="531"/>
      <c r="RC52" s="531"/>
      <c r="RD52" s="531"/>
      <c r="RE52" s="531"/>
      <c r="RF52" s="531"/>
      <c r="RG52" s="531"/>
      <c r="RH52" s="531"/>
      <c r="RI52" s="531"/>
      <c r="RJ52" s="531"/>
      <c r="RK52" s="531">
        <v>0</v>
      </c>
      <c r="RL52" s="531">
        <v>0</v>
      </c>
      <c r="RM52" s="531">
        <v>0</v>
      </c>
      <c r="RN52" s="531"/>
      <c r="RO52" s="531"/>
      <c r="RP52" s="531"/>
      <c r="RQ52" s="531"/>
      <c r="RR52" s="531"/>
      <c r="RS52" s="531"/>
      <c r="RT52" s="531"/>
      <c r="RU52" s="531"/>
      <c r="RV52" s="531">
        <v>4</v>
      </c>
      <c r="RW52" s="531"/>
      <c r="RX52" s="531"/>
      <c r="RY52" s="531"/>
      <c r="RZ52" s="531"/>
      <c r="SA52" s="531"/>
      <c r="SB52" s="531"/>
      <c r="SC52" s="531"/>
      <c r="SD52" s="531"/>
      <c r="SE52" s="531"/>
      <c r="SF52" s="531"/>
      <c r="SG52" s="531">
        <v>0</v>
      </c>
      <c r="SH52" s="531">
        <v>4</v>
      </c>
      <c r="SI52" s="531">
        <v>5</v>
      </c>
      <c r="SJ52" s="531"/>
      <c r="SK52" s="531"/>
      <c r="SL52" s="531"/>
      <c r="SM52" s="531">
        <v>0</v>
      </c>
      <c r="SN52" s="531">
        <v>0</v>
      </c>
      <c r="SO52" s="531"/>
      <c r="SP52" s="531"/>
      <c r="SQ52" s="531"/>
      <c r="SR52" s="531"/>
      <c r="SS52" s="531"/>
      <c r="ST52" s="531"/>
      <c r="SU52" s="531"/>
      <c r="SV52" s="531"/>
      <c r="SW52" s="531"/>
      <c r="SX52" s="531"/>
      <c r="SY52" s="531"/>
      <c r="SZ52" s="531"/>
      <c r="TA52" s="531"/>
      <c r="TB52" s="531"/>
      <c r="TC52" s="531"/>
      <c r="TD52" s="531"/>
      <c r="TE52" s="531"/>
      <c r="TF52" s="531"/>
      <c r="TG52" s="531"/>
      <c r="TH52" s="531"/>
      <c r="TI52" s="531"/>
      <c r="TJ52" s="531"/>
      <c r="TK52" s="531"/>
      <c r="TL52" s="531"/>
      <c r="TM52" s="531"/>
      <c r="TN52" s="531"/>
      <c r="TO52" s="531"/>
      <c r="TP52" s="531"/>
      <c r="TQ52" s="531"/>
      <c r="TR52" s="531"/>
      <c r="TS52" s="531"/>
      <c r="TT52" s="531"/>
      <c r="TU52" s="531"/>
      <c r="TV52" s="531"/>
      <c r="TW52" s="531"/>
      <c r="TX52" s="531"/>
      <c r="TY52" s="531"/>
      <c r="TZ52" s="531"/>
      <c r="UA52" s="531"/>
      <c r="UB52" s="531"/>
      <c r="UC52" s="531">
        <v>13</v>
      </c>
      <c r="UD52" s="531">
        <v>0</v>
      </c>
      <c r="UE52" s="531">
        <v>8</v>
      </c>
      <c r="UF52" s="531"/>
      <c r="UG52" s="531">
        <v>11</v>
      </c>
      <c r="UH52" s="531">
        <v>0</v>
      </c>
      <c r="UI52" s="531">
        <v>4</v>
      </c>
      <c r="UJ52" s="531"/>
      <c r="UK52" s="531">
        <v>0</v>
      </c>
      <c r="UL52" s="531">
        <v>0</v>
      </c>
      <c r="UM52" s="531">
        <v>2</v>
      </c>
      <c r="UN52" s="531">
        <v>1</v>
      </c>
      <c r="UO52" s="531">
        <v>5</v>
      </c>
      <c r="UP52" s="531">
        <v>5</v>
      </c>
      <c r="UQ52" s="531"/>
      <c r="UR52" s="531"/>
      <c r="US52" s="531"/>
      <c r="UT52" s="531">
        <v>0</v>
      </c>
      <c r="UU52" s="531">
        <v>0</v>
      </c>
      <c r="UV52" s="531">
        <v>0</v>
      </c>
      <c r="UW52" s="531">
        <v>2</v>
      </c>
      <c r="UX52" s="531">
        <v>5</v>
      </c>
      <c r="UY52" s="531">
        <v>4</v>
      </c>
      <c r="UZ52" s="531"/>
      <c r="VA52" s="531"/>
      <c r="VB52" s="531"/>
      <c r="VC52" s="536"/>
      <c r="VD52" s="536"/>
      <c r="VE52" s="536"/>
      <c r="VF52" s="536"/>
      <c r="VG52" s="536"/>
      <c r="VH52" s="536"/>
      <c r="VI52" s="531">
        <v>0</v>
      </c>
      <c r="VJ52" s="531">
        <v>0</v>
      </c>
      <c r="VK52" s="531">
        <v>0</v>
      </c>
      <c r="VL52" s="531">
        <v>0</v>
      </c>
      <c r="VM52" s="531">
        <v>0</v>
      </c>
      <c r="VN52" s="531">
        <v>0</v>
      </c>
      <c r="VO52" s="531">
        <v>0</v>
      </c>
      <c r="VP52" s="531">
        <v>0</v>
      </c>
      <c r="VQ52" s="531">
        <v>0</v>
      </c>
      <c r="VR52" s="531">
        <v>0</v>
      </c>
      <c r="VS52" s="531">
        <v>0</v>
      </c>
      <c r="VT52" s="531">
        <v>0</v>
      </c>
      <c r="VU52" s="531">
        <v>0</v>
      </c>
      <c r="VV52" s="531">
        <v>0</v>
      </c>
      <c r="VW52" s="531">
        <v>0</v>
      </c>
      <c r="VX52" s="536"/>
      <c r="VY52" s="531">
        <v>2</v>
      </c>
      <c r="VZ52" s="531">
        <v>63</v>
      </c>
      <c r="WA52" s="531">
        <v>0</v>
      </c>
      <c r="WB52" s="531">
        <v>0</v>
      </c>
      <c r="WC52" s="531">
        <v>0</v>
      </c>
      <c r="WD52" s="531">
        <v>0</v>
      </c>
      <c r="WE52" s="531">
        <v>0</v>
      </c>
      <c r="WF52" s="536"/>
      <c r="WG52" s="536"/>
      <c r="WH52" s="536"/>
      <c r="WI52" s="536"/>
      <c r="WJ52" s="536"/>
      <c r="WK52" s="536"/>
      <c r="WL52" s="536"/>
      <c r="WM52" s="536"/>
      <c r="WN52" s="536"/>
      <c r="WO52" s="531">
        <v>0</v>
      </c>
      <c r="WP52" s="531">
        <v>0</v>
      </c>
      <c r="WQ52" s="531">
        <v>0</v>
      </c>
      <c r="WR52" s="531">
        <v>0</v>
      </c>
      <c r="WS52" s="531">
        <v>0</v>
      </c>
      <c r="WT52" s="531">
        <v>0</v>
      </c>
      <c r="WU52" s="531">
        <v>0</v>
      </c>
      <c r="WV52" s="531">
        <v>0</v>
      </c>
      <c r="WW52" s="531">
        <v>0</v>
      </c>
      <c r="WX52" s="531">
        <v>0</v>
      </c>
      <c r="WY52" s="531">
        <v>0</v>
      </c>
      <c r="WZ52" s="531">
        <v>0</v>
      </c>
      <c r="XA52" s="531">
        <v>0</v>
      </c>
      <c r="XB52" s="531">
        <v>0</v>
      </c>
      <c r="XC52" s="531">
        <v>0</v>
      </c>
      <c r="XD52" s="531"/>
      <c r="XE52" s="531"/>
      <c r="XF52" s="531"/>
      <c r="XG52" s="531"/>
      <c r="XH52" s="531"/>
      <c r="XI52" s="531"/>
      <c r="XJ52" s="531"/>
      <c r="XK52" s="531"/>
      <c r="XL52" s="531"/>
      <c r="XM52" s="531"/>
      <c r="XN52" s="531"/>
      <c r="XO52" s="531">
        <v>5</v>
      </c>
      <c r="XP52" s="531">
        <v>5</v>
      </c>
      <c r="XQ52" s="531"/>
      <c r="XR52" s="531"/>
      <c r="XS52" s="531"/>
      <c r="XT52" s="531"/>
      <c r="XU52" s="531"/>
      <c r="XV52" s="531"/>
      <c r="XW52" s="531"/>
      <c r="XX52" s="531"/>
      <c r="XY52" s="531"/>
      <c r="XZ52" s="531"/>
      <c r="YA52" s="531"/>
      <c r="YB52" s="531"/>
      <c r="YC52" s="531"/>
      <c r="YD52" s="531"/>
      <c r="YE52" s="531"/>
      <c r="YF52" s="531"/>
      <c r="YG52" s="531"/>
      <c r="YH52" s="531">
        <v>0</v>
      </c>
      <c r="YI52" s="531"/>
      <c r="YJ52" s="531"/>
      <c r="YK52" s="531"/>
      <c r="YL52" s="531"/>
      <c r="YM52" s="531"/>
      <c r="YN52" s="531"/>
      <c r="YO52" s="531"/>
      <c r="YP52" s="531"/>
      <c r="YQ52" s="531"/>
      <c r="YR52" s="531"/>
      <c r="YS52" s="531"/>
      <c r="YT52" s="531"/>
      <c r="YU52" s="531"/>
      <c r="YV52" s="531"/>
      <c r="YW52" s="531"/>
      <c r="YX52" s="531"/>
      <c r="YY52" s="531"/>
      <c r="YZ52" s="531"/>
      <c r="ZA52" s="531"/>
      <c r="ZB52" s="531"/>
      <c r="ZC52" s="531"/>
      <c r="ZD52" s="531"/>
      <c r="ZE52" s="531">
        <v>2</v>
      </c>
      <c r="ZF52" s="531"/>
      <c r="ZG52" s="531"/>
      <c r="ZH52" s="531"/>
      <c r="ZI52" s="531"/>
      <c r="ZJ52" s="531"/>
      <c r="ZK52" s="531"/>
      <c r="ZL52" s="531"/>
      <c r="ZM52" s="531"/>
      <c r="ZN52" s="531"/>
      <c r="ZO52" s="531"/>
      <c r="ZP52" s="531"/>
      <c r="ZQ52" s="531"/>
      <c r="ZR52" s="531"/>
      <c r="ZS52" s="531"/>
      <c r="ZT52" s="531"/>
      <c r="ZU52" s="531"/>
      <c r="ZV52" s="531"/>
      <c r="ZW52" s="531"/>
      <c r="ZX52" s="531"/>
      <c r="ZY52" s="531"/>
      <c r="ZZ52" s="531"/>
      <c r="AAA52" s="531"/>
      <c r="AAB52" s="531"/>
      <c r="AAC52" s="531"/>
      <c r="AAD52" s="531"/>
      <c r="AAE52" s="531"/>
      <c r="AAF52" s="531"/>
      <c r="AAG52" s="531"/>
      <c r="AAH52" s="531"/>
      <c r="AAI52" s="531"/>
      <c r="AAJ52" s="531">
        <v>15</v>
      </c>
      <c r="AAK52" s="531"/>
      <c r="AAL52" s="531"/>
      <c r="AAM52" s="531"/>
      <c r="AAN52" s="531"/>
      <c r="AAO52" s="531"/>
      <c r="AAP52" s="531"/>
      <c r="AAQ52" s="531"/>
      <c r="AAR52" s="531"/>
      <c r="AAS52" s="531"/>
      <c r="AAT52" s="531"/>
      <c r="AAU52" s="531"/>
      <c r="AAV52" s="531">
        <v>18</v>
      </c>
      <c r="AAW52" s="531">
        <v>26</v>
      </c>
      <c r="AAX52" s="531"/>
      <c r="AAY52" s="531"/>
      <c r="AAZ52" s="531"/>
      <c r="ABA52" s="531"/>
      <c r="ABB52" s="531">
        <v>4</v>
      </c>
      <c r="ABC52" s="531">
        <v>0</v>
      </c>
      <c r="ABD52" s="531">
        <v>0</v>
      </c>
      <c r="ABE52" s="536"/>
      <c r="ABF52" s="536"/>
      <c r="ABG52" s="536"/>
      <c r="ABH52" s="536"/>
      <c r="ABI52" s="536"/>
      <c r="ABJ52" s="536"/>
      <c r="ABK52" s="536"/>
      <c r="ABL52" s="536"/>
      <c r="ABM52" s="536"/>
      <c r="ABN52" s="536"/>
      <c r="ABO52" s="536"/>
      <c r="ABP52" s="536"/>
      <c r="ABQ52" s="536"/>
      <c r="ABR52" s="536"/>
      <c r="ABS52" s="536"/>
      <c r="ABT52" s="536"/>
      <c r="ABU52" s="536"/>
      <c r="ABV52" s="536"/>
      <c r="ABW52" s="536"/>
      <c r="ABX52" s="536"/>
      <c r="ABY52" s="536"/>
      <c r="ABZ52" s="531"/>
      <c r="ACA52" s="531"/>
      <c r="ACB52" s="531"/>
      <c r="ACC52" s="531"/>
      <c r="ACD52" s="531"/>
      <c r="ACE52" s="531"/>
      <c r="ACF52" s="531"/>
      <c r="ACG52" s="531"/>
      <c r="ACH52" s="531"/>
      <c r="ACI52" s="531"/>
      <c r="ACJ52" s="531"/>
      <c r="ACK52" s="531"/>
      <c r="ACL52" s="531"/>
      <c r="ACM52" s="531"/>
      <c r="ACN52" s="531"/>
      <c r="ACO52" s="531"/>
      <c r="ACP52" s="531"/>
      <c r="ACQ52" s="531">
        <v>3</v>
      </c>
      <c r="ACR52" s="531">
        <v>3</v>
      </c>
      <c r="ACS52" s="531">
        <v>2</v>
      </c>
      <c r="ACT52" s="531">
        <v>2</v>
      </c>
      <c r="ACU52" s="531"/>
      <c r="ACV52" s="531" t="s">
        <v>1636</v>
      </c>
      <c r="ACW52" s="536"/>
      <c r="ACX52" s="536"/>
      <c r="ACY52" s="536"/>
      <c r="ACZ52" s="536"/>
      <c r="ADA52" s="536"/>
      <c r="ADB52" s="536"/>
      <c r="ADC52" s="536"/>
      <c r="ADD52" s="536"/>
      <c r="ADE52" s="536"/>
      <c r="ADF52" s="536"/>
      <c r="ADG52" s="536"/>
      <c r="ADH52" s="536"/>
      <c r="ADI52" s="536"/>
      <c r="ADJ52" s="536"/>
      <c r="ADK52" s="536"/>
      <c r="ADL52" s="531"/>
      <c r="ADM52" s="531"/>
      <c r="ADN52" s="531"/>
      <c r="ADO52" s="531"/>
      <c r="ADP52" s="531"/>
      <c r="ADQ52" s="531"/>
      <c r="ADR52" s="531"/>
      <c r="ADS52" s="531" t="s">
        <v>1636</v>
      </c>
      <c r="ADT52" s="531"/>
      <c r="ADU52" s="531"/>
      <c r="ADV52" s="531"/>
      <c r="ADW52" s="531"/>
      <c r="ADX52" s="531" t="s">
        <v>1638</v>
      </c>
      <c r="ADY52" s="536"/>
      <c r="ADZ52" s="536"/>
      <c r="AEA52" s="536"/>
      <c r="AEB52" s="531" t="s">
        <v>1798</v>
      </c>
      <c r="AEC52" s="531" t="s">
        <v>1799</v>
      </c>
      <c r="AED52" s="531" t="s">
        <v>1800</v>
      </c>
      <c r="AEE52" s="531" t="s">
        <v>1801</v>
      </c>
      <c r="AEF52" s="531" t="s">
        <v>1802</v>
      </c>
      <c r="AEG52" s="531" t="s">
        <v>1803</v>
      </c>
      <c r="AEH52" s="531" t="s">
        <v>1638</v>
      </c>
      <c r="AEI52" s="531" t="s">
        <v>1638</v>
      </c>
      <c r="AEJ52" s="531" t="s">
        <v>1637</v>
      </c>
    </row>
    <row r="53" spans="1:816">
      <c r="A53" s="531">
        <v>6</v>
      </c>
      <c r="B53" s="531">
        <v>40</v>
      </c>
      <c r="C53" s="537">
        <v>4</v>
      </c>
      <c r="D53" s="535">
        <v>43111.544147685185</v>
      </c>
      <c r="E53" s="531" t="s">
        <v>697</v>
      </c>
      <c r="F53" s="531" t="s">
        <v>747</v>
      </c>
      <c r="G53" s="531" t="s">
        <v>748</v>
      </c>
      <c r="H53" s="531" t="s">
        <v>756</v>
      </c>
      <c r="I53" s="531" t="s">
        <v>700</v>
      </c>
      <c r="J53" s="531">
        <v>154</v>
      </c>
      <c r="K53" s="531" t="s">
        <v>1676</v>
      </c>
      <c r="L53" s="531" t="s">
        <v>1677</v>
      </c>
      <c r="M53" s="531" t="s">
        <v>757</v>
      </c>
      <c r="N53" s="531"/>
      <c r="O53" s="531" t="s">
        <v>1744</v>
      </c>
      <c r="P53" s="531" t="s">
        <v>750</v>
      </c>
      <c r="Q53" s="531"/>
      <c r="R53" s="531"/>
      <c r="S53" s="531"/>
      <c r="T53" s="531"/>
      <c r="U53" s="531"/>
      <c r="V53" s="531" t="s">
        <v>748</v>
      </c>
      <c r="W53" s="531" t="s">
        <v>756</v>
      </c>
      <c r="X53" s="531" t="s">
        <v>700</v>
      </c>
      <c r="Y53" s="531" t="s">
        <v>747</v>
      </c>
      <c r="Z53" s="531" t="s">
        <v>1676</v>
      </c>
      <c r="AA53" s="531" t="s">
        <v>1677</v>
      </c>
      <c r="AB53" s="531" t="s">
        <v>1678</v>
      </c>
      <c r="AC53" s="531" t="s">
        <v>710</v>
      </c>
      <c r="AD53" s="531"/>
      <c r="AE53" s="531"/>
      <c r="AF53" s="531">
        <v>6</v>
      </c>
      <c r="AG53" s="531">
        <v>32</v>
      </c>
      <c r="AH53" s="531">
        <v>24</v>
      </c>
      <c r="AI53" s="531">
        <v>29</v>
      </c>
      <c r="AJ53" s="531"/>
      <c r="AK53" s="531"/>
      <c r="AL53" s="531"/>
      <c r="AM53" s="531"/>
      <c r="AN53" s="531">
        <v>4</v>
      </c>
      <c r="AO53" s="531"/>
      <c r="AP53" s="531"/>
      <c r="AQ53" s="531"/>
      <c r="AR53" s="531"/>
      <c r="AS53" s="531">
        <v>11</v>
      </c>
      <c r="AT53" s="531"/>
      <c r="AU53" s="531"/>
      <c r="AV53" s="531">
        <v>11</v>
      </c>
      <c r="AW53" s="531">
        <v>2</v>
      </c>
      <c r="AX53" s="531"/>
      <c r="AY53" s="531"/>
      <c r="AZ53" s="531"/>
      <c r="BA53" s="531"/>
      <c r="BB53" s="531">
        <v>1</v>
      </c>
      <c r="BC53" s="531"/>
      <c r="BD53" s="531"/>
      <c r="BE53" s="531"/>
      <c r="BF53" s="531"/>
      <c r="BG53" s="531"/>
      <c r="BH53" s="531"/>
      <c r="BI53" s="531"/>
      <c r="BJ53" s="531">
        <v>3</v>
      </c>
      <c r="BK53" s="531"/>
      <c r="BL53" s="531"/>
      <c r="BM53" s="531"/>
      <c r="BN53" s="531">
        <v>1</v>
      </c>
      <c r="BO53" s="531"/>
      <c r="BP53" s="531"/>
      <c r="BQ53" s="531"/>
      <c r="BR53" s="531"/>
      <c r="BS53" s="531">
        <v>5</v>
      </c>
      <c r="BT53" s="531"/>
      <c r="BU53" s="531"/>
      <c r="BV53" s="531">
        <v>6</v>
      </c>
      <c r="BW53" s="531">
        <v>2</v>
      </c>
      <c r="BX53" s="531"/>
      <c r="BY53" s="531"/>
      <c r="BZ53" s="531"/>
      <c r="CA53" s="531"/>
      <c r="CB53" s="531"/>
      <c r="CC53" s="531"/>
      <c r="CD53" s="531"/>
      <c r="CE53" s="531"/>
      <c r="CF53" s="531"/>
      <c r="CG53" s="531"/>
      <c r="CH53" s="531"/>
      <c r="CI53" s="531"/>
      <c r="CJ53" s="531">
        <v>4</v>
      </c>
      <c r="CK53" s="531"/>
      <c r="CL53" s="531"/>
      <c r="CM53" s="531"/>
      <c r="CN53" s="531">
        <v>3</v>
      </c>
      <c r="CO53" s="531"/>
      <c r="CP53" s="531"/>
      <c r="CQ53" s="531"/>
      <c r="CR53" s="531"/>
      <c r="CS53" s="531"/>
      <c r="CT53" s="531"/>
      <c r="CU53" s="531"/>
      <c r="CV53" s="531"/>
      <c r="CW53" s="531">
        <v>3</v>
      </c>
      <c r="CX53" s="531"/>
      <c r="CY53" s="531"/>
      <c r="CZ53" s="531"/>
      <c r="DA53" s="531"/>
      <c r="DB53" s="531"/>
      <c r="DC53" s="531"/>
      <c r="DD53" s="531"/>
      <c r="DE53" s="531"/>
      <c r="DF53" s="531">
        <v>8</v>
      </c>
      <c r="DG53" s="531"/>
      <c r="DH53" s="531">
        <v>4</v>
      </c>
      <c r="DI53" s="531">
        <v>10</v>
      </c>
      <c r="DJ53" s="531">
        <v>3</v>
      </c>
      <c r="DK53" s="531">
        <v>6</v>
      </c>
      <c r="DL53" s="531"/>
      <c r="DM53" s="531"/>
      <c r="DN53" s="531">
        <v>2</v>
      </c>
      <c r="DO53" s="531"/>
      <c r="DP53" s="531"/>
      <c r="DQ53" s="531"/>
      <c r="DR53" s="531"/>
      <c r="DS53" s="531"/>
      <c r="DT53" s="531"/>
      <c r="DU53" s="531"/>
      <c r="DV53" s="531"/>
      <c r="DW53" s="531">
        <v>3</v>
      </c>
      <c r="DX53" s="531"/>
      <c r="DY53" s="531"/>
      <c r="DZ53" s="531"/>
      <c r="EA53" s="531"/>
      <c r="EB53" s="531"/>
      <c r="EC53" s="531"/>
      <c r="ED53" s="531"/>
      <c r="EE53" s="531"/>
      <c r="EF53" s="531">
        <v>8</v>
      </c>
      <c r="EG53" s="531"/>
      <c r="EH53" s="531"/>
      <c r="EI53" s="531">
        <v>10</v>
      </c>
      <c r="EJ53" s="531">
        <v>3</v>
      </c>
      <c r="EK53" s="531"/>
      <c r="EL53" s="531"/>
      <c r="EM53" s="531"/>
      <c r="EN53" s="531">
        <v>2</v>
      </c>
      <c r="EO53" s="531"/>
      <c r="EP53" s="531"/>
      <c r="EQ53" s="531"/>
      <c r="ER53" s="531">
        <v>3</v>
      </c>
      <c r="ES53" s="531"/>
      <c r="ET53" s="531"/>
      <c r="EU53" s="531"/>
      <c r="EV53" s="531"/>
      <c r="EW53" s="531"/>
      <c r="EX53" s="531"/>
      <c r="EY53" s="531"/>
      <c r="EZ53" s="531"/>
      <c r="FA53" s="531"/>
      <c r="FB53" s="531"/>
      <c r="FC53" s="531"/>
      <c r="FD53" s="531"/>
      <c r="FE53" s="531"/>
      <c r="FF53" s="531"/>
      <c r="FG53" s="531"/>
      <c r="FH53" s="531"/>
      <c r="FI53" s="531"/>
      <c r="FJ53" s="531"/>
      <c r="FK53" s="531"/>
      <c r="FL53" s="531"/>
      <c r="FM53" s="531"/>
      <c r="FN53" s="531"/>
      <c r="FO53" s="531"/>
      <c r="FP53" s="531"/>
      <c r="FQ53" s="531">
        <v>6</v>
      </c>
      <c r="FR53" s="531"/>
      <c r="FS53" s="531"/>
      <c r="FT53" s="531"/>
      <c r="FU53" s="531"/>
      <c r="FV53" s="531"/>
      <c r="FW53" s="531"/>
      <c r="FX53" s="531"/>
      <c r="FY53" s="531"/>
      <c r="FZ53" s="531"/>
      <c r="GA53" s="531"/>
      <c r="GB53" s="531"/>
      <c r="GC53" s="531"/>
      <c r="GD53" s="531"/>
      <c r="GE53" s="531"/>
      <c r="GF53" s="531"/>
      <c r="GG53" s="531"/>
      <c r="GH53" s="531"/>
      <c r="GI53" s="531"/>
      <c r="GJ53" s="531"/>
      <c r="GK53" s="531"/>
      <c r="GL53" s="531"/>
      <c r="GM53" s="531"/>
      <c r="GN53" s="531"/>
      <c r="GO53" s="531"/>
      <c r="GP53" s="531"/>
      <c r="GQ53" s="531"/>
      <c r="GR53" s="531"/>
      <c r="GS53" s="531"/>
      <c r="GT53" s="531"/>
      <c r="GU53" s="531"/>
      <c r="GV53" s="531"/>
      <c r="GW53" s="531"/>
      <c r="GX53" s="531"/>
      <c r="GY53" s="531"/>
      <c r="GZ53" s="531"/>
      <c r="HA53" s="531"/>
      <c r="HB53" s="531"/>
      <c r="HC53" s="531"/>
      <c r="HD53" s="531"/>
      <c r="HE53" s="531"/>
      <c r="HF53" s="531"/>
      <c r="HG53" s="531"/>
      <c r="HH53" s="531"/>
      <c r="HI53" s="531"/>
      <c r="HJ53" s="531"/>
      <c r="HK53" s="531"/>
      <c r="HL53" s="531"/>
      <c r="HM53" s="531"/>
      <c r="HN53" s="531"/>
      <c r="HO53" s="531"/>
      <c r="HP53" s="531"/>
      <c r="HQ53" s="531"/>
      <c r="HR53" s="531"/>
      <c r="HS53" s="531"/>
      <c r="HT53" s="531"/>
      <c r="HU53" s="531"/>
      <c r="HV53" s="531"/>
      <c r="HW53" s="531"/>
      <c r="HX53" s="531"/>
      <c r="HY53" s="531"/>
      <c r="HZ53" s="531"/>
      <c r="IA53" s="531"/>
      <c r="IB53" s="531"/>
      <c r="IC53" s="531"/>
      <c r="ID53" s="531"/>
      <c r="IE53" s="531"/>
      <c r="IF53" s="531"/>
      <c r="IG53" s="531"/>
      <c r="IH53" s="531"/>
      <c r="II53" s="531"/>
      <c r="IJ53" s="531"/>
      <c r="IK53" s="531"/>
      <c r="IL53" s="531"/>
      <c r="IM53" s="531"/>
      <c r="IN53" s="531"/>
      <c r="IO53" s="531"/>
      <c r="IP53" s="531"/>
      <c r="IQ53" s="531"/>
      <c r="IR53" s="531"/>
      <c r="IS53" s="531"/>
      <c r="IT53" s="531"/>
      <c r="IU53" s="531"/>
      <c r="IV53" s="531"/>
      <c r="IW53" s="531"/>
      <c r="IX53" s="531"/>
      <c r="IY53" s="531"/>
      <c r="IZ53" s="531"/>
      <c r="JA53" s="531"/>
      <c r="JB53" s="531"/>
      <c r="JC53" s="531"/>
      <c r="JD53" s="531"/>
      <c r="JE53" s="531"/>
      <c r="JF53" s="531"/>
      <c r="JG53" s="531"/>
      <c r="JH53" s="531"/>
      <c r="JI53" s="531"/>
      <c r="JJ53" s="531"/>
      <c r="JK53" s="531"/>
      <c r="JL53" s="531">
        <v>2</v>
      </c>
      <c r="JM53" s="531"/>
      <c r="JN53" s="531"/>
      <c r="JO53" s="531"/>
      <c r="JP53" s="531"/>
      <c r="JQ53" s="531"/>
      <c r="JR53" s="531"/>
      <c r="JS53" s="531"/>
      <c r="JT53" s="531"/>
      <c r="JU53" s="531"/>
      <c r="JV53" s="531"/>
      <c r="JW53" s="531"/>
      <c r="JX53" s="531"/>
      <c r="JY53" s="531"/>
      <c r="JZ53" s="531"/>
      <c r="KA53" s="531"/>
      <c r="KB53" s="531"/>
      <c r="KC53" s="531"/>
      <c r="KD53" s="531"/>
      <c r="KE53" s="531"/>
      <c r="KF53" s="531"/>
      <c r="KG53" s="531"/>
      <c r="KH53" s="531"/>
      <c r="KI53" s="531"/>
      <c r="KJ53" s="531"/>
      <c r="KK53" s="531"/>
      <c r="KL53" s="531"/>
      <c r="KM53" s="531"/>
      <c r="KN53" s="531"/>
      <c r="KO53" s="531"/>
      <c r="KP53" s="531"/>
      <c r="KQ53" s="531"/>
      <c r="KR53" s="531"/>
      <c r="KS53" s="531"/>
      <c r="KT53" s="531"/>
      <c r="KU53" s="531"/>
      <c r="KV53" s="531"/>
      <c r="KW53" s="531"/>
      <c r="KX53" s="531"/>
      <c r="KY53" s="531"/>
      <c r="KZ53" s="531"/>
      <c r="LA53" s="531"/>
      <c r="LB53" s="531"/>
      <c r="LC53" s="531"/>
      <c r="LD53" s="531"/>
      <c r="LE53" s="531"/>
      <c r="LF53" s="531"/>
      <c r="LG53" s="531"/>
      <c r="LH53" s="531"/>
      <c r="LI53" s="531"/>
      <c r="LJ53" s="531"/>
      <c r="LK53" s="531"/>
      <c r="LL53" s="531"/>
      <c r="LM53" s="531"/>
      <c r="LN53" s="531"/>
      <c r="LO53" s="531"/>
      <c r="LP53" s="531"/>
      <c r="LQ53" s="531"/>
      <c r="LR53" s="531"/>
      <c r="LS53" s="531"/>
      <c r="LT53" s="531"/>
      <c r="LU53" s="531"/>
      <c r="LV53" s="531"/>
      <c r="LW53" s="531"/>
      <c r="LX53" s="531"/>
      <c r="LY53" s="531"/>
      <c r="LZ53" s="531"/>
      <c r="MA53" s="531"/>
      <c r="MB53" s="531"/>
      <c r="MC53" s="531"/>
      <c r="MD53" s="531"/>
      <c r="ME53" s="531"/>
      <c r="MF53" s="531"/>
      <c r="MG53" s="531"/>
      <c r="MH53" s="531"/>
      <c r="MI53" s="531"/>
      <c r="MJ53" s="531"/>
      <c r="MK53" s="531"/>
      <c r="ML53" s="531"/>
      <c r="MM53" s="531"/>
      <c r="MN53" s="531"/>
      <c r="MO53" s="531"/>
      <c r="MP53" s="531"/>
      <c r="MQ53" s="531"/>
      <c r="MR53" s="531"/>
      <c r="MS53" s="531"/>
      <c r="MT53" s="531"/>
      <c r="MU53" s="531"/>
      <c r="MV53" s="531"/>
      <c r="MW53" s="531"/>
      <c r="MX53" s="531"/>
      <c r="MY53" s="531"/>
      <c r="MZ53" s="531"/>
      <c r="NA53" s="531"/>
      <c r="NB53" s="531"/>
      <c r="NC53" s="531"/>
      <c r="ND53" s="531"/>
      <c r="NE53" s="531"/>
      <c r="NF53" s="531"/>
      <c r="NG53" s="531"/>
      <c r="NH53" s="531"/>
      <c r="NI53" s="531"/>
      <c r="NJ53" s="531"/>
      <c r="NK53" s="531"/>
      <c r="NL53" s="531"/>
      <c r="NM53" s="531"/>
      <c r="NN53" s="531"/>
      <c r="NO53" s="531"/>
      <c r="NP53" s="531"/>
      <c r="NQ53" s="531"/>
      <c r="NR53" s="531"/>
      <c r="NS53" s="531"/>
      <c r="NT53" s="531"/>
      <c r="NU53" s="531"/>
      <c r="NV53" s="531"/>
      <c r="NW53" s="531"/>
      <c r="NX53" s="531"/>
      <c r="NY53" s="531"/>
      <c r="NZ53" s="531"/>
      <c r="OA53" s="531"/>
      <c r="OB53" s="531"/>
      <c r="OC53" s="531"/>
      <c r="OD53" s="531"/>
      <c r="OE53" s="531"/>
      <c r="OF53" s="531"/>
      <c r="OG53" s="531"/>
      <c r="OH53" s="531"/>
      <c r="OI53" s="531"/>
      <c r="OJ53" s="531"/>
      <c r="OK53" s="531"/>
      <c r="OL53" s="531"/>
      <c r="OM53" s="531"/>
      <c r="ON53" s="531"/>
      <c r="OO53" s="531">
        <v>6</v>
      </c>
      <c r="OP53" s="531"/>
      <c r="OQ53" s="531"/>
      <c r="OR53" s="531"/>
      <c r="OS53" s="531"/>
      <c r="OT53" s="531"/>
      <c r="OU53" s="531"/>
      <c r="OV53" s="531"/>
      <c r="OW53" s="531"/>
      <c r="OX53" s="531"/>
      <c r="OY53" s="531"/>
      <c r="OZ53" s="531"/>
      <c r="PA53" s="531"/>
      <c r="PB53" s="531"/>
      <c r="PC53" s="531"/>
      <c r="PD53" s="531"/>
      <c r="PE53" s="531"/>
      <c r="PF53" s="531"/>
      <c r="PG53" s="531"/>
      <c r="PH53" s="531"/>
      <c r="PI53" s="531"/>
      <c r="PJ53" s="531"/>
      <c r="PK53" s="531"/>
      <c r="PL53" s="531"/>
      <c r="PM53" s="531"/>
      <c r="PN53" s="531"/>
      <c r="PO53" s="531"/>
      <c r="PP53" s="531"/>
      <c r="PQ53" s="531"/>
      <c r="PR53" s="531"/>
      <c r="PS53" s="531"/>
      <c r="PT53" s="531"/>
      <c r="PU53" s="531"/>
      <c r="PV53" s="531"/>
      <c r="PW53" s="531"/>
      <c r="PX53" s="531"/>
      <c r="PY53" s="531"/>
      <c r="PZ53" s="531"/>
      <c r="QA53" s="531"/>
      <c r="QB53" s="531"/>
      <c r="QC53" s="531"/>
      <c r="QD53" s="531"/>
      <c r="QE53" s="531"/>
      <c r="QF53" s="531"/>
      <c r="QG53" s="531"/>
      <c r="QH53" s="531"/>
      <c r="QI53" s="531"/>
      <c r="QJ53" s="531"/>
      <c r="QK53" s="531"/>
      <c r="QL53" s="531"/>
      <c r="QM53" s="531"/>
      <c r="QN53" s="531"/>
      <c r="QO53" s="531"/>
      <c r="QP53" s="531"/>
      <c r="QQ53" s="531"/>
      <c r="QR53" s="531"/>
      <c r="QS53" s="531"/>
      <c r="QT53" s="531"/>
      <c r="QU53" s="531"/>
      <c r="QV53" s="531"/>
      <c r="QW53" s="531"/>
      <c r="QX53" s="531"/>
      <c r="QY53" s="531"/>
      <c r="QZ53" s="531"/>
      <c r="RA53" s="531"/>
      <c r="RB53" s="531"/>
      <c r="RC53" s="531"/>
      <c r="RD53" s="531"/>
      <c r="RE53" s="531"/>
      <c r="RF53" s="531"/>
      <c r="RG53" s="531"/>
      <c r="RH53" s="531"/>
      <c r="RI53" s="531"/>
      <c r="RJ53" s="531"/>
      <c r="RK53" s="531"/>
      <c r="RL53" s="531"/>
      <c r="RM53" s="531"/>
      <c r="RN53" s="531"/>
      <c r="RO53" s="531"/>
      <c r="RP53" s="531"/>
      <c r="RQ53" s="531"/>
      <c r="RR53" s="531"/>
      <c r="RS53" s="531"/>
      <c r="RT53" s="531"/>
      <c r="RU53" s="531"/>
      <c r="RV53" s="531"/>
      <c r="RW53" s="531"/>
      <c r="RX53" s="531"/>
      <c r="RY53" s="531"/>
      <c r="RZ53" s="531"/>
      <c r="SA53" s="531"/>
      <c r="SB53" s="531"/>
      <c r="SC53" s="531"/>
      <c r="SD53" s="531"/>
      <c r="SE53" s="531"/>
      <c r="SF53" s="531"/>
      <c r="SG53" s="531"/>
      <c r="SH53" s="531"/>
      <c r="SI53" s="531"/>
      <c r="SJ53" s="531"/>
      <c r="SK53" s="531"/>
      <c r="SL53" s="531"/>
      <c r="SM53" s="531"/>
      <c r="SN53" s="531"/>
      <c r="SO53" s="531"/>
      <c r="SP53" s="531"/>
      <c r="SQ53" s="531"/>
      <c r="SR53" s="531"/>
      <c r="SS53" s="531"/>
      <c r="ST53" s="531">
        <v>1</v>
      </c>
      <c r="SU53" s="531"/>
      <c r="SV53" s="531"/>
      <c r="SW53" s="531"/>
      <c r="SX53" s="531">
        <v>2</v>
      </c>
      <c r="SY53" s="531"/>
      <c r="SZ53" s="531"/>
      <c r="TA53" s="531"/>
      <c r="TB53" s="531"/>
      <c r="TC53" s="531"/>
      <c r="TD53" s="531"/>
      <c r="TE53" s="531"/>
      <c r="TF53" s="531">
        <v>2</v>
      </c>
      <c r="TG53" s="531"/>
      <c r="TH53" s="531"/>
      <c r="TI53" s="531">
        <v>1</v>
      </c>
      <c r="TJ53" s="531"/>
      <c r="TK53" s="531"/>
      <c r="TL53" s="531"/>
      <c r="TM53" s="531"/>
      <c r="TN53" s="531"/>
      <c r="TO53" s="531"/>
      <c r="TP53" s="531"/>
      <c r="TQ53" s="531"/>
      <c r="TR53" s="531">
        <v>2</v>
      </c>
      <c r="TS53" s="531">
        <v>2</v>
      </c>
      <c r="TT53" s="531"/>
      <c r="TU53" s="531"/>
      <c r="TV53" s="531"/>
      <c r="TW53" s="531"/>
      <c r="TX53" s="531"/>
      <c r="TY53" s="531"/>
      <c r="TZ53" s="531"/>
      <c r="UA53" s="531"/>
      <c r="UB53" s="531"/>
      <c r="UC53" s="531">
        <v>35</v>
      </c>
      <c r="UD53" s="531">
        <v>2</v>
      </c>
      <c r="UE53" s="531">
        <v>4</v>
      </c>
      <c r="UF53" s="531"/>
      <c r="UG53" s="531">
        <v>40</v>
      </c>
      <c r="UH53" s="531">
        <v>3</v>
      </c>
      <c r="UI53" s="531">
        <v>6</v>
      </c>
      <c r="UJ53" s="531"/>
      <c r="UK53" s="531"/>
      <c r="UL53" s="531"/>
      <c r="UM53" s="531">
        <v>9</v>
      </c>
      <c r="UN53" s="531">
        <v>11</v>
      </c>
      <c r="UO53" s="531">
        <v>7</v>
      </c>
      <c r="UP53" s="531">
        <v>7</v>
      </c>
      <c r="UQ53" s="531">
        <v>3</v>
      </c>
      <c r="UR53" s="531"/>
      <c r="US53" s="531"/>
      <c r="UT53" s="531"/>
      <c r="UU53" s="531">
        <v>1</v>
      </c>
      <c r="UV53" s="531">
        <v>6</v>
      </c>
      <c r="UW53" s="531">
        <v>11</v>
      </c>
      <c r="UX53" s="531">
        <v>14</v>
      </c>
      <c r="UY53" s="531">
        <v>8</v>
      </c>
      <c r="UZ53" s="531">
        <v>3</v>
      </c>
      <c r="VA53" s="531"/>
      <c r="VB53" s="531"/>
      <c r="VC53" s="536"/>
      <c r="VD53" s="536"/>
      <c r="VE53" s="536"/>
      <c r="VF53" s="536"/>
      <c r="VG53" s="536"/>
      <c r="VH53" s="536"/>
      <c r="VI53" s="531"/>
      <c r="VJ53" s="531"/>
      <c r="VK53" s="531"/>
      <c r="VL53" s="531"/>
      <c r="VM53" s="531">
        <v>27</v>
      </c>
      <c r="VN53" s="531">
        <v>55</v>
      </c>
      <c r="VO53" s="531">
        <v>19</v>
      </c>
      <c r="VP53" s="531">
        <v>42</v>
      </c>
      <c r="VQ53" s="531"/>
      <c r="VR53" s="531"/>
      <c r="VS53" s="531">
        <v>2</v>
      </c>
      <c r="VT53" s="531">
        <v>7</v>
      </c>
      <c r="VU53" s="531"/>
      <c r="VV53" s="531"/>
      <c r="VW53" s="531"/>
      <c r="VX53" s="536"/>
      <c r="VY53" s="531">
        <v>41</v>
      </c>
      <c r="VZ53" s="531">
        <v>33</v>
      </c>
      <c r="WA53" s="531">
        <v>1</v>
      </c>
      <c r="WB53" s="531">
        <v>1</v>
      </c>
      <c r="WC53" s="531">
        <v>8</v>
      </c>
      <c r="WD53" s="531"/>
      <c r="WE53" s="531">
        <v>81</v>
      </c>
      <c r="WF53" s="536"/>
      <c r="WG53" s="536"/>
      <c r="WH53" s="536"/>
      <c r="WI53" s="536"/>
      <c r="WJ53" s="536"/>
      <c r="WK53" s="536"/>
      <c r="WL53" s="536"/>
      <c r="WM53" s="536"/>
      <c r="WN53" s="536"/>
      <c r="WO53" s="531"/>
      <c r="WP53" s="531">
        <v>9</v>
      </c>
      <c r="WQ53" s="531"/>
      <c r="WR53" s="531"/>
      <c r="WS53" s="531"/>
      <c r="WT53" s="531"/>
      <c r="WU53" s="531"/>
      <c r="WV53" s="531"/>
      <c r="WW53" s="531"/>
      <c r="WX53" s="531"/>
      <c r="WY53" s="531"/>
      <c r="WZ53" s="531"/>
      <c r="XA53" s="531"/>
      <c r="XB53" s="531"/>
      <c r="XC53" s="531"/>
      <c r="XD53" s="531">
        <v>30</v>
      </c>
      <c r="XE53" s="531"/>
      <c r="XF53" s="531">
        <v>13</v>
      </c>
      <c r="XG53" s="531">
        <v>23</v>
      </c>
      <c r="XH53" s="531">
        <v>16</v>
      </c>
      <c r="XI53" s="531">
        <v>12</v>
      </c>
      <c r="XJ53" s="531"/>
      <c r="XK53" s="531"/>
      <c r="XL53" s="531">
        <v>5</v>
      </c>
      <c r="XM53" s="531"/>
      <c r="XN53" s="531">
        <v>2</v>
      </c>
      <c r="XO53" s="531">
        <v>7</v>
      </c>
      <c r="XP53" s="531">
        <v>7</v>
      </c>
      <c r="XQ53" s="531"/>
      <c r="XR53" s="531"/>
      <c r="XS53" s="531"/>
      <c r="XT53" s="531"/>
      <c r="XU53" s="531"/>
      <c r="XV53" s="531"/>
      <c r="XW53" s="531"/>
      <c r="XX53" s="531"/>
      <c r="XY53" s="531"/>
      <c r="XZ53" s="531"/>
      <c r="YA53" s="531"/>
      <c r="YB53" s="531"/>
      <c r="YC53" s="531"/>
      <c r="YD53" s="531"/>
      <c r="YE53" s="531"/>
      <c r="YF53" s="531"/>
      <c r="YG53" s="531"/>
      <c r="YH53" s="531"/>
      <c r="YI53" s="531"/>
      <c r="YJ53" s="531"/>
      <c r="YK53" s="531"/>
      <c r="YL53" s="531"/>
      <c r="YM53" s="531"/>
      <c r="YN53" s="531"/>
      <c r="YO53" s="531">
        <v>9</v>
      </c>
      <c r="YP53" s="531"/>
      <c r="YQ53" s="531"/>
      <c r="YR53" s="531"/>
      <c r="YS53" s="531">
        <v>16</v>
      </c>
      <c r="YT53" s="531"/>
      <c r="YU53" s="531"/>
      <c r="YV53" s="531"/>
      <c r="YW53" s="531"/>
      <c r="YX53" s="531"/>
      <c r="YY53" s="531"/>
      <c r="YZ53" s="531"/>
      <c r="ZA53" s="531"/>
      <c r="ZB53" s="531"/>
      <c r="ZC53" s="531"/>
      <c r="ZD53" s="531"/>
      <c r="ZE53" s="531"/>
      <c r="ZF53" s="531">
        <v>16</v>
      </c>
      <c r="ZG53" s="531"/>
      <c r="ZH53" s="531"/>
      <c r="ZI53" s="531"/>
      <c r="ZJ53" s="531"/>
      <c r="ZK53" s="531"/>
      <c r="ZL53" s="531"/>
      <c r="ZM53" s="531"/>
      <c r="ZN53" s="531"/>
      <c r="ZO53" s="531"/>
      <c r="ZP53" s="531"/>
      <c r="ZQ53" s="531"/>
      <c r="ZR53" s="531"/>
      <c r="ZS53" s="531"/>
      <c r="ZT53" s="531"/>
      <c r="ZU53" s="531"/>
      <c r="ZV53" s="531"/>
      <c r="ZW53" s="531"/>
      <c r="ZX53" s="531"/>
      <c r="ZY53" s="531"/>
      <c r="ZZ53" s="531"/>
      <c r="AAA53" s="531"/>
      <c r="AAB53" s="531"/>
      <c r="AAC53" s="531"/>
      <c r="AAD53" s="531"/>
      <c r="AAE53" s="531"/>
      <c r="AAF53" s="531"/>
      <c r="AAG53" s="531">
        <v>1</v>
      </c>
      <c r="AAH53" s="531"/>
      <c r="AAI53" s="531">
        <v>12</v>
      </c>
      <c r="AAJ53" s="531"/>
      <c r="AAK53" s="531"/>
      <c r="AAL53" s="531"/>
      <c r="AAM53" s="531">
        <v>18</v>
      </c>
      <c r="AAN53" s="531"/>
      <c r="AAO53" s="531"/>
      <c r="AAP53" s="531"/>
      <c r="AAQ53" s="531"/>
      <c r="AAR53" s="531"/>
      <c r="AAS53" s="531"/>
      <c r="AAT53" s="531"/>
      <c r="AAU53" s="531"/>
      <c r="AAV53" s="531"/>
      <c r="AAW53" s="531">
        <v>2</v>
      </c>
      <c r="AAX53" s="531"/>
      <c r="AAY53" s="531"/>
      <c r="AAZ53" s="531"/>
      <c r="ABA53" s="531"/>
      <c r="ABB53" s="531"/>
      <c r="ABC53" s="531">
        <v>2</v>
      </c>
      <c r="ABD53" s="531">
        <v>5</v>
      </c>
      <c r="ABE53" s="536"/>
      <c r="ABF53" s="536"/>
      <c r="ABG53" s="536"/>
      <c r="ABH53" s="536"/>
      <c r="ABI53" s="536"/>
      <c r="ABJ53" s="536"/>
      <c r="ABK53" s="536"/>
      <c r="ABL53" s="536"/>
      <c r="ABM53" s="536"/>
      <c r="ABN53" s="536"/>
      <c r="ABO53" s="536"/>
      <c r="ABP53" s="536"/>
      <c r="ABQ53" s="536"/>
      <c r="ABR53" s="536"/>
      <c r="ABS53" s="536"/>
      <c r="ABT53" s="536"/>
      <c r="ABU53" s="536"/>
      <c r="ABV53" s="536"/>
      <c r="ABW53" s="536"/>
      <c r="ABX53" s="536"/>
      <c r="ABY53" s="536"/>
      <c r="ABZ53" s="531"/>
      <c r="ACA53" s="531"/>
      <c r="ACB53" s="531"/>
      <c r="ACC53" s="531"/>
      <c r="ACD53" s="531"/>
      <c r="ACE53" s="531"/>
      <c r="ACF53" s="531"/>
      <c r="ACG53" s="531"/>
      <c r="ACH53" s="531"/>
      <c r="ACI53" s="531"/>
      <c r="ACJ53" s="531"/>
      <c r="ACK53" s="531"/>
      <c r="ACL53" s="531"/>
      <c r="ACM53" s="531"/>
      <c r="ACN53" s="531"/>
      <c r="ACO53" s="531"/>
      <c r="ACP53" s="531"/>
      <c r="ACQ53" s="531">
        <v>2</v>
      </c>
      <c r="ACR53" s="531">
        <v>3</v>
      </c>
      <c r="ACS53" s="531">
        <v>2</v>
      </c>
      <c r="ACT53" s="531">
        <v>1</v>
      </c>
      <c r="ACU53" s="531">
        <v>9</v>
      </c>
      <c r="ACV53" s="531" t="s">
        <v>1806</v>
      </c>
      <c r="ACW53" s="536"/>
      <c r="ACX53" s="536"/>
      <c r="ACY53" s="536"/>
      <c r="ACZ53" s="536"/>
      <c r="ADA53" s="536"/>
      <c r="ADB53" s="536"/>
      <c r="ADC53" s="536"/>
      <c r="ADD53" s="536"/>
      <c r="ADE53" s="536"/>
      <c r="ADF53" s="536"/>
      <c r="ADG53" s="536"/>
      <c r="ADH53" s="536"/>
      <c r="ADI53" s="536"/>
      <c r="ADJ53" s="536"/>
      <c r="ADK53" s="536"/>
      <c r="ADL53" s="531"/>
      <c r="ADM53" s="531"/>
      <c r="ADN53" s="531"/>
      <c r="ADO53" s="531"/>
      <c r="ADP53" s="531"/>
      <c r="ADQ53" s="531"/>
      <c r="ADR53" s="531"/>
      <c r="ADS53" s="531" t="s">
        <v>1636</v>
      </c>
      <c r="ADT53" s="531"/>
      <c r="ADU53" s="531"/>
      <c r="ADV53" s="531"/>
      <c r="ADW53" s="531"/>
      <c r="ADX53" s="531"/>
      <c r="ADY53" s="536"/>
      <c r="ADZ53" s="536"/>
      <c r="AEA53" s="536"/>
      <c r="AEB53" s="531" t="s">
        <v>1798</v>
      </c>
      <c r="AEC53" s="531" t="s">
        <v>1799</v>
      </c>
      <c r="AED53" s="531" t="s">
        <v>1800</v>
      </c>
      <c r="AEE53" s="531" t="s">
        <v>1801</v>
      </c>
      <c r="AEF53" s="531" t="s">
        <v>1802</v>
      </c>
      <c r="AEG53" s="531" t="s">
        <v>1803</v>
      </c>
      <c r="AEH53" s="531" t="s">
        <v>1638</v>
      </c>
      <c r="AEI53" s="531" t="s">
        <v>1637</v>
      </c>
      <c r="AEJ53" s="531" t="s">
        <v>1637</v>
      </c>
    </row>
    <row r="54" spans="1:816">
      <c r="A54" s="531">
        <v>24</v>
      </c>
      <c r="B54" s="531">
        <v>41</v>
      </c>
      <c r="C54" s="537">
        <v>4</v>
      </c>
      <c r="D54" s="535">
        <v>43115.368742824074</v>
      </c>
      <c r="E54" s="531" t="s">
        <v>697</v>
      </c>
      <c r="F54" s="531" t="s">
        <v>747</v>
      </c>
      <c r="G54" s="531" t="s">
        <v>748</v>
      </c>
      <c r="H54" s="531" t="s">
        <v>1679</v>
      </c>
      <c r="I54" s="531" t="s">
        <v>714</v>
      </c>
      <c r="J54" s="531">
        <v>29</v>
      </c>
      <c r="K54" s="531" t="s">
        <v>1676</v>
      </c>
      <c r="L54" s="531" t="s">
        <v>1677</v>
      </c>
      <c r="M54" s="531" t="s">
        <v>749</v>
      </c>
      <c r="N54" s="531"/>
      <c r="O54" s="531" t="s">
        <v>1744</v>
      </c>
      <c r="P54" s="531" t="s">
        <v>750</v>
      </c>
      <c r="Q54" s="531"/>
      <c r="R54" s="531"/>
      <c r="S54" s="531"/>
      <c r="T54" s="531"/>
      <c r="U54" s="531"/>
      <c r="V54" s="531" t="s">
        <v>748</v>
      </c>
      <c r="W54" s="531" t="s">
        <v>1679</v>
      </c>
      <c r="X54" s="531" t="s">
        <v>714</v>
      </c>
      <c r="Y54" s="531" t="s">
        <v>747</v>
      </c>
      <c r="Z54" s="531" t="s">
        <v>1676</v>
      </c>
      <c r="AA54" s="531" t="s">
        <v>1677</v>
      </c>
      <c r="AB54" s="531" t="s">
        <v>1678</v>
      </c>
      <c r="AC54" s="531" t="s">
        <v>710</v>
      </c>
      <c r="AD54" s="531"/>
      <c r="AE54" s="531"/>
      <c r="AF54" s="531">
        <v>6</v>
      </c>
      <c r="AG54" s="531">
        <v>6</v>
      </c>
      <c r="AH54" s="531">
        <v>6</v>
      </c>
      <c r="AI54" s="531">
        <v>4</v>
      </c>
      <c r="AJ54" s="531">
        <v>4</v>
      </c>
      <c r="AK54" s="531"/>
      <c r="AL54" s="531"/>
      <c r="AM54" s="531"/>
      <c r="AN54" s="531"/>
      <c r="AO54" s="531"/>
      <c r="AP54" s="531"/>
      <c r="AQ54" s="531"/>
      <c r="AR54" s="531"/>
      <c r="AS54" s="531"/>
      <c r="AT54" s="531"/>
      <c r="AU54" s="531"/>
      <c r="AV54" s="531"/>
      <c r="AW54" s="531">
        <v>2</v>
      </c>
      <c r="AX54" s="531"/>
      <c r="AY54" s="531"/>
      <c r="AZ54" s="531"/>
      <c r="BA54" s="531"/>
      <c r="BB54" s="531"/>
      <c r="BC54" s="531">
        <v>1</v>
      </c>
      <c r="BD54" s="531"/>
      <c r="BE54" s="531">
        <v>2</v>
      </c>
      <c r="BF54" s="531"/>
      <c r="BG54" s="531"/>
      <c r="BH54" s="531"/>
      <c r="BI54" s="531"/>
      <c r="BJ54" s="531"/>
      <c r="BK54" s="531"/>
      <c r="BL54" s="531"/>
      <c r="BM54" s="531"/>
      <c r="BN54" s="531"/>
      <c r="BO54" s="531"/>
      <c r="BP54" s="531"/>
      <c r="BQ54" s="531"/>
      <c r="BR54" s="531">
        <v>1</v>
      </c>
      <c r="BS54" s="531"/>
      <c r="BT54" s="531"/>
      <c r="BU54" s="531"/>
      <c r="BV54" s="531"/>
      <c r="BW54" s="531"/>
      <c r="BX54" s="531"/>
      <c r="BY54" s="531"/>
      <c r="BZ54" s="531"/>
      <c r="CA54" s="531"/>
      <c r="CB54" s="531"/>
      <c r="CC54" s="531">
        <v>1</v>
      </c>
      <c r="CD54" s="531"/>
      <c r="CE54" s="531">
        <v>2</v>
      </c>
      <c r="CF54" s="531"/>
      <c r="CG54" s="531"/>
      <c r="CH54" s="531"/>
      <c r="CI54" s="531"/>
      <c r="CJ54" s="531">
        <v>2</v>
      </c>
      <c r="CK54" s="531"/>
      <c r="CL54" s="531"/>
      <c r="CM54" s="531"/>
      <c r="CN54" s="531"/>
      <c r="CO54" s="531"/>
      <c r="CP54" s="531"/>
      <c r="CQ54" s="531"/>
      <c r="CR54" s="531">
        <v>1</v>
      </c>
      <c r="CS54" s="531"/>
      <c r="CT54" s="531"/>
      <c r="CU54" s="531"/>
      <c r="CV54" s="531"/>
      <c r="CW54" s="531"/>
      <c r="CX54" s="531"/>
      <c r="CY54" s="531"/>
      <c r="CZ54" s="531"/>
      <c r="DA54" s="531"/>
      <c r="DB54" s="531"/>
      <c r="DC54" s="531"/>
      <c r="DD54" s="531"/>
      <c r="DE54" s="531">
        <v>2</v>
      </c>
      <c r="DF54" s="531"/>
      <c r="DG54" s="531"/>
      <c r="DH54" s="531"/>
      <c r="DI54" s="531"/>
      <c r="DJ54" s="531">
        <v>1</v>
      </c>
      <c r="DK54" s="531"/>
      <c r="DL54" s="531"/>
      <c r="DM54" s="531"/>
      <c r="DN54" s="531"/>
      <c r="DO54" s="531">
        <v>1</v>
      </c>
      <c r="DP54" s="531"/>
      <c r="DQ54" s="531"/>
      <c r="DR54" s="531"/>
      <c r="DS54" s="531"/>
      <c r="DT54" s="531"/>
      <c r="DU54" s="531"/>
      <c r="DV54" s="531"/>
      <c r="DW54" s="531"/>
      <c r="DX54" s="531"/>
      <c r="DY54" s="531"/>
      <c r="DZ54" s="531"/>
      <c r="EA54" s="531"/>
      <c r="EB54" s="531"/>
      <c r="EC54" s="531"/>
      <c r="ED54" s="531"/>
      <c r="EE54" s="531">
        <v>2</v>
      </c>
      <c r="EF54" s="531"/>
      <c r="EG54" s="531"/>
      <c r="EH54" s="531"/>
      <c r="EI54" s="531"/>
      <c r="EJ54" s="531">
        <v>1</v>
      </c>
      <c r="EK54" s="531"/>
      <c r="EL54" s="531"/>
      <c r="EM54" s="531"/>
      <c r="EN54" s="531"/>
      <c r="EO54" s="531">
        <v>1</v>
      </c>
      <c r="EP54" s="531">
        <v>1</v>
      </c>
      <c r="EQ54" s="531"/>
      <c r="ER54" s="531"/>
      <c r="ES54" s="531"/>
      <c r="ET54" s="531"/>
      <c r="EU54" s="531"/>
      <c r="EV54" s="531"/>
      <c r="EW54" s="531"/>
      <c r="EX54" s="531"/>
      <c r="EY54" s="531"/>
      <c r="EZ54" s="531"/>
      <c r="FA54" s="531"/>
      <c r="FB54" s="531"/>
      <c r="FC54" s="531"/>
      <c r="FD54" s="531"/>
      <c r="FE54" s="531"/>
      <c r="FF54" s="531"/>
      <c r="FG54" s="531"/>
      <c r="FH54" s="531"/>
      <c r="FI54" s="531"/>
      <c r="FJ54" s="531"/>
      <c r="FK54" s="531"/>
      <c r="FL54" s="531"/>
      <c r="FM54" s="531"/>
      <c r="FN54" s="531"/>
      <c r="FO54" s="531"/>
      <c r="FP54" s="531"/>
      <c r="FQ54" s="531"/>
      <c r="FR54" s="531"/>
      <c r="FS54" s="531"/>
      <c r="FT54" s="531"/>
      <c r="FU54" s="531"/>
      <c r="FV54" s="531"/>
      <c r="FW54" s="531"/>
      <c r="FX54" s="531"/>
      <c r="FY54" s="531"/>
      <c r="FZ54" s="531"/>
      <c r="GA54" s="531"/>
      <c r="GB54" s="531"/>
      <c r="GC54" s="531"/>
      <c r="GD54" s="531"/>
      <c r="GE54" s="531"/>
      <c r="GF54" s="531"/>
      <c r="GG54" s="531"/>
      <c r="GH54" s="531"/>
      <c r="GI54" s="531"/>
      <c r="GJ54" s="531"/>
      <c r="GK54" s="531"/>
      <c r="GL54" s="531"/>
      <c r="GM54" s="531"/>
      <c r="GN54" s="531"/>
      <c r="GO54" s="531"/>
      <c r="GP54" s="531"/>
      <c r="GQ54" s="531"/>
      <c r="GR54" s="531"/>
      <c r="GS54" s="531"/>
      <c r="GT54" s="531"/>
      <c r="GU54" s="531"/>
      <c r="GV54" s="531"/>
      <c r="GW54" s="531"/>
      <c r="GX54" s="531"/>
      <c r="GY54" s="531"/>
      <c r="GZ54" s="531"/>
      <c r="HA54" s="531"/>
      <c r="HB54" s="531"/>
      <c r="HC54" s="531"/>
      <c r="HD54" s="531"/>
      <c r="HE54" s="531"/>
      <c r="HF54" s="531"/>
      <c r="HG54" s="531"/>
      <c r="HH54" s="531"/>
      <c r="HI54" s="531"/>
      <c r="HJ54" s="531"/>
      <c r="HK54" s="531"/>
      <c r="HL54" s="531"/>
      <c r="HM54" s="531"/>
      <c r="HN54" s="531"/>
      <c r="HO54" s="531"/>
      <c r="HP54" s="531"/>
      <c r="HQ54" s="531"/>
      <c r="HR54" s="531"/>
      <c r="HS54" s="531"/>
      <c r="HT54" s="531"/>
      <c r="HU54" s="531"/>
      <c r="HV54" s="531"/>
      <c r="HW54" s="531"/>
      <c r="HX54" s="531"/>
      <c r="HY54" s="531"/>
      <c r="HZ54" s="531"/>
      <c r="IA54" s="531"/>
      <c r="IB54" s="531"/>
      <c r="IC54" s="531"/>
      <c r="ID54" s="531"/>
      <c r="IE54" s="531"/>
      <c r="IF54" s="531"/>
      <c r="IG54" s="531"/>
      <c r="IH54" s="531"/>
      <c r="II54" s="531"/>
      <c r="IJ54" s="531"/>
      <c r="IK54" s="531"/>
      <c r="IL54" s="531"/>
      <c r="IM54" s="531"/>
      <c r="IN54" s="531"/>
      <c r="IO54" s="531"/>
      <c r="IP54" s="531"/>
      <c r="IQ54" s="531"/>
      <c r="IR54" s="531"/>
      <c r="IS54" s="531"/>
      <c r="IT54" s="531"/>
      <c r="IU54" s="531"/>
      <c r="IV54" s="531"/>
      <c r="IW54" s="531"/>
      <c r="IX54" s="531"/>
      <c r="IY54" s="531"/>
      <c r="IZ54" s="531"/>
      <c r="JA54" s="531"/>
      <c r="JB54" s="531"/>
      <c r="JC54" s="531"/>
      <c r="JD54" s="531"/>
      <c r="JE54" s="531"/>
      <c r="JF54" s="531"/>
      <c r="JG54" s="531"/>
      <c r="JH54" s="531"/>
      <c r="JI54" s="531"/>
      <c r="JJ54" s="531"/>
      <c r="JK54" s="531"/>
      <c r="JL54" s="531"/>
      <c r="JM54" s="531"/>
      <c r="JN54" s="531"/>
      <c r="JO54" s="531"/>
      <c r="JP54" s="531"/>
      <c r="JQ54" s="531"/>
      <c r="JR54" s="531"/>
      <c r="JS54" s="531"/>
      <c r="JT54" s="531"/>
      <c r="JU54" s="531"/>
      <c r="JV54" s="531"/>
      <c r="JW54" s="531"/>
      <c r="JX54" s="531"/>
      <c r="JY54" s="531"/>
      <c r="JZ54" s="531"/>
      <c r="KA54" s="531"/>
      <c r="KB54" s="531"/>
      <c r="KC54" s="531"/>
      <c r="KD54" s="531"/>
      <c r="KE54" s="531"/>
      <c r="KF54" s="531"/>
      <c r="KG54" s="531"/>
      <c r="KH54" s="531"/>
      <c r="KI54" s="531"/>
      <c r="KJ54" s="531"/>
      <c r="KK54" s="531"/>
      <c r="KL54" s="531"/>
      <c r="KM54" s="531"/>
      <c r="KN54" s="531"/>
      <c r="KO54" s="531"/>
      <c r="KP54" s="531"/>
      <c r="KQ54" s="531"/>
      <c r="KR54" s="531"/>
      <c r="KS54" s="531"/>
      <c r="KT54" s="531"/>
      <c r="KU54" s="531"/>
      <c r="KV54" s="531"/>
      <c r="KW54" s="531"/>
      <c r="KX54" s="531"/>
      <c r="KY54" s="531"/>
      <c r="KZ54" s="531"/>
      <c r="LA54" s="531"/>
      <c r="LB54" s="531"/>
      <c r="LC54" s="531"/>
      <c r="LD54" s="531"/>
      <c r="LE54" s="531"/>
      <c r="LF54" s="531"/>
      <c r="LG54" s="531"/>
      <c r="LH54" s="531"/>
      <c r="LI54" s="531"/>
      <c r="LJ54" s="531"/>
      <c r="LK54" s="531"/>
      <c r="LL54" s="531"/>
      <c r="LM54" s="531"/>
      <c r="LN54" s="531"/>
      <c r="LO54" s="531"/>
      <c r="LP54" s="531"/>
      <c r="LQ54" s="531"/>
      <c r="LR54" s="531"/>
      <c r="LS54" s="531"/>
      <c r="LT54" s="531"/>
      <c r="LU54" s="531"/>
      <c r="LV54" s="531"/>
      <c r="LW54" s="531"/>
      <c r="LX54" s="531"/>
      <c r="LY54" s="531"/>
      <c r="LZ54" s="531"/>
      <c r="MA54" s="531"/>
      <c r="MB54" s="531"/>
      <c r="MC54" s="531"/>
      <c r="MD54" s="531"/>
      <c r="ME54" s="531"/>
      <c r="MF54" s="531"/>
      <c r="MG54" s="531"/>
      <c r="MH54" s="531"/>
      <c r="MI54" s="531"/>
      <c r="MJ54" s="531"/>
      <c r="MK54" s="531"/>
      <c r="ML54" s="531"/>
      <c r="MM54" s="531"/>
      <c r="MN54" s="531"/>
      <c r="MO54" s="531"/>
      <c r="MP54" s="531"/>
      <c r="MQ54" s="531"/>
      <c r="MR54" s="531"/>
      <c r="MS54" s="531"/>
      <c r="MT54" s="531"/>
      <c r="MU54" s="531"/>
      <c r="MV54" s="531"/>
      <c r="MW54" s="531"/>
      <c r="MX54" s="531"/>
      <c r="MY54" s="531"/>
      <c r="MZ54" s="531"/>
      <c r="NA54" s="531"/>
      <c r="NB54" s="531"/>
      <c r="NC54" s="531"/>
      <c r="ND54" s="531"/>
      <c r="NE54" s="531"/>
      <c r="NF54" s="531"/>
      <c r="NG54" s="531"/>
      <c r="NH54" s="531"/>
      <c r="NI54" s="531"/>
      <c r="NJ54" s="531"/>
      <c r="NK54" s="531"/>
      <c r="NL54" s="531"/>
      <c r="NM54" s="531"/>
      <c r="NN54" s="531"/>
      <c r="NO54" s="531"/>
      <c r="NP54" s="531"/>
      <c r="NQ54" s="531"/>
      <c r="NR54" s="531"/>
      <c r="NS54" s="531"/>
      <c r="NT54" s="531"/>
      <c r="NU54" s="531"/>
      <c r="NV54" s="531"/>
      <c r="NW54" s="531"/>
      <c r="NX54" s="531"/>
      <c r="NY54" s="531"/>
      <c r="NZ54" s="531"/>
      <c r="OA54" s="531"/>
      <c r="OB54" s="531"/>
      <c r="OC54" s="531"/>
      <c r="OD54" s="531"/>
      <c r="OE54" s="531"/>
      <c r="OF54" s="531"/>
      <c r="OG54" s="531"/>
      <c r="OH54" s="531"/>
      <c r="OI54" s="531"/>
      <c r="OJ54" s="531"/>
      <c r="OK54" s="531"/>
      <c r="OL54" s="531"/>
      <c r="OM54" s="531"/>
      <c r="ON54" s="531"/>
      <c r="OO54" s="531"/>
      <c r="OP54" s="531"/>
      <c r="OQ54" s="531"/>
      <c r="OR54" s="531"/>
      <c r="OS54" s="531"/>
      <c r="OT54" s="531"/>
      <c r="OU54" s="531"/>
      <c r="OV54" s="531"/>
      <c r="OW54" s="531"/>
      <c r="OX54" s="531"/>
      <c r="OY54" s="531"/>
      <c r="OZ54" s="531"/>
      <c r="PA54" s="531"/>
      <c r="PB54" s="531"/>
      <c r="PC54" s="531"/>
      <c r="PD54" s="531"/>
      <c r="PE54" s="531"/>
      <c r="PF54" s="531"/>
      <c r="PG54" s="531"/>
      <c r="PH54" s="531"/>
      <c r="PI54" s="531"/>
      <c r="PJ54" s="531"/>
      <c r="PK54" s="531"/>
      <c r="PL54" s="531"/>
      <c r="PM54" s="531"/>
      <c r="PN54" s="531"/>
      <c r="PO54" s="531"/>
      <c r="PP54" s="531"/>
      <c r="PQ54" s="531"/>
      <c r="PR54" s="531"/>
      <c r="PS54" s="531"/>
      <c r="PT54" s="531"/>
      <c r="PU54" s="531"/>
      <c r="PV54" s="531"/>
      <c r="PW54" s="531"/>
      <c r="PX54" s="531"/>
      <c r="PY54" s="531"/>
      <c r="PZ54" s="531"/>
      <c r="QA54" s="531"/>
      <c r="QB54" s="531"/>
      <c r="QC54" s="531"/>
      <c r="QD54" s="531"/>
      <c r="QE54" s="531"/>
      <c r="QF54" s="531"/>
      <c r="QG54" s="531"/>
      <c r="QH54" s="531"/>
      <c r="QI54" s="531"/>
      <c r="QJ54" s="531"/>
      <c r="QK54" s="531"/>
      <c r="QL54" s="531"/>
      <c r="QM54" s="531"/>
      <c r="QN54" s="531"/>
      <c r="QO54" s="531"/>
      <c r="QP54" s="531"/>
      <c r="QQ54" s="531"/>
      <c r="QR54" s="531"/>
      <c r="QS54" s="531"/>
      <c r="QT54" s="531"/>
      <c r="QU54" s="531"/>
      <c r="QV54" s="531"/>
      <c r="QW54" s="531"/>
      <c r="QX54" s="531"/>
      <c r="QY54" s="531"/>
      <c r="QZ54" s="531"/>
      <c r="RA54" s="531"/>
      <c r="RB54" s="531"/>
      <c r="RC54" s="531"/>
      <c r="RD54" s="531"/>
      <c r="RE54" s="531"/>
      <c r="RF54" s="531"/>
      <c r="RG54" s="531"/>
      <c r="RH54" s="531"/>
      <c r="RI54" s="531"/>
      <c r="RJ54" s="531"/>
      <c r="RK54" s="531"/>
      <c r="RL54" s="531"/>
      <c r="RM54" s="531"/>
      <c r="RN54" s="531"/>
      <c r="RO54" s="531"/>
      <c r="RP54" s="531"/>
      <c r="RQ54" s="531"/>
      <c r="RR54" s="531"/>
      <c r="RS54" s="531"/>
      <c r="RT54" s="531"/>
      <c r="RU54" s="531"/>
      <c r="RV54" s="531"/>
      <c r="RW54" s="531"/>
      <c r="RX54" s="531"/>
      <c r="RY54" s="531"/>
      <c r="RZ54" s="531"/>
      <c r="SA54" s="531"/>
      <c r="SB54" s="531"/>
      <c r="SC54" s="531"/>
      <c r="SD54" s="531"/>
      <c r="SE54" s="531"/>
      <c r="SF54" s="531"/>
      <c r="SG54" s="531"/>
      <c r="SH54" s="531"/>
      <c r="SI54" s="531"/>
      <c r="SJ54" s="531"/>
      <c r="SK54" s="531"/>
      <c r="SL54" s="531"/>
      <c r="SM54" s="531"/>
      <c r="SN54" s="531"/>
      <c r="SO54" s="531"/>
      <c r="SP54" s="531"/>
      <c r="SQ54" s="531"/>
      <c r="SR54" s="531"/>
      <c r="SS54" s="531"/>
      <c r="ST54" s="531"/>
      <c r="SU54" s="531"/>
      <c r="SV54" s="531"/>
      <c r="SW54" s="531"/>
      <c r="SX54" s="531">
        <v>1</v>
      </c>
      <c r="SY54" s="531"/>
      <c r="SZ54" s="531"/>
      <c r="TA54" s="531"/>
      <c r="TB54" s="531"/>
      <c r="TC54" s="531"/>
      <c r="TD54" s="531"/>
      <c r="TE54" s="531"/>
      <c r="TF54" s="531">
        <v>1</v>
      </c>
      <c r="TG54" s="531"/>
      <c r="TH54" s="531"/>
      <c r="TI54" s="531"/>
      <c r="TJ54" s="531"/>
      <c r="TK54" s="531"/>
      <c r="TL54" s="531"/>
      <c r="TM54" s="531"/>
      <c r="TN54" s="531">
        <v>1</v>
      </c>
      <c r="TO54" s="531"/>
      <c r="TP54" s="531"/>
      <c r="TQ54" s="531"/>
      <c r="TR54" s="531"/>
      <c r="TS54" s="531"/>
      <c r="TT54" s="531"/>
      <c r="TU54" s="531"/>
      <c r="TV54" s="531"/>
      <c r="TW54" s="531"/>
      <c r="TX54" s="531"/>
      <c r="TY54" s="531"/>
      <c r="TZ54" s="531"/>
      <c r="UA54" s="531"/>
      <c r="UB54" s="531"/>
      <c r="UC54" s="531">
        <v>7</v>
      </c>
      <c r="UD54" s="531">
        <v>0</v>
      </c>
      <c r="UE54" s="531">
        <v>0</v>
      </c>
      <c r="UF54" s="531"/>
      <c r="UG54" s="531">
        <v>5</v>
      </c>
      <c r="UH54" s="531"/>
      <c r="UI54" s="531"/>
      <c r="UJ54" s="531"/>
      <c r="UK54" s="531"/>
      <c r="UL54" s="531"/>
      <c r="UM54" s="531">
        <v>1</v>
      </c>
      <c r="UN54" s="531"/>
      <c r="UO54" s="531">
        <v>2</v>
      </c>
      <c r="UP54" s="531">
        <v>4</v>
      </c>
      <c r="UQ54" s="531"/>
      <c r="UR54" s="531"/>
      <c r="US54" s="531"/>
      <c r="UT54" s="531"/>
      <c r="UU54" s="531"/>
      <c r="UV54" s="531">
        <v>1</v>
      </c>
      <c r="UW54" s="531"/>
      <c r="UX54" s="531">
        <v>2</v>
      </c>
      <c r="UY54" s="531">
        <v>2</v>
      </c>
      <c r="UZ54" s="531"/>
      <c r="VA54" s="531"/>
      <c r="VB54" s="531"/>
      <c r="VC54" s="536"/>
      <c r="VD54" s="536"/>
      <c r="VE54" s="536"/>
      <c r="VF54" s="536"/>
      <c r="VG54" s="536"/>
      <c r="VH54" s="536"/>
      <c r="VI54" s="531"/>
      <c r="VJ54" s="531"/>
      <c r="VK54" s="531"/>
      <c r="VL54" s="531"/>
      <c r="VM54" s="531">
        <v>7</v>
      </c>
      <c r="VN54" s="531">
        <v>8</v>
      </c>
      <c r="VO54" s="531"/>
      <c r="VP54" s="531"/>
      <c r="VQ54" s="531"/>
      <c r="VR54" s="531"/>
      <c r="VS54" s="531"/>
      <c r="VT54" s="531"/>
      <c r="VU54" s="531"/>
      <c r="VV54" s="531"/>
      <c r="VW54" s="531"/>
      <c r="VX54" s="536"/>
      <c r="VY54" s="531">
        <v>3</v>
      </c>
      <c r="VZ54" s="531"/>
      <c r="WA54" s="531">
        <v>3</v>
      </c>
      <c r="WB54" s="531">
        <v>2</v>
      </c>
      <c r="WC54" s="531">
        <v>5</v>
      </c>
      <c r="WD54" s="531"/>
      <c r="WE54" s="531">
        <v>6</v>
      </c>
      <c r="WF54" s="536"/>
      <c r="WG54" s="536"/>
      <c r="WH54" s="536"/>
      <c r="WI54" s="536"/>
      <c r="WJ54" s="536"/>
      <c r="WK54" s="536"/>
      <c r="WL54" s="536"/>
      <c r="WM54" s="536"/>
      <c r="WN54" s="536"/>
      <c r="WO54" s="531"/>
      <c r="WP54" s="531"/>
      <c r="WQ54" s="531"/>
      <c r="WR54" s="531"/>
      <c r="WS54" s="531"/>
      <c r="WT54" s="531"/>
      <c r="WU54" s="531"/>
      <c r="WV54" s="531"/>
      <c r="WW54" s="531"/>
      <c r="WX54" s="531"/>
      <c r="WY54" s="531"/>
      <c r="WZ54" s="531"/>
      <c r="XA54" s="531"/>
      <c r="XB54" s="531"/>
      <c r="XC54" s="531"/>
      <c r="XD54" s="531"/>
      <c r="XE54" s="531"/>
      <c r="XF54" s="531"/>
      <c r="XG54" s="531"/>
      <c r="XH54" s="531">
        <v>3</v>
      </c>
      <c r="XI54" s="531"/>
      <c r="XJ54" s="531"/>
      <c r="XK54" s="531"/>
      <c r="XL54" s="531"/>
      <c r="XM54" s="531">
        <v>1</v>
      </c>
      <c r="XN54" s="531">
        <v>2</v>
      </c>
      <c r="XO54" s="531">
        <v>1</v>
      </c>
      <c r="XP54" s="531">
        <v>4</v>
      </c>
      <c r="XQ54" s="531"/>
      <c r="XR54" s="531"/>
      <c r="XS54" s="531"/>
      <c r="XT54" s="531"/>
      <c r="XU54" s="531"/>
      <c r="XV54" s="531"/>
      <c r="XW54" s="531"/>
      <c r="XX54" s="531"/>
      <c r="XY54" s="531"/>
      <c r="XZ54" s="531"/>
      <c r="YA54" s="531"/>
      <c r="YB54" s="531"/>
      <c r="YC54" s="531"/>
      <c r="YD54" s="531"/>
      <c r="YE54" s="531"/>
      <c r="YF54" s="531"/>
      <c r="YG54" s="531"/>
      <c r="YH54" s="531"/>
      <c r="YI54" s="531"/>
      <c r="YJ54" s="531"/>
      <c r="YK54" s="531"/>
      <c r="YL54" s="531"/>
      <c r="YM54" s="531"/>
      <c r="YN54" s="531"/>
      <c r="YO54" s="531"/>
      <c r="YP54" s="531"/>
      <c r="YQ54" s="531"/>
      <c r="YR54" s="531"/>
      <c r="YS54" s="531">
        <v>3</v>
      </c>
      <c r="YT54" s="531"/>
      <c r="YU54" s="531"/>
      <c r="YV54" s="531"/>
      <c r="YW54" s="531"/>
      <c r="YX54" s="531"/>
      <c r="YY54" s="531"/>
      <c r="YZ54" s="531"/>
      <c r="ZA54" s="531"/>
      <c r="ZB54" s="531"/>
      <c r="ZC54" s="531"/>
      <c r="ZD54" s="531"/>
      <c r="ZE54" s="531"/>
      <c r="ZF54" s="531"/>
      <c r="ZG54" s="531"/>
      <c r="ZH54" s="531"/>
      <c r="ZI54" s="531"/>
      <c r="ZJ54" s="531"/>
      <c r="ZK54" s="531"/>
      <c r="ZL54" s="531"/>
      <c r="ZM54" s="531"/>
      <c r="ZN54" s="531"/>
      <c r="ZO54" s="531"/>
      <c r="ZP54" s="531"/>
      <c r="ZQ54" s="531"/>
      <c r="ZR54" s="531"/>
      <c r="ZS54" s="531"/>
      <c r="ZT54" s="531"/>
      <c r="ZU54" s="531"/>
      <c r="ZV54" s="531"/>
      <c r="ZW54" s="531"/>
      <c r="ZX54" s="531"/>
      <c r="ZY54" s="531"/>
      <c r="ZZ54" s="531"/>
      <c r="AAA54" s="531"/>
      <c r="AAB54" s="531"/>
      <c r="AAC54" s="531"/>
      <c r="AAD54" s="531"/>
      <c r="AAE54" s="531"/>
      <c r="AAF54" s="531"/>
      <c r="AAG54" s="531"/>
      <c r="AAH54" s="531"/>
      <c r="AAI54" s="531"/>
      <c r="AAJ54" s="531"/>
      <c r="AAK54" s="531"/>
      <c r="AAL54" s="531"/>
      <c r="AAM54" s="531"/>
      <c r="AAN54" s="531"/>
      <c r="AAO54" s="531"/>
      <c r="AAP54" s="531"/>
      <c r="AAQ54" s="531"/>
      <c r="AAR54" s="531"/>
      <c r="AAS54" s="531"/>
      <c r="AAT54" s="531"/>
      <c r="AAU54" s="531"/>
      <c r="AAV54" s="531"/>
      <c r="AAW54" s="531"/>
      <c r="AAX54" s="531"/>
      <c r="AAY54" s="531"/>
      <c r="AAZ54" s="531"/>
      <c r="ABA54" s="531"/>
      <c r="ABB54" s="531"/>
      <c r="ABC54" s="531"/>
      <c r="ABD54" s="531">
        <v>1</v>
      </c>
      <c r="ABE54" s="536"/>
      <c r="ABF54" s="536"/>
      <c r="ABG54" s="536"/>
      <c r="ABH54" s="536"/>
      <c r="ABI54" s="536"/>
      <c r="ABJ54" s="536"/>
      <c r="ABK54" s="536"/>
      <c r="ABL54" s="536"/>
      <c r="ABM54" s="536"/>
      <c r="ABN54" s="536"/>
      <c r="ABO54" s="536"/>
      <c r="ABP54" s="536"/>
      <c r="ABQ54" s="536"/>
      <c r="ABR54" s="536"/>
      <c r="ABS54" s="536"/>
      <c r="ABT54" s="536"/>
      <c r="ABU54" s="536"/>
      <c r="ABV54" s="536"/>
      <c r="ABW54" s="536"/>
      <c r="ABX54" s="536"/>
      <c r="ABY54" s="536"/>
      <c r="ABZ54" s="531"/>
      <c r="ACA54" s="531"/>
      <c r="ACB54" s="531"/>
      <c r="ACC54" s="531"/>
      <c r="ACD54" s="531"/>
      <c r="ACE54" s="531"/>
      <c r="ACF54" s="531"/>
      <c r="ACG54" s="531"/>
      <c r="ACH54" s="531"/>
      <c r="ACI54" s="531"/>
      <c r="ACJ54" s="531"/>
      <c r="ACK54" s="531"/>
      <c r="ACL54" s="531"/>
      <c r="ACM54" s="531"/>
      <c r="ACN54" s="531"/>
      <c r="ACO54" s="531"/>
      <c r="ACP54" s="531"/>
      <c r="ACQ54" s="531">
        <v>3</v>
      </c>
      <c r="ACR54" s="531">
        <v>4</v>
      </c>
      <c r="ACS54" s="531"/>
      <c r="ACT54" s="531">
        <v>2</v>
      </c>
      <c r="ACU54" s="531"/>
      <c r="ACV54" s="531" t="s">
        <v>1636</v>
      </c>
      <c r="ACW54" s="536"/>
      <c r="ACX54" s="536"/>
      <c r="ACY54" s="536"/>
      <c r="ACZ54" s="536"/>
      <c r="ADA54" s="536"/>
      <c r="ADB54" s="536"/>
      <c r="ADC54" s="536"/>
      <c r="ADD54" s="536"/>
      <c r="ADE54" s="536"/>
      <c r="ADF54" s="536"/>
      <c r="ADG54" s="536"/>
      <c r="ADH54" s="536"/>
      <c r="ADI54" s="536"/>
      <c r="ADJ54" s="536"/>
      <c r="ADK54" s="536"/>
      <c r="ADL54" s="531"/>
      <c r="ADM54" s="531"/>
      <c r="ADN54" s="531"/>
      <c r="ADO54" s="531"/>
      <c r="ADP54" s="531"/>
      <c r="ADQ54" s="531"/>
      <c r="ADR54" s="531"/>
      <c r="ADS54" s="531" t="s">
        <v>1636</v>
      </c>
      <c r="ADT54" s="531"/>
      <c r="ADU54" s="531"/>
      <c r="ADV54" s="531"/>
      <c r="ADW54" s="531"/>
      <c r="ADX54" s="531"/>
      <c r="ADY54" s="536"/>
      <c r="ADZ54" s="536"/>
      <c r="AEA54" s="536"/>
      <c r="AEB54" s="531" t="s">
        <v>1798</v>
      </c>
      <c r="AEC54" s="531" t="s">
        <v>1799</v>
      </c>
      <c r="AED54" s="531" t="s">
        <v>1800</v>
      </c>
      <c r="AEE54" s="531" t="s">
        <v>1801</v>
      </c>
      <c r="AEF54" s="531" t="s">
        <v>1802</v>
      </c>
      <c r="AEG54" s="531" t="s">
        <v>1803</v>
      </c>
      <c r="AEH54" s="531" t="s">
        <v>1638</v>
      </c>
      <c r="AEI54" s="531" t="s">
        <v>1637</v>
      </c>
      <c r="AEJ54" s="531" t="s">
        <v>1637</v>
      </c>
    </row>
    <row r="55" spans="1:816">
      <c r="A55" s="531">
        <v>58</v>
      </c>
      <c r="B55" s="531">
        <v>26</v>
      </c>
      <c r="C55" s="537">
        <v>4</v>
      </c>
      <c r="D55" s="535">
        <v>43105.529864270837</v>
      </c>
      <c r="E55" s="531" t="s">
        <v>697</v>
      </c>
      <c r="F55" s="531" t="s">
        <v>880</v>
      </c>
      <c r="G55" s="531" t="s">
        <v>881</v>
      </c>
      <c r="H55" s="531" t="s">
        <v>882</v>
      </c>
      <c r="I55" s="531" t="s">
        <v>714</v>
      </c>
      <c r="J55" s="531">
        <v>60</v>
      </c>
      <c r="K55" s="531" t="s">
        <v>1793</v>
      </c>
      <c r="L55" s="531" t="s">
        <v>1512</v>
      </c>
      <c r="M55" s="531" t="s">
        <v>883</v>
      </c>
      <c r="N55" s="531"/>
      <c r="O55" s="531" t="s">
        <v>1794</v>
      </c>
      <c r="P55" s="531" t="s">
        <v>884</v>
      </c>
      <c r="Q55" s="531"/>
      <c r="R55" s="531"/>
      <c r="S55" s="531"/>
      <c r="T55" s="531"/>
      <c r="U55" s="531" t="s">
        <v>1142</v>
      </c>
      <c r="V55" s="531" t="s">
        <v>881</v>
      </c>
      <c r="W55" s="531" t="s">
        <v>882</v>
      </c>
      <c r="X55" s="531" t="s">
        <v>714</v>
      </c>
      <c r="Y55" s="531" t="s">
        <v>880</v>
      </c>
      <c r="Z55" s="531" t="s">
        <v>1793</v>
      </c>
      <c r="AA55" s="531" t="s">
        <v>1512</v>
      </c>
      <c r="AB55" s="531" t="s">
        <v>1680</v>
      </c>
      <c r="AC55" s="531" t="s">
        <v>1517</v>
      </c>
      <c r="AD55" s="531"/>
      <c r="AE55" s="531"/>
      <c r="AF55" s="531">
        <v>5</v>
      </c>
      <c r="AG55" s="531"/>
      <c r="AH55" s="531">
        <v>5</v>
      </c>
      <c r="AI55" s="531">
        <v>6</v>
      </c>
      <c r="AJ55" s="531">
        <v>9</v>
      </c>
      <c r="AK55" s="531"/>
      <c r="AL55" s="531"/>
      <c r="AM55" s="531"/>
      <c r="AN55" s="531"/>
      <c r="AO55" s="531"/>
      <c r="AP55" s="531"/>
      <c r="AQ55" s="531"/>
      <c r="AR55" s="531">
        <v>1</v>
      </c>
      <c r="AS55" s="531"/>
      <c r="AT55" s="531"/>
      <c r="AU55" s="531"/>
      <c r="AV55" s="531"/>
      <c r="AW55" s="531"/>
      <c r="AX55" s="531"/>
      <c r="AY55" s="531"/>
      <c r="AZ55" s="531"/>
      <c r="BA55" s="531"/>
      <c r="BB55" s="531"/>
      <c r="BC55" s="531"/>
      <c r="BD55" s="531"/>
      <c r="BE55" s="531"/>
      <c r="BF55" s="531"/>
      <c r="BG55" s="531"/>
      <c r="BH55" s="531"/>
      <c r="BI55" s="531"/>
      <c r="BJ55" s="531"/>
      <c r="BK55" s="531"/>
      <c r="BL55" s="531"/>
      <c r="BM55" s="531"/>
      <c r="BN55" s="531"/>
      <c r="BO55" s="531"/>
      <c r="BP55" s="531"/>
      <c r="BQ55" s="531"/>
      <c r="BR55" s="531"/>
      <c r="BS55" s="531"/>
      <c r="BT55" s="531"/>
      <c r="BU55" s="531"/>
      <c r="BV55" s="531"/>
      <c r="BW55" s="531"/>
      <c r="BX55" s="531"/>
      <c r="BY55" s="531"/>
      <c r="BZ55" s="531"/>
      <c r="CA55" s="531"/>
      <c r="CB55" s="531"/>
      <c r="CC55" s="531"/>
      <c r="CD55" s="531"/>
      <c r="CE55" s="531"/>
      <c r="CF55" s="531"/>
      <c r="CG55" s="531"/>
      <c r="CH55" s="531"/>
      <c r="CI55" s="531">
        <v>1</v>
      </c>
      <c r="CJ55" s="531"/>
      <c r="CK55" s="531"/>
      <c r="CL55" s="531"/>
      <c r="CM55" s="531"/>
      <c r="CN55" s="531"/>
      <c r="CO55" s="531"/>
      <c r="CP55" s="531"/>
      <c r="CQ55" s="531">
        <v>1</v>
      </c>
      <c r="CR55" s="531">
        <v>2</v>
      </c>
      <c r="CS55" s="531"/>
      <c r="CT55" s="531"/>
      <c r="CU55" s="531"/>
      <c r="CV55" s="531"/>
      <c r="CW55" s="531"/>
      <c r="CX55" s="531"/>
      <c r="CY55" s="531"/>
      <c r="CZ55" s="531"/>
      <c r="DA55" s="531"/>
      <c r="DB55" s="531"/>
      <c r="DC55" s="531"/>
      <c r="DD55" s="531"/>
      <c r="DE55" s="531"/>
      <c r="DF55" s="531">
        <v>4</v>
      </c>
      <c r="DG55" s="531"/>
      <c r="DH55" s="531"/>
      <c r="DI55" s="531"/>
      <c r="DJ55" s="531">
        <v>2</v>
      </c>
      <c r="DK55" s="531"/>
      <c r="DL55" s="531"/>
      <c r="DM55" s="531"/>
      <c r="DN55" s="531"/>
      <c r="DO55" s="531"/>
      <c r="DP55" s="531"/>
      <c r="DQ55" s="531"/>
      <c r="DR55" s="531"/>
      <c r="DS55" s="531"/>
      <c r="DT55" s="531"/>
      <c r="DU55" s="531"/>
      <c r="DV55" s="531"/>
      <c r="DW55" s="531"/>
      <c r="DX55" s="531"/>
      <c r="DY55" s="531"/>
      <c r="DZ55" s="531"/>
      <c r="EA55" s="531"/>
      <c r="EB55" s="531">
        <v>1</v>
      </c>
      <c r="EC55" s="531"/>
      <c r="ED55" s="531"/>
      <c r="EE55" s="531">
        <v>1</v>
      </c>
      <c r="EF55" s="531">
        <v>1</v>
      </c>
      <c r="EG55" s="531"/>
      <c r="EH55" s="531"/>
      <c r="EI55" s="531">
        <v>2</v>
      </c>
      <c r="EJ55" s="531">
        <v>1</v>
      </c>
      <c r="EK55" s="531"/>
      <c r="EL55" s="531"/>
      <c r="EM55" s="531"/>
      <c r="EN55" s="531"/>
      <c r="EO55" s="531"/>
      <c r="EP55" s="531"/>
      <c r="EQ55" s="531"/>
      <c r="ER55" s="531"/>
      <c r="ES55" s="531"/>
      <c r="ET55" s="531"/>
      <c r="EU55" s="531"/>
      <c r="EV55" s="531"/>
      <c r="EW55" s="531"/>
      <c r="EX55" s="531"/>
      <c r="EY55" s="531"/>
      <c r="EZ55" s="531"/>
      <c r="FA55" s="531"/>
      <c r="FB55" s="531"/>
      <c r="FC55" s="531"/>
      <c r="FD55" s="531"/>
      <c r="FE55" s="531"/>
      <c r="FF55" s="531"/>
      <c r="FG55" s="531"/>
      <c r="FH55" s="531"/>
      <c r="FI55" s="531"/>
      <c r="FJ55" s="531"/>
      <c r="FK55" s="531"/>
      <c r="FL55" s="531"/>
      <c r="FM55" s="531"/>
      <c r="FN55" s="531"/>
      <c r="FO55" s="531"/>
      <c r="FP55" s="531"/>
      <c r="FQ55" s="531"/>
      <c r="FR55" s="531"/>
      <c r="FS55" s="531"/>
      <c r="FT55" s="531"/>
      <c r="FU55" s="531"/>
      <c r="FV55" s="531"/>
      <c r="FW55" s="531"/>
      <c r="FX55" s="531"/>
      <c r="FY55" s="531"/>
      <c r="FZ55" s="531"/>
      <c r="GA55" s="531"/>
      <c r="GB55" s="531"/>
      <c r="GC55" s="531"/>
      <c r="GD55" s="531"/>
      <c r="GE55" s="531"/>
      <c r="GF55" s="531"/>
      <c r="GG55" s="531"/>
      <c r="GH55" s="531"/>
      <c r="GI55" s="531"/>
      <c r="GJ55" s="531"/>
      <c r="GK55" s="531"/>
      <c r="GL55" s="531"/>
      <c r="GM55" s="531"/>
      <c r="GN55" s="531"/>
      <c r="GO55" s="531"/>
      <c r="GP55" s="531"/>
      <c r="GQ55" s="531"/>
      <c r="GR55" s="531"/>
      <c r="GS55" s="531"/>
      <c r="GT55" s="531"/>
      <c r="GU55" s="531"/>
      <c r="GV55" s="531"/>
      <c r="GW55" s="531"/>
      <c r="GX55" s="531"/>
      <c r="GY55" s="531"/>
      <c r="GZ55" s="531"/>
      <c r="HA55" s="531"/>
      <c r="HB55" s="531"/>
      <c r="HC55" s="531"/>
      <c r="HD55" s="531"/>
      <c r="HE55" s="531"/>
      <c r="HF55" s="531"/>
      <c r="HG55" s="531"/>
      <c r="HH55" s="531"/>
      <c r="HI55" s="531"/>
      <c r="HJ55" s="531"/>
      <c r="HK55" s="531"/>
      <c r="HL55" s="531"/>
      <c r="HM55" s="531"/>
      <c r="HN55" s="531"/>
      <c r="HO55" s="531"/>
      <c r="HP55" s="531"/>
      <c r="HQ55" s="531"/>
      <c r="HR55" s="531"/>
      <c r="HS55" s="531"/>
      <c r="HT55" s="531"/>
      <c r="HU55" s="531"/>
      <c r="HV55" s="531"/>
      <c r="HW55" s="531"/>
      <c r="HX55" s="531"/>
      <c r="HY55" s="531"/>
      <c r="HZ55" s="531"/>
      <c r="IA55" s="531"/>
      <c r="IB55" s="531"/>
      <c r="IC55" s="531"/>
      <c r="ID55" s="531"/>
      <c r="IE55" s="531"/>
      <c r="IF55" s="531"/>
      <c r="IG55" s="531"/>
      <c r="IH55" s="531"/>
      <c r="II55" s="531"/>
      <c r="IJ55" s="531"/>
      <c r="IK55" s="531"/>
      <c r="IL55" s="531"/>
      <c r="IM55" s="531"/>
      <c r="IN55" s="531"/>
      <c r="IO55" s="531"/>
      <c r="IP55" s="531"/>
      <c r="IQ55" s="531"/>
      <c r="IR55" s="531"/>
      <c r="IS55" s="531"/>
      <c r="IT55" s="531"/>
      <c r="IU55" s="531"/>
      <c r="IV55" s="531"/>
      <c r="IW55" s="531"/>
      <c r="IX55" s="531"/>
      <c r="IY55" s="531"/>
      <c r="IZ55" s="531"/>
      <c r="JA55" s="531"/>
      <c r="JB55" s="531"/>
      <c r="JC55" s="531"/>
      <c r="JD55" s="531"/>
      <c r="JE55" s="531"/>
      <c r="JF55" s="531"/>
      <c r="JG55" s="531"/>
      <c r="JH55" s="531">
        <v>2</v>
      </c>
      <c r="JI55" s="531"/>
      <c r="JJ55" s="531"/>
      <c r="JK55" s="531"/>
      <c r="JL55" s="531"/>
      <c r="JM55" s="531"/>
      <c r="JN55" s="531"/>
      <c r="JO55" s="531"/>
      <c r="JP55" s="531"/>
      <c r="JQ55" s="531"/>
      <c r="JR55" s="531"/>
      <c r="JS55" s="531"/>
      <c r="JT55" s="531"/>
      <c r="JU55" s="531"/>
      <c r="JV55" s="531"/>
      <c r="JW55" s="531"/>
      <c r="JX55" s="531"/>
      <c r="JY55" s="531"/>
      <c r="JZ55" s="531"/>
      <c r="KA55" s="531"/>
      <c r="KB55" s="531"/>
      <c r="KC55" s="531"/>
      <c r="KD55" s="531"/>
      <c r="KE55" s="531"/>
      <c r="KF55" s="531"/>
      <c r="KG55" s="531"/>
      <c r="KH55" s="531"/>
      <c r="KI55" s="531"/>
      <c r="KJ55" s="531"/>
      <c r="KK55" s="531"/>
      <c r="KL55" s="531"/>
      <c r="KM55" s="531"/>
      <c r="KN55" s="531"/>
      <c r="KO55" s="531"/>
      <c r="KP55" s="531"/>
      <c r="KQ55" s="531"/>
      <c r="KR55" s="531">
        <v>4</v>
      </c>
      <c r="KS55" s="531"/>
      <c r="KT55" s="531"/>
      <c r="KU55" s="531"/>
      <c r="KV55" s="531"/>
      <c r="KW55" s="531"/>
      <c r="KX55" s="531"/>
      <c r="KY55" s="531"/>
      <c r="KZ55" s="531"/>
      <c r="LA55" s="531"/>
      <c r="LB55" s="531"/>
      <c r="LC55" s="531"/>
      <c r="LD55" s="531"/>
      <c r="LE55" s="531"/>
      <c r="LF55" s="531"/>
      <c r="LG55" s="531"/>
      <c r="LH55" s="531"/>
      <c r="LI55" s="531"/>
      <c r="LJ55" s="531"/>
      <c r="LK55" s="531"/>
      <c r="LL55" s="531"/>
      <c r="LM55" s="531"/>
      <c r="LN55" s="531"/>
      <c r="LO55" s="531"/>
      <c r="LP55" s="531"/>
      <c r="LQ55" s="531"/>
      <c r="LR55" s="531"/>
      <c r="LS55" s="531"/>
      <c r="LT55" s="531"/>
      <c r="LU55" s="531"/>
      <c r="LV55" s="531"/>
      <c r="LW55" s="531"/>
      <c r="LX55" s="531"/>
      <c r="LY55" s="531"/>
      <c r="LZ55" s="531"/>
      <c r="MA55" s="531"/>
      <c r="MB55" s="531"/>
      <c r="MC55" s="531"/>
      <c r="MD55" s="531"/>
      <c r="ME55" s="531"/>
      <c r="MF55" s="531"/>
      <c r="MG55" s="531"/>
      <c r="MH55" s="531"/>
      <c r="MI55" s="531"/>
      <c r="MJ55" s="531"/>
      <c r="MK55" s="531"/>
      <c r="ML55" s="531"/>
      <c r="MM55" s="531"/>
      <c r="MN55" s="531"/>
      <c r="MO55" s="531"/>
      <c r="MP55" s="531"/>
      <c r="MQ55" s="531"/>
      <c r="MR55" s="531"/>
      <c r="MS55" s="531"/>
      <c r="MT55" s="531"/>
      <c r="MU55" s="531"/>
      <c r="MV55" s="531"/>
      <c r="MW55" s="531"/>
      <c r="MX55" s="531"/>
      <c r="MY55" s="531"/>
      <c r="MZ55" s="531"/>
      <c r="NA55" s="531"/>
      <c r="NB55" s="531"/>
      <c r="NC55" s="531"/>
      <c r="ND55" s="531"/>
      <c r="NE55" s="531"/>
      <c r="NF55" s="531"/>
      <c r="NG55" s="531"/>
      <c r="NH55" s="531"/>
      <c r="NI55" s="531"/>
      <c r="NJ55" s="531"/>
      <c r="NK55" s="531"/>
      <c r="NL55" s="531"/>
      <c r="NM55" s="531"/>
      <c r="NN55" s="531"/>
      <c r="NO55" s="531"/>
      <c r="NP55" s="531"/>
      <c r="NQ55" s="531"/>
      <c r="NR55" s="531"/>
      <c r="NS55" s="531"/>
      <c r="NT55" s="531"/>
      <c r="NU55" s="531"/>
      <c r="NV55" s="531"/>
      <c r="NW55" s="531"/>
      <c r="NX55" s="531"/>
      <c r="NY55" s="531"/>
      <c r="NZ55" s="531"/>
      <c r="OA55" s="531"/>
      <c r="OB55" s="531"/>
      <c r="OC55" s="531"/>
      <c r="OD55" s="531"/>
      <c r="OE55" s="531"/>
      <c r="OF55" s="531"/>
      <c r="OG55" s="531"/>
      <c r="OH55" s="531"/>
      <c r="OI55" s="531"/>
      <c r="OJ55" s="531"/>
      <c r="OK55" s="531"/>
      <c r="OL55" s="531"/>
      <c r="OM55" s="531"/>
      <c r="ON55" s="531"/>
      <c r="OO55" s="531"/>
      <c r="OP55" s="531"/>
      <c r="OQ55" s="531"/>
      <c r="OR55" s="531"/>
      <c r="OS55" s="531"/>
      <c r="OT55" s="531"/>
      <c r="OU55" s="531"/>
      <c r="OV55" s="531"/>
      <c r="OW55" s="531"/>
      <c r="OX55" s="531"/>
      <c r="OY55" s="531">
        <v>2</v>
      </c>
      <c r="OZ55" s="531"/>
      <c r="PA55" s="531"/>
      <c r="PB55" s="531"/>
      <c r="PC55" s="531"/>
      <c r="PD55" s="531"/>
      <c r="PE55" s="531"/>
      <c r="PF55" s="531"/>
      <c r="PG55" s="531"/>
      <c r="PH55" s="531"/>
      <c r="PI55" s="531"/>
      <c r="PJ55" s="531"/>
      <c r="PK55" s="531"/>
      <c r="PL55" s="531"/>
      <c r="PM55" s="531"/>
      <c r="PN55" s="531"/>
      <c r="PO55" s="531"/>
      <c r="PP55" s="531"/>
      <c r="PQ55" s="531"/>
      <c r="PR55" s="531"/>
      <c r="PS55" s="531"/>
      <c r="PT55" s="531"/>
      <c r="PU55" s="531"/>
      <c r="PV55" s="531"/>
      <c r="PW55" s="531"/>
      <c r="PX55" s="531"/>
      <c r="PY55" s="531"/>
      <c r="PZ55" s="531"/>
      <c r="QA55" s="531"/>
      <c r="QB55" s="531"/>
      <c r="QC55" s="531"/>
      <c r="QD55" s="531"/>
      <c r="QE55" s="531"/>
      <c r="QF55" s="531"/>
      <c r="QG55" s="531"/>
      <c r="QH55" s="531"/>
      <c r="QI55" s="531"/>
      <c r="QJ55" s="531"/>
      <c r="QK55" s="531"/>
      <c r="QL55" s="531"/>
      <c r="QM55" s="531"/>
      <c r="QN55" s="531"/>
      <c r="QO55" s="531"/>
      <c r="QP55" s="531"/>
      <c r="QQ55" s="531"/>
      <c r="QR55" s="531"/>
      <c r="QS55" s="531"/>
      <c r="QT55" s="531"/>
      <c r="QU55" s="531"/>
      <c r="QV55" s="531"/>
      <c r="QW55" s="531"/>
      <c r="QX55" s="531"/>
      <c r="QY55" s="531"/>
      <c r="QZ55" s="531"/>
      <c r="RA55" s="531"/>
      <c r="RB55" s="531"/>
      <c r="RC55" s="531"/>
      <c r="RD55" s="531"/>
      <c r="RE55" s="531"/>
      <c r="RF55" s="531"/>
      <c r="RG55" s="531"/>
      <c r="RH55" s="531"/>
      <c r="RI55" s="531"/>
      <c r="RJ55" s="531"/>
      <c r="RK55" s="531"/>
      <c r="RL55" s="531"/>
      <c r="RM55" s="531"/>
      <c r="RN55" s="531"/>
      <c r="RO55" s="531"/>
      <c r="RP55" s="531"/>
      <c r="RQ55" s="531"/>
      <c r="RR55" s="531"/>
      <c r="RS55" s="531"/>
      <c r="RT55" s="531"/>
      <c r="RU55" s="531"/>
      <c r="RV55" s="531"/>
      <c r="RW55" s="531"/>
      <c r="RX55" s="531"/>
      <c r="RY55" s="531"/>
      <c r="RZ55" s="531"/>
      <c r="SA55" s="531"/>
      <c r="SB55" s="531"/>
      <c r="SC55" s="531"/>
      <c r="SD55" s="531"/>
      <c r="SE55" s="531"/>
      <c r="SF55" s="531"/>
      <c r="SG55" s="531"/>
      <c r="SH55" s="531"/>
      <c r="SI55" s="531"/>
      <c r="SJ55" s="531"/>
      <c r="SK55" s="531"/>
      <c r="SL55" s="531"/>
      <c r="SM55" s="531"/>
      <c r="SN55" s="531"/>
      <c r="SO55" s="531"/>
      <c r="SP55" s="531"/>
      <c r="SQ55" s="531"/>
      <c r="SR55" s="531"/>
      <c r="SS55" s="531"/>
      <c r="ST55" s="531"/>
      <c r="SU55" s="531"/>
      <c r="SV55" s="531"/>
      <c r="SW55" s="531"/>
      <c r="SX55" s="531"/>
      <c r="SY55" s="531"/>
      <c r="SZ55" s="531"/>
      <c r="TA55" s="531"/>
      <c r="TB55" s="531"/>
      <c r="TC55" s="531"/>
      <c r="TD55" s="531"/>
      <c r="TE55" s="531"/>
      <c r="TF55" s="531"/>
      <c r="TG55" s="531"/>
      <c r="TH55" s="531"/>
      <c r="TI55" s="531"/>
      <c r="TJ55" s="531"/>
      <c r="TK55" s="531">
        <v>1</v>
      </c>
      <c r="TL55" s="531"/>
      <c r="TM55" s="531"/>
      <c r="TN55" s="531"/>
      <c r="TO55" s="531"/>
      <c r="TP55" s="531"/>
      <c r="TQ55" s="531"/>
      <c r="TR55" s="531"/>
      <c r="TS55" s="531"/>
      <c r="TT55" s="531"/>
      <c r="TU55" s="531"/>
      <c r="TV55" s="531"/>
      <c r="TW55" s="531"/>
      <c r="TX55" s="531"/>
      <c r="TY55" s="531"/>
      <c r="TZ55" s="531"/>
      <c r="UA55" s="531"/>
      <c r="UB55" s="531"/>
      <c r="UC55" s="531"/>
      <c r="UD55" s="531"/>
      <c r="UE55" s="531"/>
      <c r="UF55" s="531"/>
      <c r="UG55" s="531">
        <v>6</v>
      </c>
      <c r="UH55" s="531">
        <v>0</v>
      </c>
      <c r="UI55" s="531">
        <v>1</v>
      </c>
      <c r="UJ55" s="531">
        <v>0</v>
      </c>
      <c r="UK55" s="531"/>
      <c r="UL55" s="531"/>
      <c r="UM55" s="531"/>
      <c r="UN55" s="531"/>
      <c r="UO55" s="531"/>
      <c r="UP55" s="531"/>
      <c r="UQ55" s="531"/>
      <c r="UR55" s="531"/>
      <c r="US55" s="531"/>
      <c r="UT55" s="531"/>
      <c r="UU55" s="531"/>
      <c r="UV55" s="531">
        <v>2</v>
      </c>
      <c r="UW55" s="531">
        <v>2</v>
      </c>
      <c r="UX55" s="531">
        <v>2</v>
      </c>
      <c r="UY55" s="531"/>
      <c r="UZ55" s="531"/>
      <c r="VA55" s="531"/>
      <c r="VB55" s="531"/>
      <c r="VC55" s="536"/>
      <c r="VD55" s="536"/>
      <c r="VE55" s="536"/>
      <c r="VF55" s="536"/>
      <c r="VG55" s="536"/>
      <c r="VH55" s="536"/>
      <c r="VI55" s="531"/>
      <c r="VJ55" s="531"/>
      <c r="VK55" s="531"/>
      <c r="VL55" s="531"/>
      <c r="VM55" s="531">
        <v>11</v>
      </c>
      <c r="VN55" s="531">
        <v>23</v>
      </c>
      <c r="VO55" s="531"/>
      <c r="VP55" s="531"/>
      <c r="VQ55" s="531"/>
      <c r="VR55" s="531"/>
      <c r="VS55" s="531">
        <v>1</v>
      </c>
      <c r="VT55" s="531">
        <v>1</v>
      </c>
      <c r="VU55" s="531">
        <v>10</v>
      </c>
      <c r="VV55" s="531">
        <v>2</v>
      </c>
      <c r="VW55" s="531">
        <v>2</v>
      </c>
      <c r="VX55" s="536"/>
      <c r="VY55" s="531">
        <v>137</v>
      </c>
      <c r="VZ55" s="531">
        <v>231</v>
      </c>
      <c r="WA55" s="531">
        <v>2</v>
      </c>
      <c r="WB55" s="531"/>
      <c r="WC55" s="531">
        <v>3</v>
      </c>
      <c r="WD55" s="531"/>
      <c r="WE55" s="531">
        <v>26</v>
      </c>
      <c r="WF55" s="536"/>
      <c r="WG55" s="536"/>
      <c r="WH55" s="536"/>
      <c r="WI55" s="536"/>
      <c r="WJ55" s="536"/>
      <c r="WK55" s="536"/>
      <c r="WL55" s="536"/>
      <c r="WM55" s="536"/>
      <c r="WN55" s="536"/>
      <c r="WO55" s="531"/>
      <c r="WP55" s="531"/>
      <c r="WQ55" s="531"/>
      <c r="WR55" s="531"/>
      <c r="WS55" s="531"/>
      <c r="WT55" s="531"/>
      <c r="WU55" s="531"/>
      <c r="WV55" s="531"/>
      <c r="WW55" s="531"/>
      <c r="WX55" s="531"/>
      <c r="WY55" s="531"/>
      <c r="WZ55" s="531"/>
      <c r="XA55" s="531"/>
      <c r="XB55" s="531"/>
      <c r="XC55" s="531"/>
      <c r="XD55" s="531">
        <v>4</v>
      </c>
      <c r="XE55" s="531"/>
      <c r="XF55" s="531"/>
      <c r="XG55" s="531">
        <v>9</v>
      </c>
      <c r="XH55" s="531">
        <v>7</v>
      </c>
      <c r="XI55" s="531"/>
      <c r="XJ55" s="531">
        <v>3</v>
      </c>
      <c r="XK55" s="531"/>
      <c r="XL55" s="531"/>
      <c r="XM55" s="531">
        <v>1</v>
      </c>
      <c r="XN55" s="531">
        <v>1</v>
      </c>
      <c r="XO55" s="531">
        <v>4</v>
      </c>
      <c r="XP55" s="531">
        <v>2</v>
      </c>
      <c r="XQ55" s="531"/>
      <c r="XR55" s="531"/>
      <c r="XS55" s="531"/>
      <c r="XT55" s="531"/>
      <c r="XU55" s="531"/>
      <c r="XV55" s="531"/>
      <c r="XW55" s="531"/>
      <c r="XX55" s="531"/>
      <c r="XY55" s="531">
        <v>3</v>
      </c>
      <c r="XZ55" s="531">
        <v>14</v>
      </c>
      <c r="YA55" s="531"/>
      <c r="YB55" s="531"/>
      <c r="YC55" s="531"/>
      <c r="YD55" s="531"/>
      <c r="YE55" s="531"/>
      <c r="YF55" s="531">
        <v>25</v>
      </c>
      <c r="YG55" s="531">
        <v>16</v>
      </c>
      <c r="YH55" s="531">
        <v>16</v>
      </c>
      <c r="YI55" s="531">
        <v>24</v>
      </c>
      <c r="YJ55" s="531"/>
      <c r="YK55" s="531"/>
      <c r="YL55" s="531"/>
      <c r="YM55" s="531"/>
      <c r="YN55" s="531"/>
      <c r="YO55" s="531"/>
      <c r="YP55" s="531"/>
      <c r="YQ55" s="531"/>
      <c r="YR55" s="531">
        <v>15</v>
      </c>
      <c r="YS55" s="531"/>
      <c r="YT55" s="531"/>
      <c r="YU55" s="531"/>
      <c r="YV55" s="531"/>
      <c r="YW55" s="531"/>
      <c r="YX55" s="531"/>
      <c r="YY55" s="531">
        <v>16</v>
      </c>
      <c r="YZ55" s="531"/>
      <c r="ZA55" s="531"/>
      <c r="ZB55" s="531"/>
      <c r="ZC55" s="531"/>
      <c r="ZD55" s="531"/>
      <c r="ZE55" s="531"/>
      <c r="ZF55" s="531"/>
      <c r="ZG55" s="531"/>
      <c r="ZH55" s="531"/>
      <c r="ZI55" s="531">
        <v>8</v>
      </c>
      <c r="ZJ55" s="531"/>
      <c r="ZK55" s="531"/>
      <c r="ZL55" s="531"/>
      <c r="ZM55" s="531"/>
      <c r="ZN55" s="531"/>
      <c r="ZO55" s="531"/>
      <c r="ZP55" s="531"/>
      <c r="ZQ55" s="531"/>
      <c r="ZR55" s="531"/>
      <c r="ZS55" s="531"/>
      <c r="ZT55" s="531"/>
      <c r="ZU55" s="531"/>
      <c r="ZV55" s="531"/>
      <c r="ZW55" s="531"/>
      <c r="ZX55" s="531"/>
      <c r="ZY55" s="531"/>
      <c r="ZZ55" s="531"/>
      <c r="AAA55" s="531"/>
      <c r="AAB55" s="531"/>
      <c r="AAC55" s="531"/>
      <c r="AAD55" s="531"/>
      <c r="AAE55" s="531"/>
      <c r="AAF55" s="531">
        <v>12</v>
      </c>
      <c r="AAG55" s="531"/>
      <c r="AAH55" s="531"/>
      <c r="AAI55" s="531"/>
      <c r="AAJ55" s="531"/>
      <c r="AAK55" s="531"/>
      <c r="AAL55" s="531">
        <v>38</v>
      </c>
      <c r="AAM55" s="531"/>
      <c r="AAN55" s="531">
        <v>8</v>
      </c>
      <c r="AAO55" s="531">
        <v>3</v>
      </c>
      <c r="AAP55" s="531">
        <v>40</v>
      </c>
      <c r="AAQ55" s="531"/>
      <c r="AAR55" s="531">
        <v>15</v>
      </c>
      <c r="AAS55" s="531"/>
      <c r="AAT55" s="531">
        <v>71</v>
      </c>
      <c r="AAU55" s="531"/>
      <c r="AAV55" s="531">
        <v>8</v>
      </c>
      <c r="AAW55" s="531">
        <v>7</v>
      </c>
      <c r="AAX55" s="531"/>
      <c r="AAY55" s="531">
        <v>2</v>
      </c>
      <c r="AAZ55" s="531"/>
      <c r="ABA55" s="531"/>
      <c r="ABB55" s="531">
        <v>27</v>
      </c>
      <c r="ABC55" s="531"/>
      <c r="ABD55" s="531">
        <v>5</v>
      </c>
      <c r="ABE55" s="536"/>
      <c r="ABF55" s="536"/>
      <c r="ABG55" s="536"/>
      <c r="ABH55" s="536"/>
      <c r="ABI55" s="536"/>
      <c r="ABJ55" s="536"/>
      <c r="ABK55" s="536"/>
      <c r="ABL55" s="536"/>
      <c r="ABM55" s="536"/>
      <c r="ABN55" s="536"/>
      <c r="ABO55" s="536"/>
      <c r="ABP55" s="536"/>
      <c r="ABQ55" s="536"/>
      <c r="ABR55" s="536"/>
      <c r="ABS55" s="536"/>
      <c r="ABT55" s="536"/>
      <c r="ABU55" s="536"/>
      <c r="ABV55" s="536"/>
      <c r="ABW55" s="536"/>
      <c r="ABX55" s="536"/>
      <c r="ABY55" s="536"/>
      <c r="ABZ55" s="531"/>
      <c r="ACA55" s="531"/>
      <c r="ACB55" s="531"/>
      <c r="ACC55" s="531"/>
      <c r="ACD55" s="531"/>
      <c r="ACE55" s="531"/>
      <c r="ACF55" s="531"/>
      <c r="ACG55" s="531"/>
      <c r="ACH55" s="531"/>
      <c r="ACI55" s="531"/>
      <c r="ACJ55" s="531"/>
      <c r="ACK55" s="531"/>
      <c r="ACL55" s="531"/>
      <c r="ACM55" s="531"/>
      <c r="ACN55" s="531"/>
      <c r="ACO55" s="531"/>
      <c r="ACP55" s="531"/>
      <c r="ACQ55" s="531">
        <v>3</v>
      </c>
      <c r="ACR55" s="531">
        <v>2</v>
      </c>
      <c r="ACS55" s="531">
        <v>2</v>
      </c>
      <c r="ACT55" s="531">
        <v>2</v>
      </c>
      <c r="ACU55" s="531"/>
      <c r="ACV55" s="531" t="s">
        <v>1636</v>
      </c>
      <c r="ACW55" s="536"/>
      <c r="ACX55" s="536"/>
      <c r="ACY55" s="536"/>
      <c r="ACZ55" s="536"/>
      <c r="ADA55" s="536"/>
      <c r="ADB55" s="536"/>
      <c r="ADC55" s="536"/>
      <c r="ADD55" s="536"/>
      <c r="ADE55" s="536"/>
      <c r="ADF55" s="536"/>
      <c r="ADG55" s="536"/>
      <c r="ADH55" s="536"/>
      <c r="ADI55" s="536"/>
      <c r="ADJ55" s="536"/>
      <c r="ADK55" s="536"/>
      <c r="ADL55" s="531"/>
      <c r="ADM55" s="531"/>
      <c r="ADN55" s="531"/>
      <c r="ADO55" s="531"/>
      <c r="ADP55" s="531"/>
      <c r="ADQ55" s="531"/>
      <c r="ADR55" s="531"/>
      <c r="ADS55" s="531" t="s">
        <v>1636</v>
      </c>
      <c r="ADT55" s="531"/>
      <c r="ADU55" s="531"/>
      <c r="ADV55" s="531"/>
      <c r="ADW55" s="531"/>
      <c r="ADX55" s="531" t="s">
        <v>1637</v>
      </c>
      <c r="ADY55" s="536"/>
      <c r="ADZ55" s="536"/>
      <c r="AEA55" s="536"/>
      <c r="AEB55" s="531" t="s">
        <v>1798</v>
      </c>
      <c r="AEC55" s="531" t="s">
        <v>1799</v>
      </c>
      <c r="AED55" s="531" t="s">
        <v>1800</v>
      </c>
      <c r="AEE55" s="531" t="s">
        <v>1801</v>
      </c>
      <c r="AEF55" s="531" t="s">
        <v>1802</v>
      </c>
      <c r="AEG55" s="531" t="s">
        <v>1803</v>
      </c>
      <c r="AEH55" s="531" t="s">
        <v>1638</v>
      </c>
      <c r="AEI55" s="531" t="s">
        <v>1638</v>
      </c>
      <c r="AEJ55" s="531" t="s">
        <v>1638</v>
      </c>
    </row>
    <row r="56" spans="1:816">
      <c r="A56" s="531">
        <v>23</v>
      </c>
      <c r="B56" s="531">
        <v>23</v>
      </c>
      <c r="C56" s="537">
        <v>4</v>
      </c>
      <c r="D56" s="535">
        <v>43115.40891377315</v>
      </c>
      <c r="E56" s="531" t="s">
        <v>697</v>
      </c>
      <c r="F56" s="531" t="s">
        <v>766</v>
      </c>
      <c r="G56" s="531" t="s">
        <v>767</v>
      </c>
      <c r="H56" s="531" t="s">
        <v>768</v>
      </c>
      <c r="I56" s="531" t="s">
        <v>700</v>
      </c>
      <c r="J56" s="531">
        <v>60</v>
      </c>
      <c r="K56" s="531" t="s">
        <v>1713</v>
      </c>
      <c r="L56" s="531" t="s">
        <v>1725</v>
      </c>
      <c r="M56" s="531" t="s">
        <v>769</v>
      </c>
      <c r="N56" s="531"/>
      <c r="O56" s="531" t="s">
        <v>1744</v>
      </c>
      <c r="P56" s="531" t="s">
        <v>770</v>
      </c>
      <c r="Q56" s="531"/>
      <c r="R56" s="531"/>
      <c r="S56" s="531"/>
      <c r="T56" s="531"/>
      <c r="U56" s="531" t="s">
        <v>1142</v>
      </c>
      <c r="V56" s="531" t="s">
        <v>767</v>
      </c>
      <c r="W56" s="531" t="s">
        <v>768</v>
      </c>
      <c r="X56" s="531" t="s">
        <v>700</v>
      </c>
      <c r="Y56" s="531" t="s">
        <v>766</v>
      </c>
      <c r="Z56" s="531" t="s">
        <v>1713</v>
      </c>
      <c r="AA56" s="531" t="s">
        <v>1725</v>
      </c>
      <c r="AB56" s="531" t="s">
        <v>1761</v>
      </c>
      <c r="AC56" s="531" t="s">
        <v>710</v>
      </c>
      <c r="AD56" s="531"/>
      <c r="AE56" s="531"/>
      <c r="AF56" s="531">
        <v>5</v>
      </c>
      <c r="AG56" s="531">
        <v>13</v>
      </c>
      <c r="AH56" s="531">
        <v>15</v>
      </c>
      <c r="AI56" s="531">
        <v>8</v>
      </c>
      <c r="AJ56" s="531">
        <v>10</v>
      </c>
      <c r="AK56" s="531">
        <v>0</v>
      </c>
      <c r="AL56" s="531">
        <v>0</v>
      </c>
      <c r="AM56" s="531">
        <v>0</v>
      </c>
      <c r="AN56" s="531">
        <v>0</v>
      </c>
      <c r="AO56" s="531">
        <v>0</v>
      </c>
      <c r="AP56" s="531">
        <v>0</v>
      </c>
      <c r="AQ56" s="531">
        <v>0</v>
      </c>
      <c r="AR56" s="531">
        <v>0</v>
      </c>
      <c r="AS56" s="531">
        <v>1</v>
      </c>
      <c r="AT56" s="531"/>
      <c r="AU56" s="531"/>
      <c r="AV56" s="531">
        <v>6</v>
      </c>
      <c r="AW56" s="531"/>
      <c r="AX56" s="531"/>
      <c r="AY56" s="531">
        <v>1</v>
      </c>
      <c r="AZ56" s="531"/>
      <c r="BA56" s="531"/>
      <c r="BB56" s="531"/>
      <c r="BC56" s="531">
        <v>2</v>
      </c>
      <c r="BD56" s="531"/>
      <c r="BE56" s="531">
        <v>1</v>
      </c>
      <c r="BF56" s="531">
        <v>1</v>
      </c>
      <c r="BG56" s="531"/>
      <c r="BH56" s="531"/>
      <c r="BI56" s="531">
        <v>1</v>
      </c>
      <c r="BJ56" s="531">
        <v>1</v>
      </c>
      <c r="BK56" s="531"/>
      <c r="BL56" s="531"/>
      <c r="BM56" s="531"/>
      <c r="BN56" s="531"/>
      <c r="BO56" s="531"/>
      <c r="BP56" s="531"/>
      <c r="BQ56" s="531"/>
      <c r="BR56" s="531"/>
      <c r="BS56" s="531"/>
      <c r="BT56" s="531"/>
      <c r="BU56" s="531"/>
      <c r="BV56" s="531">
        <v>5</v>
      </c>
      <c r="BW56" s="531"/>
      <c r="BX56" s="531"/>
      <c r="BY56" s="531"/>
      <c r="BZ56" s="531"/>
      <c r="CA56" s="531"/>
      <c r="CB56" s="531"/>
      <c r="CC56" s="531"/>
      <c r="CD56" s="531"/>
      <c r="CE56" s="531"/>
      <c r="CF56" s="531">
        <v>3</v>
      </c>
      <c r="CG56" s="531"/>
      <c r="CH56" s="531"/>
      <c r="CI56" s="531">
        <v>1</v>
      </c>
      <c r="CJ56" s="531">
        <v>2</v>
      </c>
      <c r="CK56" s="531"/>
      <c r="CL56" s="531"/>
      <c r="CM56" s="531"/>
      <c r="CN56" s="531"/>
      <c r="CO56" s="531"/>
      <c r="CP56" s="531">
        <v>1</v>
      </c>
      <c r="CQ56" s="531"/>
      <c r="CR56" s="531">
        <v>1</v>
      </c>
      <c r="CS56" s="531"/>
      <c r="CT56" s="531"/>
      <c r="CU56" s="531"/>
      <c r="CV56" s="531">
        <v>2</v>
      </c>
      <c r="CW56" s="531"/>
      <c r="CX56" s="531"/>
      <c r="CY56" s="531"/>
      <c r="CZ56" s="531"/>
      <c r="DA56" s="531"/>
      <c r="DB56" s="531"/>
      <c r="DC56" s="531"/>
      <c r="DD56" s="531"/>
      <c r="DE56" s="531"/>
      <c r="DF56" s="531">
        <v>1</v>
      </c>
      <c r="DG56" s="531"/>
      <c r="DH56" s="531"/>
      <c r="DI56" s="531">
        <v>1</v>
      </c>
      <c r="DJ56" s="531">
        <v>1</v>
      </c>
      <c r="DK56" s="531"/>
      <c r="DL56" s="531"/>
      <c r="DM56" s="531"/>
      <c r="DN56" s="531"/>
      <c r="DO56" s="531"/>
      <c r="DP56" s="531">
        <v>1</v>
      </c>
      <c r="DQ56" s="531"/>
      <c r="DR56" s="531">
        <v>2</v>
      </c>
      <c r="DS56" s="531"/>
      <c r="DT56" s="531"/>
      <c r="DU56" s="531"/>
      <c r="DV56" s="531">
        <v>2</v>
      </c>
      <c r="DW56" s="531"/>
      <c r="DX56" s="531"/>
      <c r="DY56" s="531"/>
      <c r="DZ56" s="531"/>
      <c r="EA56" s="531"/>
      <c r="EB56" s="531"/>
      <c r="EC56" s="531"/>
      <c r="ED56" s="531"/>
      <c r="EE56" s="531"/>
      <c r="EF56" s="531">
        <v>1</v>
      </c>
      <c r="EG56" s="531"/>
      <c r="EH56" s="531"/>
      <c r="EI56" s="531">
        <v>1</v>
      </c>
      <c r="EJ56" s="531">
        <v>1</v>
      </c>
      <c r="EK56" s="531"/>
      <c r="EL56" s="531"/>
      <c r="EM56" s="531"/>
      <c r="EN56" s="531"/>
      <c r="EO56" s="531">
        <v>1</v>
      </c>
      <c r="EP56" s="531">
        <v>1</v>
      </c>
      <c r="EQ56" s="531"/>
      <c r="ER56" s="531">
        <v>2</v>
      </c>
      <c r="ES56" s="531"/>
      <c r="ET56" s="531">
        <v>1</v>
      </c>
      <c r="EU56" s="531"/>
      <c r="EV56" s="531"/>
      <c r="EW56" s="531"/>
      <c r="EX56" s="531"/>
      <c r="EY56" s="531"/>
      <c r="EZ56" s="531"/>
      <c r="FA56" s="531"/>
      <c r="FB56" s="531"/>
      <c r="FC56" s="531"/>
      <c r="FD56" s="531"/>
      <c r="FE56" s="531"/>
      <c r="FF56" s="531"/>
      <c r="FG56" s="531"/>
      <c r="FH56" s="531"/>
      <c r="FI56" s="531"/>
      <c r="FJ56" s="531"/>
      <c r="FK56" s="531"/>
      <c r="FL56" s="531"/>
      <c r="FM56" s="531"/>
      <c r="FN56" s="531"/>
      <c r="FO56" s="531"/>
      <c r="FP56" s="531"/>
      <c r="FQ56" s="531"/>
      <c r="FR56" s="531"/>
      <c r="FS56" s="531"/>
      <c r="FT56" s="531"/>
      <c r="FU56" s="531"/>
      <c r="FV56" s="531"/>
      <c r="FW56" s="531"/>
      <c r="FX56" s="531"/>
      <c r="FY56" s="531"/>
      <c r="FZ56" s="531"/>
      <c r="GA56" s="531"/>
      <c r="GB56" s="531"/>
      <c r="GC56" s="531"/>
      <c r="GD56" s="531"/>
      <c r="GE56" s="531"/>
      <c r="GF56" s="531"/>
      <c r="GG56" s="531"/>
      <c r="GH56" s="531"/>
      <c r="GI56" s="531"/>
      <c r="GJ56" s="531"/>
      <c r="GK56" s="531"/>
      <c r="GL56" s="531"/>
      <c r="GM56" s="531"/>
      <c r="GN56" s="531"/>
      <c r="GO56" s="531"/>
      <c r="GP56" s="531"/>
      <c r="GQ56" s="531"/>
      <c r="GR56" s="531"/>
      <c r="GS56" s="531"/>
      <c r="GT56" s="531"/>
      <c r="GU56" s="531"/>
      <c r="GV56" s="531"/>
      <c r="GW56" s="531"/>
      <c r="GX56" s="531"/>
      <c r="GY56" s="531"/>
      <c r="GZ56" s="531"/>
      <c r="HA56" s="531"/>
      <c r="HB56" s="531"/>
      <c r="HC56" s="531"/>
      <c r="HD56" s="531"/>
      <c r="HE56" s="531"/>
      <c r="HF56" s="531"/>
      <c r="HG56" s="531"/>
      <c r="HH56" s="531"/>
      <c r="HI56" s="531"/>
      <c r="HJ56" s="531"/>
      <c r="HK56" s="531">
        <v>5</v>
      </c>
      <c r="HL56" s="531"/>
      <c r="HM56" s="531"/>
      <c r="HN56" s="531"/>
      <c r="HO56" s="531"/>
      <c r="HP56" s="531"/>
      <c r="HQ56" s="531"/>
      <c r="HR56" s="531">
        <v>1</v>
      </c>
      <c r="HS56" s="531"/>
      <c r="HT56" s="531"/>
      <c r="HU56" s="531"/>
      <c r="HV56" s="531"/>
      <c r="HW56" s="531"/>
      <c r="HX56" s="531"/>
      <c r="HY56" s="531"/>
      <c r="HZ56" s="531"/>
      <c r="IA56" s="531"/>
      <c r="IB56" s="531"/>
      <c r="IC56" s="531"/>
      <c r="ID56" s="531"/>
      <c r="IE56" s="531"/>
      <c r="IF56" s="531"/>
      <c r="IG56" s="531"/>
      <c r="IH56" s="531"/>
      <c r="II56" s="531"/>
      <c r="IJ56" s="531"/>
      <c r="IK56" s="531"/>
      <c r="IL56" s="531"/>
      <c r="IM56" s="531"/>
      <c r="IN56" s="531"/>
      <c r="IO56" s="531"/>
      <c r="IP56" s="531"/>
      <c r="IQ56" s="531"/>
      <c r="IR56" s="531"/>
      <c r="IS56" s="531"/>
      <c r="IT56" s="531"/>
      <c r="IU56" s="531"/>
      <c r="IV56" s="531"/>
      <c r="IW56" s="531"/>
      <c r="IX56" s="531"/>
      <c r="IY56" s="531"/>
      <c r="IZ56" s="531"/>
      <c r="JA56" s="531"/>
      <c r="JB56" s="531"/>
      <c r="JC56" s="531"/>
      <c r="JD56" s="531"/>
      <c r="JE56" s="531">
        <v>2</v>
      </c>
      <c r="JF56" s="531"/>
      <c r="JG56" s="531"/>
      <c r="JH56" s="531"/>
      <c r="JI56" s="531"/>
      <c r="JJ56" s="531"/>
      <c r="JK56" s="531"/>
      <c r="JL56" s="531"/>
      <c r="JM56" s="531"/>
      <c r="JN56" s="531"/>
      <c r="JO56" s="531"/>
      <c r="JP56" s="531"/>
      <c r="JQ56" s="531"/>
      <c r="JR56" s="531"/>
      <c r="JS56" s="531"/>
      <c r="JT56" s="531"/>
      <c r="JU56" s="531"/>
      <c r="JV56" s="531"/>
      <c r="JW56" s="531"/>
      <c r="JX56" s="531"/>
      <c r="JY56" s="531"/>
      <c r="JZ56" s="531"/>
      <c r="KA56" s="531"/>
      <c r="KB56" s="531"/>
      <c r="KC56" s="531"/>
      <c r="KD56" s="531"/>
      <c r="KE56" s="531"/>
      <c r="KF56" s="531"/>
      <c r="KG56" s="531"/>
      <c r="KH56" s="531"/>
      <c r="KI56" s="531"/>
      <c r="KJ56" s="531"/>
      <c r="KK56" s="531"/>
      <c r="KL56" s="531"/>
      <c r="KM56" s="531"/>
      <c r="KN56" s="531"/>
      <c r="KO56" s="531"/>
      <c r="KP56" s="531"/>
      <c r="KQ56" s="531"/>
      <c r="KR56" s="531"/>
      <c r="KS56" s="531"/>
      <c r="KT56" s="531"/>
      <c r="KU56" s="531"/>
      <c r="KV56" s="531"/>
      <c r="KW56" s="531"/>
      <c r="KX56" s="531"/>
      <c r="KY56" s="531">
        <v>1</v>
      </c>
      <c r="KZ56" s="531"/>
      <c r="LA56" s="531"/>
      <c r="LB56" s="531"/>
      <c r="LC56" s="531"/>
      <c r="LD56" s="531"/>
      <c r="LE56" s="531"/>
      <c r="LF56" s="531"/>
      <c r="LG56" s="531"/>
      <c r="LH56" s="531"/>
      <c r="LI56" s="531"/>
      <c r="LJ56" s="531"/>
      <c r="LK56" s="531"/>
      <c r="LL56" s="531"/>
      <c r="LM56" s="531"/>
      <c r="LN56" s="531"/>
      <c r="LO56" s="531"/>
      <c r="LP56" s="531"/>
      <c r="LQ56" s="531"/>
      <c r="LR56" s="531">
        <v>1</v>
      </c>
      <c r="LS56" s="531"/>
      <c r="LT56" s="531"/>
      <c r="LU56" s="531"/>
      <c r="LV56" s="531"/>
      <c r="LW56" s="531"/>
      <c r="LX56" s="531"/>
      <c r="LY56" s="531"/>
      <c r="LZ56" s="531"/>
      <c r="MA56" s="531"/>
      <c r="MB56" s="531"/>
      <c r="MC56" s="531"/>
      <c r="MD56" s="531"/>
      <c r="ME56" s="531"/>
      <c r="MF56" s="531"/>
      <c r="MG56" s="531"/>
      <c r="MH56" s="531"/>
      <c r="MI56" s="531"/>
      <c r="MJ56" s="531"/>
      <c r="MK56" s="531"/>
      <c r="ML56" s="531"/>
      <c r="MM56" s="531"/>
      <c r="MN56" s="531"/>
      <c r="MO56" s="531"/>
      <c r="MP56" s="531"/>
      <c r="MQ56" s="531"/>
      <c r="MR56" s="531">
        <v>1</v>
      </c>
      <c r="MS56" s="531"/>
      <c r="MT56" s="531"/>
      <c r="MU56" s="531"/>
      <c r="MV56" s="531"/>
      <c r="MW56" s="531">
        <v>2</v>
      </c>
      <c r="MX56" s="531">
        <v>1</v>
      </c>
      <c r="MY56" s="531"/>
      <c r="MZ56" s="531"/>
      <c r="NA56" s="531"/>
      <c r="NB56" s="531"/>
      <c r="NC56" s="531"/>
      <c r="ND56" s="531"/>
      <c r="NE56" s="531"/>
      <c r="NF56" s="531">
        <v>1</v>
      </c>
      <c r="NG56" s="531">
        <v>1</v>
      </c>
      <c r="NH56" s="531"/>
      <c r="NI56" s="531"/>
      <c r="NJ56" s="531"/>
      <c r="NK56" s="531"/>
      <c r="NL56" s="531"/>
      <c r="NM56" s="531"/>
      <c r="NN56" s="531"/>
      <c r="NO56" s="531"/>
      <c r="NP56" s="531"/>
      <c r="NQ56" s="531"/>
      <c r="NR56" s="531"/>
      <c r="NS56" s="531"/>
      <c r="NT56" s="531"/>
      <c r="NU56" s="531"/>
      <c r="NV56" s="531"/>
      <c r="NW56" s="531"/>
      <c r="NX56" s="531"/>
      <c r="NY56" s="531"/>
      <c r="NZ56" s="531"/>
      <c r="OA56" s="531"/>
      <c r="OB56" s="531"/>
      <c r="OC56" s="531"/>
      <c r="OD56" s="531"/>
      <c r="OE56" s="531"/>
      <c r="OF56" s="531"/>
      <c r="OG56" s="531"/>
      <c r="OH56" s="531"/>
      <c r="OI56" s="531"/>
      <c r="OJ56" s="531"/>
      <c r="OK56" s="531"/>
      <c r="OL56" s="531"/>
      <c r="OM56" s="531"/>
      <c r="ON56" s="531"/>
      <c r="OO56" s="531">
        <v>1</v>
      </c>
      <c r="OP56" s="531"/>
      <c r="OQ56" s="531"/>
      <c r="OR56" s="531"/>
      <c r="OS56" s="531"/>
      <c r="OT56" s="531"/>
      <c r="OU56" s="531"/>
      <c r="OV56" s="531"/>
      <c r="OW56" s="531"/>
      <c r="OX56" s="531"/>
      <c r="OY56" s="531">
        <v>1</v>
      </c>
      <c r="OZ56" s="531"/>
      <c r="PA56" s="531"/>
      <c r="PB56" s="531"/>
      <c r="PC56" s="531"/>
      <c r="PD56" s="531"/>
      <c r="PE56" s="531"/>
      <c r="PF56" s="531"/>
      <c r="PG56" s="531"/>
      <c r="PH56" s="531"/>
      <c r="PI56" s="531"/>
      <c r="PJ56" s="531"/>
      <c r="PK56" s="531"/>
      <c r="PL56" s="531"/>
      <c r="PM56" s="531"/>
      <c r="PN56" s="531"/>
      <c r="PO56" s="531"/>
      <c r="PP56" s="531"/>
      <c r="PQ56" s="531"/>
      <c r="PR56" s="531"/>
      <c r="PS56" s="531"/>
      <c r="PT56" s="531"/>
      <c r="PU56" s="531"/>
      <c r="PV56" s="531"/>
      <c r="PW56" s="531"/>
      <c r="PX56" s="531"/>
      <c r="PY56" s="531"/>
      <c r="PZ56" s="531"/>
      <c r="QA56" s="531"/>
      <c r="QB56" s="531">
        <v>2</v>
      </c>
      <c r="QC56" s="531"/>
      <c r="QD56" s="531"/>
      <c r="QE56" s="531"/>
      <c r="QF56" s="531"/>
      <c r="QG56" s="531"/>
      <c r="QH56" s="531"/>
      <c r="QI56" s="531"/>
      <c r="QJ56" s="531"/>
      <c r="QK56" s="531"/>
      <c r="QL56" s="531"/>
      <c r="QM56" s="531"/>
      <c r="QN56" s="531"/>
      <c r="QO56" s="531"/>
      <c r="QP56" s="531"/>
      <c r="QQ56" s="531">
        <v>2</v>
      </c>
      <c r="QR56" s="531"/>
      <c r="QS56" s="531"/>
      <c r="QT56" s="531"/>
      <c r="QU56" s="531"/>
      <c r="QV56" s="531"/>
      <c r="QW56" s="531"/>
      <c r="QX56" s="531"/>
      <c r="QY56" s="531"/>
      <c r="QZ56" s="531"/>
      <c r="RA56" s="531"/>
      <c r="RB56" s="531"/>
      <c r="RC56" s="531"/>
      <c r="RD56" s="531"/>
      <c r="RE56" s="531"/>
      <c r="RF56" s="531"/>
      <c r="RG56" s="531"/>
      <c r="RH56" s="531"/>
      <c r="RI56" s="531"/>
      <c r="RJ56" s="531"/>
      <c r="RK56" s="531"/>
      <c r="RL56" s="531"/>
      <c r="RM56" s="531"/>
      <c r="RN56" s="531"/>
      <c r="RO56" s="531"/>
      <c r="RP56" s="531"/>
      <c r="RQ56" s="531"/>
      <c r="RR56" s="531"/>
      <c r="RS56" s="531"/>
      <c r="RT56" s="531">
        <v>2</v>
      </c>
      <c r="RU56" s="531"/>
      <c r="RV56" s="531"/>
      <c r="RW56" s="531"/>
      <c r="RX56" s="531">
        <v>1</v>
      </c>
      <c r="RY56" s="531"/>
      <c r="RZ56" s="531"/>
      <c r="SA56" s="531"/>
      <c r="SB56" s="531"/>
      <c r="SC56" s="531"/>
      <c r="SD56" s="531"/>
      <c r="SE56" s="531">
        <v>1</v>
      </c>
      <c r="SF56" s="531"/>
      <c r="SG56" s="531"/>
      <c r="SH56" s="531"/>
      <c r="SI56" s="531">
        <v>2</v>
      </c>
      <c r="SJ56" s="531"/>
      <c r="SK56" s="531"/>
      <c r="SL56" s="531"/>
      <c r="SM56" s="531"/>
      <c r="SN56" s="531"/>
      <c r="SO56" s="531"/>
      <c r="SP56" s="531"/>
      <c r="SQ56" s="531"/>
      <c r="SR56" s="531"/>
      <c r="SS56" s="531"/>
      <c r="ST56" s="531"/>
      <c r="SU56" s="531"/>
      <c r="SV56" s="531"/>
      <c r="SW56" s="531"/>
      <c r="SX56" s="531"/>
      <c r="SY56" s="531"/>
      <c r="SZ56" s="531"/>
      <c r="TA56" s="531"/>
      <c r="TB56" s="531"/>
      <c r="TC56" s="531"/>
      <c r="TD56" s="531"/>
      <c r="TE56" s="531"/>
      <c r="TF56" s="531"/>
      <c r="TG56" s="531"/>
      <c r="TH56" s="531"/>
      <c r="TI56" s="531"/>
      <c r="TJ56" s="531"/>
      <c r="TK56" s="531"/>
      <c r="TL56" s="531"/>
      <c r="TM56" s="531"/>
      <c r="TN56" s="531"/>
      <c r="TO56" s="531"/>
      <c r="TP56" s="531"/>
      <c r="TQ56" s="531"/>
      <c r="TR56" s="531"/>
      <c r="TS56" s="531"/>
      <c r="TT56" s="531"/>
      <c r="TU56" s="531"/>
      <c r="TV56" s="531"/>
      <c r="TW56" s="531"/>
      <c r="TX56" s="531"/>
      <c r="TY56" s="531"/>
      <c r="TZ56" s="531"/>
      <c r="UA56" s="531"/>
      <c r="UB56" s="531"/>
      <c r="UC56" s="531">
        <v>21</v>
      </c>
      <c r="UD56" s="531"/>
      <c r="UE56" s="531">
        <v>5</v>
      </c>
      <c r="UF56" s="531"/>
      <c r="UG56" s="531">
        <v>12</v>
      </c>
      <c r="UH56" s="531">
        <v>2</v>
      </c>
      <c r="UI56" s="531">
        <v>5</v>
      </c>
      <c r="UJ56" s="531"/>
      <c r="UK56" s="531"/>
      <c r="UL56" s="531">
        <v>1</v>
      </c>
      <c r="UM56" s="531">
        <v>3</v>
      </c>
      <c r="UN56" s="531">
        <v>9</v>
      </c>
      <c r="UO56" s="531">
        <v>3</v>
      </c>
      <c r="UP56" s="531">
        <v>4</v>
      </c>
      <c r="UQ56" s="531">
        <v>1</v>
      </c>
      <c r="UR56" s="531"/>
      <c r="US56" s="531"/>
      <c r="UT56" s="531"/>
      <c r="UU56" s="531">
        <v>0</v>
      </c>
      <c r="UV56" s="531">
        <v>2</v>
      </c>
      <c r="UW56" s="531">
        <v>4</v>
      </c>
      <c r="UX56" s="531">
        <v>3</v>
      </c>
      <c r="UY56" s="531">
        <v>3</v>
      </c>
      <c r="UZ56" s="531">
        <v>2</v>
      </c>
      <c r="VA56" s="531"/>
      <c r="VB56" s="531"/>
      <c r="VC56" s="536"/>
      <c r="VD56" s="536"/>
      <c r="VE56" s="536"/>
      <c r="VF56" s="536"/>
      <c r="VG56" s="536"/>
      <c r="VH56" s="536"/>
      <c r="VI56" s="531">
        <v>0</v>
      </c>
      <c r="VJ56" s="531">
        <v>0</v>
      </c>
      <c r="VK56" s="531">
        <v>0</v>
      </c>
      <c r="VL56" s="531">
        <v>0</v>
      </c>
      <c r="VM56" s="531">
        <v>8</v>
      </c>
      <c r="VN56" s="531">
        <v>28</v>
      </c>
      <c r="VO56" s="531">
        <v>0</v>
      </c>
      <c r="VP56" s="531">
        <v>0</v>
      </c>
      <c r="VQ56" s="531">
        <v>0</v>
      </c>
      <c r="VR56" s="531">
        <v>0</v>
      </c>
      <c r="VS56" s="531">
        <v>0</v>
      </c>
      <c r="VT56" s="531">
        <v>0</v>
      </c>
      <c r="VU56" s="531">
        <v>7</v>
      </c>
      <c r="VV56" s="531">
        <v>0</v>
      </c>
      <c r="VW56" s="531">
        <v>0</v>
      </c>
      <c r="VX56" s="536"/>
      <c r="VY56" s="531">
        <v>5</v>
      </c>
      <c r="VZ56" s="531">
        <v>16</v>
      </c>
      <c r="WA56" s="531">
        <v>0</v>
      </c>
      <c r="WB56" s="531">
        <v>0</v>
      </c>
      <c r="WC56" s="531">
        <v>8</v>
      </c>
      <c r="WD56" s="531">
        <v>0</v>
      </c>
      <c r="WE56" s="531">
        <v>37</v>
      </c>
      <c r="WF56" s="536"/>
      <c r="WG56" s="536"/>
      <c r="WH56" s="536"/>
      <c r="WI56" s="536"/>
      <c r="WJ56" s="536"/>
      <c r="WK56" s="536"/>
      <c r="WL56" s="536"/>
      <c r="WM56" s="536"/>
      <c r="WN56" s="536"/>
      <c r="WO56" s="531">
        <v>0</v>
      </c>
      <c r="WP56" s="531">
        <v>0</v>
      </c>
      <c r="WQ56" s="531">
        <v>5</v>
      </c>
      <c r="WR56" s="531"/>
      <c r="WS56" s="531"/>
      <c r="WT56" s="531">
        <v>6</v>
      </c>
      <c r="WU56" s="531"/>
      <c r="WV56" s="531"/>
      <c r="WW56" s="531"/>
      <c r="WX56" s="531"/>
      <c r="WY56" s="531"/>
      <c r="WZ56" s="531">
        <v>1</v>
      </c>
      <c r="XA56" s="531"/>
      <c r="XB56" s="531"/>
      <c r="XC56" s="531">
        <v>1</v>
      </c>
      <c r="XD56" s="531">
        <v>10</v>
      </c>
      <c r="XE56" s="531"/>
      <c r="XF56" s="531"/>
      <c r="XG56" s="531">
        <v>3</v>
      </c>
      <c r="XH56" s="531">
        <v>2</v>
      </c>
      <c r="XI56" s="531"/>
      <c r="XJ56" s="531"/>
      <c r="XK56" s="531"/>
      <c r="XL56" s="531"/>
      <c r="XM56" s="531">
        <v>0</v>
      </c>
      <c r="XN56" s="531">
        <v>3</v>
      </c>
      <c r="XO56" s="531">
        <v>1</v>
      </c>
      <c r="XP56" s="531">
        <v>2</v>
      </c>
      <c r="XQ56" s="531"/>
      <c r="XR56" s="531"/>
      <c r="XS56" s="531"/>
      <c r="XT56" s="531"/>
      <c r="XU56" s="531"/>
      <c r="XV56" s="531"/>
      <c r="XW56" s="531"/>
      <c r="XX56" s="531"/>
      <c r="XY56" s="531"/>
      <c r="XZ56" s="531"/>
      <c r="YA56" s="531"/>
      <c r="YB56" s="531"/>
      <c r="YC56" s="531"/>
      <c r="YD56" s="531"/>
      <c r="YE56" s="531"/>
      <c r="YF56" s="531"/>
      <c r="YG56" s="531"/>
      <c r="YH56" s="531"/>
      <c r="YI56" s="531"/>
      <c r="YJ56" s="531"/>
      <c r="YK56" s="531"/>
      <c r="YL56" s="531"/>
      <c r="YM56" s="531"/>
      <c r="YN56" s="531"/>
      <c r="YO56" s="531">
        <v>7</v>
      </c>
      <c r="YP56" s="531"/>
      <c r="YQ56" s="531"/>
      <c r="YR56" s="531">
        <v>1</v>
      </c>
      <c r="YS56" s="531"/>
      <c r="YT56" s="531"/>
      <c r="YU56" s="531"/>
      <c r="YV56" s="531"/>
      <c r="YW56" s="531"/>
      <c r="YX56" s="531">
        <v>1</v>
      </c>
      <c r="YY56" s="531"/>
      <c r="YZ56" s="531"/>
      <c r="ZA56" s="531"/>
      <c r="ZB56" s="531"/>
      <c r="ZC56" s="531"/>
      <c r="ZD56" s="531"/>
      <c r="ZE56" s="531"/>
      <c r="ZF56" s="531">
        <v>2</v>
      </c>
      <c r="ZG56" s="531"/>
      <c r="ZH56" s="531">
        <v>1</v>
      </c>
      <c r="ZI56" s="531"/>
      <c r="ZJ56" s="531"/>
      <c r="ZK56" s="531"/>
      <c r="ZL56" s="531"/>
      <c r="ZM56" s="531"/>
      <c r="ZN56" s="531"/>
      <c r="ZO56" s="531"/>
      <c r="ZP56" s="531"/>
      <c r="ZQ56" s="531"/>
      <c r="ZR56" s="531"/>
      <c r="ZS56" s="531"/>
      <c r="ZT56" s="531"/>
      <c r="ZU56" s="531"/>
      <c r="ZV56" s="531"/>
      <c r="ZW56" s="531"/>
      <c r="ZX56" s="531"/>
      <c r="ZY56" s="531"/>
      <c r="ZZ56" s="531"/>
      <c r="AAA56" s="531"/>
      <c r="AAB56" s="531"/>
      <c r="AAC56" s="531"/>
      <c r="AAD56" s="531"/>
      <c r="AAE56" s="531"/>
      <c r="AAF56" s="531"/>
      <c r="AAG56" s="531"/>
      <c r="AAH56" s="531"/>
      <c r="AAI56" s="531"/>
      <c r="AAJ56" s="531"/>
      <c r="AAK56" s="531"/>
      <c r="AAL56" s="531">
        <v>3</v>
      </c>
      <c r="AAM56" s="531">
        <v>3</v>
      </c>
      <c r="AAN56" s="531">
        <v>3</v>
      </c>
      <c r="AAO56" s="531">
        <v>1</v>
      </c>
      <c r="AAP56" s="531">
        <v>1</v>
      </c>
      <c r="AAQ56" s="531"/>
      <c r="AAR56" s="531"/>
      <c r="AAS56" s="531"/>
      <c r="AAT56" s="531"/>
      <c r="AAU56" s="531"/>
      <c r="AAV56" s="531"/>
      <c r="AAW56" s="531">
        <v>3</v>
      </c>
      <c r="AAX56" s="531"/>
      <c r="AAY56" s="531"/>
      <c r="AAZ56" s="531"/>
      <c r="ABA56" s="531"/>
      <c r="ABB56" s="531"/>
      <c r="ABC56" s="531">
        <v>0</v>
      </c>
      <c r="ABD56" s="531">
        <v>2</v>
      </c>
      <c r="ABE56" s="536"/>
      <c r="ABF56" s="536"/>
      <c r="ABG56" s="536"/>
      <c r="ABH56" s="536"/>
      <c r="ABI56" s="536"/>
      <c r="ABJ56" s="536"/>
      <c r="ABK56" s="536"/>
      <c r="ABL56" s="536"/>
      <c r="ABM56" s="536"/>
      <c r="ABN56" s="536"/>
      <c r="ABO56" s="536"/>
      <c r="ABP56" s="536"/>
      <c r="ABQ56" s="536"/>
      <c r="ABR56" s="536"/>
      <c r="ABS56" s="536"/>
      <c r="ABT56" s="536"/>
      <c r="ABU56" s="536"/>
      <c r="ABV56" s="536"/>
      <c r="ABW56" s="536"/>
      <c r="ABX56" s="536"/>
      <c r="ABY56" s="536"/>
      <c r="ABZ56" s="531"/>
      <c r="ACA56" s="531"/>
      <c r="ACB56" s="531"/>
      <c r="ACC56" s="531"/>
      <c r="ACD56" s="531"/>
      <c r="ACE56" s="531"/>
      <c r="ACF56" s="531"/>
      <c r="ACG56" s="531"/>
      <c r="ACH56" s="531"/>
      <c r="ACI56" s="531"/>
      <c r="ACJ56" s="531"/>
      <c r="ACK56" s="531"/>
      <c r="ACL56" s="531"/>
      <c r="ACM56" s="531"/>
      <c r="ACN56" s="531"/>
      <c r="ACO56" s="531"/>
      <c r="ACP56" s="531"/>
      <c r="ACQ56" s="531">
        <v>3</v>
      </c>
      <c r="ACR56" s="531">
        <v>2</v>
      </c>
      <c r="ACS56" s="531">
        <v>2</v>
      </c>
      <c r="ACT56" s="531">
        <v>2</v>
      </c>
      <c r="ACU56" s="531"/>
      <c r="ACV56" s="531" t="s">
        <v>1820</v>
      </c>
      <c r="ACW56" s="536"/>
      <c r="ACX56" s="536"/>
      <c r="ACY56" s="536"/>
      <c r="ACZ56" s="536"/>
      <c r="ADA56" s="536"/>
      <c r="ADB56" s="536"/>
      <c r="ADC56" s="536"/>
      <c r="ADD56" s="536"/>
      <c r="ADE56" s="536"/>
      <c r="ADF56" s="536"/>
      <c r="ADG56" s="536"/>
      <c r="ADH56" s="536"/>
      <c r="ADI56" s="536"/>
      <c r="ADJ56" s="536"/>
      <c r="ADK56" s="536"/>
      <c r="ADL56" s="531"/>
      <c r="ADM56" s="531"/>
      <c r="ADN56" s="531"/>
      <c r="ADO56" s="531"/>
      <c r="ADP56" s="531"/>
      <c r="ADQ56" s="531"/>
      <c r="ADR56" s="531"/>
      <c r="ADS56" s="531" t="s">
        <v>1636</v>
      </c>
      <c r="ADT56" s="531"/>
      <c r="ADU56" s="531"/>
      <c r="ADV56" s="531"/>
      <c r="ADW56" s="531"/>
      <c r="ADX56" s="531" t="s">
        <v>1637</v>
      </c>
      <c r="ADY56" s="536"/>
      <c r="ADZ56" s="536"/>
      <c r="AEA56" s="536"/>
      <c r="AEB56" s="531" t="s">
        <v>1798</v>
      </c>
      <c r="AEC56" s="531" t="s">
        <v>1799</v>
      </c>
      <c r="AED56" s="531" t="s">
        <v>1800</v>
      </c>
      <c r="AEE56" s="531" t="s">
        <v>1801</v>
      </c>
      <c r="AEF56" s="531" t="s">
        <v>1802</v>
      </c>
      <c r="AEG56" s="531" t="s">
        <v>1803</v>
      </c>
      <c r="AEH56" s="531" t="s">
        <v>1638</v>
      </c>
      <c r="AEI56" s="531" t="s">
        <v>1638</v>
      </c>
      <c r="AEJ56" s="531" t="s">
        <v>1637</v>
      </c>
    </row>
    <row r="57" spans="1:816">
      <c r="A57" s="531">
        <v>53</v>
      </c>
      <c r="B57" s="531">
        <v>24</v>
      </c>
      <c r="C57" s="537">
        <v>4</v>
      </c>
      <c r="D57" s="535">
        <v>43118.399160844907</v>
      </c>
      <c r="E57" s="531" t="s">
        <v>697</v>
      </c>
      <c r="F57" s="531" t="s">
        <v>766</v>
      </c>
      <c r="G57" s="531" t="s">
        <v>767</v>
      </c>
      <c r="H57" s="531" t="s">
        <v>780</v>
      </c>
      <c r="I57" s="531" t="s">
        <v>714</v>
      </c>
      <c r="J57" s="531">
        <v>18</v>
      </c>
      <c r="K57" s="531" t="s">
        <v>1510</v>
      </c>
      <c r="L57" s="531" t="s">
        <v>1511</v>
      </c>
      <c r="M57" s="531" t="s">
        <v>781</v>
      </c>
      <c r="N57" s="531"/>
      <c r="O57" s="531"/>
      <c r="P57" s="531" t="s">
        <v>770</v>
      </c>
      <c r="Q57" s="531"/>
      <c r="R57" s="531"/>
      <c r="S57" s="531"/>
      <c r="T57" s="531"/>
      <c r="U57" s="531"/>
      <c r="V57" s="531" t="s">
        <v>767</v>
      </c>
      <c r="W57" s="531" t="s">
        <v>780</v>
      </c>
      <c r="X57" s="531" t="s">
        <v>714</v>
      </c>
      <c r="Y57" s="531" t="s">
        <v>766</v>
      </c>
      <c r="Z57" s="531" t="s">
        <v>1510</v>
      </c>
      <c r="AA57" s="531" t="s">
        <v>1511</v>
      </c>
      <c r="AB57" s="531" t="s">
        <v>1681</v>
      </c>
      <c r="AC57" s="531" t="s">
        <v>779</v>
      </c>
      <c r="AD57" s="531"/>
      <c r="AE57" s="531"/>
      <c r="AF57" s="531">
        <v>6</v>
      </c>
      <c r="AG57" s="531">
        <v>6</v>
      </c>
      <c r="AH57" s="531">
        <v>2</v>
      </c>
      <c r="AI57" s="531">
        <v>3</v>
      </c>
      <c r="AJ57" s="531">
        <v>4</v>
      </c>
      <c r="AK57" s="531"/>
      <c r="AL57" s="531">
        <v>2</v>
      </c>
      <c r="AM57" s="531"/>
      <c r="AN57" s="531">
        <v>1</v>
      </c>
      <c r="AO57" s="531"/>
      <c r="AP57" s="531"/>
      <c r="AQ57" s="531"/>
      <c r="AR57" s="531"/>
      <c r="AS57" s="531"/>
      <c r="AT57" s="531"/>
      <c r="AU57" s="531"/>
      <c r="AV57" s="531"/>
      <c r="AW57" s="531"/>
      <c r="AX57" s="531"/>
      <c r="AY57" s="531"/>
      <c r="AZ57" s="531"/>
      <c r="BA57" s="531"/>
      <c r="BB57" s="531"/>
      <c r="BC57" s="531"/>
      <c r="BD57" s="531"/>
      <c r="BE57" s="531"/>
      <c r="BF57" s="531">
        <v>2</v>
      </c>
      <c r="BG57" s="531"/>
      <c r="BH57" s="531"/>
      <c r="BI57" s="531"/>
      <c r="BJ57" s="531">
        <v>1</v>
      </c>
      <c r="BK57" s="531"/>
      <c r="BL57" s="531"/>
      <c r="BM57" s="531"/>
      <c r="BN57" s="531"/>
      <c r="BO57" s="531"/>
      <c r="BP57" s="531">
        <v>1</v>
      </c>
      <c r="BQ57" s="531">
        <v>1</v>
      </c>
      <c r="BR57" s="531"/>
      <c r="BS57" s="531"/>
      <c r="BT57" s="531"/>
      <c r="BU57" s="531"/>
      <c r="BV57" s="531"/>
      <c r="BW57" s="531"/>
      <c r="BX57" s="531"/>
      <c r="BY57" s="531"/>
      <c r="BZ57" s="531"/>
      <c r="CA57" s="531"/>
      <c r="CB57" s="531"/>
      <c r="CC57" s="531"/>
      <c r="CD57" s="531"/>
      <c r="CE57" s="531"/>
      <c r="CF57" s="531"/>
      <c r="CG57" s="531"/>
      <c r="CH57" s="531"/>
      <c r="CI57" s="531"/>
      <c r="CJ57" s="531"/>
      <c r="CK57" s="531"/>
      <c r="CL57" s="531"/>
      <c r="CM57" s="531">
        <v>1</v>
      </c>
      <c r="CN57" s="531"/>
      <c r="CO57" s="531"/>
      <c r="CP57" s="531">
        <v>2</v>
      </c>
      <c r="CQ57" s="531"/>
      <c r="CR57" s="531"/>
      <c r="CS57" s="531">
        <v>1</v>
      </c>
      <c r="CT57" s="531"/>
      <c r="CU57" s="531"/>
      <c r="CV57" s="531"/>
      <c r="CW57" s="531"/>
      <c r="CX57" s="531"/>
      <c r="CY57" s="531"/>
      <c r="CZ57" s="531"/>
      <c r="DA57" s="531"/>
      <c r="DB57" s="531"/>
      <c r="DC57" s="531"/>
      <c r="DD57" s="531"/>
      <c r="DE57" s="531"/>
      <c r="DF57" s="531"/>
      <c r="DG57" s="531"/>
      <c r="DH57" s="531"/>
      <c r="DI57" s="531"/>
      <c r="DJ57" s="531"/>
      <c r="DK57" s="531"/>
      <c r="DL57" s="531"/>
      <c r="DM57" s="531"/>
      <c r="DN57" s="531"/>
      <c r="DO57" s="531"/>
      <c r="DP57" s="531"/>
      <c r="DQ57" s="531"/>
      <c r="DR57" s="531"/>
      <c r="DS57" s="531">
        <v>1</v>
      </c>
      <c r="DT57" s="531"/>
      <c r="DU57" s="531"/>
      <c r="DV57" s="531"/>
      <c r="DW57" s="531"/>
      <c r="DX57" s="531"/>
      <c r="DY57" s="531"/>
      <c r="DZ57" s="531"/>
      <c r="EA57" s="531"/>
      <c r="EB57" s="531"/>
      <c r="EC57" s="531"/>
      <c r="ED57" s="531"/>
      <c r="EE57" s="531"/>
      <c r="EF57" s="531">
        <v>1</v>
      </c>
      <c r="EG57" s="531"/>
      <c r="EH57" s="531"/>
      <c r="EI57" s="531"/>
      <c r="EJ57" s="531"/>
      <c r="EK57" s="531"/>
      <c r="EL57" s="531"/>
      <c r="EM57" s="531"/>
      <c r="EN57" s="531"/>
      <c r="EO57" s="531"/>
      <c r="EP57" s="531"/>
      <c r="EQ57" s="531"/>
      <c r="ER57" s="531"/>
      <c r="ES57" s="531"/>
      <c r="ET57" s="531"/>
      <c r="EU57" s="531"/>
      <c r="EV57" s="531"/>
      <c r="EW57" s="531"/>
      <c r="EX57" s="531"/>
      <c r="EY57" s="531"/>
      <c r="EZ57" s="531"/>
      <c r="FA57" s="531"/>
      <c r="FB57" s="531"/>
      <c r="FC57" s="531"/>
      <c r="FD57" s="531"/>
      <c r="FE57" s="531"/>
      <c r="FF57" s="531"/>
      <c r="FG57" s="531"/>
      <c r="FH57" s="531"/>
      <c r="FI57" s="531"/>
      <c r="FJ57" s="531"/>
      <c r="FK57" s="531"/>
      <c r="FL57" s="531"/>
      <c r="FM57" s="531"/>
      <c r="FN57" s="531"/>
      <c r="FO57" s="531"/>
      <c r="FP57" s="531">
        <v>4</v>
      </c>
      <c r="FQ57" s="531"/>
      <c r="FR57" s="531"/>
      <c r="FS57" s="531"/>
      <c r="FT57" s="531"/>
      <c r="FU57" s="531"/>
      <c r="FV57" s="531"/>
      <c r="FW57" s="531"/>
      <c r="FX57" s="531"/>
      <c r="FY57" s="531"/>
      <c r="FZ57" s="531"/>
      <c r="GA57" s="531"/>
      <c r="GB57" s="531"/>
      <c r="GC57" s="531"/>
      <c r="GD57" s="531"/>
      <c r="GE57" s="531"/>
      <c r="GF57" s="531"/>
      <c r="GG57" s="531"/>
      <c r="GH57" s="531"/>
      <c r="GI57" s="531"/>
      <c r="GJ57" s="531"/>
      <c r="GK57" s="531">
        <v>1</v>
      </c>
      <c r="GL57" s="531"/>
      <c r="GM57" s="531"/>
      <c r="GN57" s="531"/>
      <c r="GO57" s="531"/>
      <c r="GP57" s="531"/>
      <c r="GQ57" s="531"/>
      <c r="GR57" s="531"/>
      <c r="GS57" s="531"/>
      <c r="GT57" s="531"/>
      <c r="GU57" s="531"/>
      <c r="GV57" s="531"/>
      <c r="GW57" s="531"/>
      <c r="GX57" s="531"/>
      <c r="GY57" s="531"/>
      <c r="GZ57" s="531"/>
      <c r="HA57" s="531"/>
      <c r="HB57" s="531"/>
      <c r="HC57" s="531"/>
      <c r="HD57" s="531"/>
      <c r="HE57" s="531"/>
      <c r="HF57" s="531"/>
      <c r="HG57" s="531"/>
      <c r="HH57" s="531"/>
      <c r="HI57" s="531"/>
      <c r="HJ57" s="531"/>
      <c r="HK57" s="531"/>
      <c r="HL57" s="531"/>
      <c r="HM57" s="531"/>
      <c r="HN57" s="531">
        <v>1</v>
      </c>
      <c r="HO57" s="531"/>
      <c r="HP57" s="531"/>
      <c r="HQ57" s="531"/>
      <c r="HR57" s="531">
        <v>1</v>
      </c>
      <c r="HS57" s="531"/>
      <c r="HT57" s="531"/>
      <c r="HU57" s="531"/>
      <c r="HV57" s="531"/>
      <c r="HW57" s="531"/>
      <c r="HX57" s="531"/>
      <c r="HY57" s="531"/>
      <c r="HZ57" s="531"/>
      <c r="IA57" s="531"/>
      <c r="IB57" s="531"/>
      <c r="IC57" s="531"/>
      <c r="ID57" s="531"/>
      <c r="IE57" s="531"/>
      <c r="IF57" s="531"/>
      <c r="IG57" s="531"/>
      <c r="IH57" s="531"/>
      <c r="II57" s="531"/>
      <c r="IJ57" s="531"/>
      <c r="IK57" s="531"/>
      <c r="IL57" s="531">
        <v>1</v>
      </c>
      <c r="IM57" s="531"/>
      <c r="IN57" s="531"/>
      <c r="IO57" s="531"/>
      <c r="IP57" s="531"/>
      <c r="IQ57" s="531"/>
      <c r="IR57" s="531"/>
      <c r="IS57" s="531"/>
      <c r="IT57" s="531"/>
      <c r="IU57" s="531"/>
      <c r="IV57" s="531"/>
      <c r="IW57" s="531"/>
      <c r="IX57" s="531"/>
      <c r="IY57" s="531"/>
      <c r="IZ57" s="531"/>
      <c r="JA57" s="531"/>
      <c r="JB57" s="531"/>
      <c r="JC57" s="531"/>
      <c r="JD57" s="531"/>
      <c r="JE57" s="531"/>
      <c r="JF57" s="531"/>
      <c r="JG57" s="531"/>
      <c r="JH57" s="531"/>
      <c r="JI57" s="531"/>
      <c r="JJ57" s="531"/>
      <c r="JK57" s="531"/>
      <c r="JL57" s="531"/>
      <c r="JM57" s="531"/>
      <c r="JN57" s="531"/>
      <c r="JO57" s="531"/>
      <c r="JP57" s="531"/>
      <c r="JQ57" s="531"/>
      <c r="JR57" s="531"/>
      <c r="JS57" s="531"/>
      <c r="JT57" s="531"/>
      <c r="JU57" s="531"/>
      <c r="JV57" s="531"/>
      <c r="JW57" s="531"/>
      <c r="JX57" s="531"/>
      <c r="JY57" s="531"/>
      <c r="JZ57" s="531"/>
      <c r="KA57" s="531"/>
      <c r="KB57" s="531"/>
      <c r="KC57" s="531"/>
      <c r="KD57" s="531"/>
      <c r="KE57" s="531"/>
      <c r="KF57" s="531"/>
      <c r="KG57" s="531"/>
      <c r="KH57" s="531"/>
      <c r="KI57" s="531"/>
      <c r="KJ57" s="531"/>
      <c r="KK57" s="531"/>
      <c r="KL57" s="531"/>
      <c r="KM57" s="531"/>
      <c r="KN57" s="531"/>
      <c r="KO57" s="531"/>
      <c r="KP57" s="531"/>
      <c r="KQ57" s="531"/>
      <c r="KR57" s="531"/>
      <c r="KS57" s="531"/>
      <c r="KT57" s="531"/>
      <c r="KU57" s="531"/>
      <c r="KV57" s="531"/>
      <c r="KW57" s="531">
        <v>1</v>
      </c>
      <c r="KX57" s="531"/>
      <c r="KY57" s="531"/>
      <c r="KZ57" s="531"/>
      <c r="LA57" s="531"/>
      <c r="LB57" s="531"/>
      <c r="LC57" s="531"/>
      <c r="LD57" s="531"/>
      <c r="LE57" s="531"/>
      <c r="LF57" s="531"/>
      <c r="LG57" s="531"/>
      <c r="LH57" s="531"/>
      <c r="LI57" s="531"/>
      <c r="LJ57" s="531"/>
      <c r="LK57" s="531"/>
      <c r="LL57" s="531"/>
      <c r="LM57" s="531"/>
      <c r="LN57" s="531"/>
      <c r="LO57" s="531"/>
      <c r="LP57" s="531"/>
      <c r="LQ57" s="531"/>
      <c r="LR57" s="531"/>
      <c r="LS57" s="531"/>
      <c r="LT57" s="531"/>
      <c r="LU57" s="531"/>
      <c r="LV57" s="531"/>
      <c r="LW57" s="531"/>
      <c r="LX57" s="531"/>
      <c r="LY57" s="531"/>
      <c r="LZ57" s="531"/>
      <c r="MA57" s="531"/>
      <c r="MB57" s="531"/>
      <c r="MC57" s="531"/>
      <c r="MD57" s="531"/>
      <c r="ME57" s="531"/>
      <c r="MF57" s="531"/>
      <c r="MG57" s="531"/>
      <c r="MH57" s="531"/>
      <c r="MI57" s="531"/>
      <c r="MJ57" s="531"/>
      <c r="MK57" s="531"/>
      <c r="ML57" s="531"/>
      <c r="MM57" s="531"/>
      <c r="MN57" s="531"/>
      <c r="MO57" s="531"/>
      <c r="MP57" s="531"/>
      <c r="MQ57" s="531">
        <v>1</v>
      </c>
      <c r="MR57" s="531"/>
      <c r="MS57" s="531"/>
      <c r="MT57" s="531"/>
      <c r="MU57" s="531"/>
      <c r="MV57" s="531">
        <v>1</v>
      </c>
      <c r="MW57" s="531"/>
      <c r="MX57" s="531"/>
      <c r="MY57" s="531"/>
      <c r="MZ57" s="531"/>
      <c r="NA57" s="531"/>
      <c r="NB57" s="531"/>
      <c r="NC57" s="531"/>
      <c r="ND57" s="531"/>
      <c r="NE57" s="531"/>
      <c r="NF57" s="531"/>
      <c r="NG57" s="531"/>
      <c r="NH57" s="531"/>
      <c r="NI57" s="531"/>
      <c r="NJ57" s="531">
        <v>1</v>
      </c>
      <c r="NK57" s="531"/>
      <c r="NL57" s="531"/>
      <c r="NM57" s="531"/>
      <c r="NN57" s="531"/>
      <c r="NO57" s="531"/>
      <c r="NP57" s="531"/>
      <c r="NQ57" s="531"/>
      <c r="NR57" s="531"/>
      <c r="NS57" s="531"/>
      <c r="NT57" s="531"/>
      <c r="NU57" s="531"/>
      <c r="NV57" s="531"/>
      <c r="NW57" s="531"/>
      <c r="NX57" s="531"/>
      <c r="NY57" s="531"/>
      <c r="NZ57" s="531"/>
      <c r="OA57" s="531"/>
      <c r="OB57" s="531"/>
      <c r="OC57" s="531"/>
      <c r="OD57" s="531"/>
      <c r="OE57" s="531"/>
      <c r="OF57" s="531"/>
      <c r="OG57" s="531"/>
      <c r="OH57" s="531"/>
      <c r="OI57" s="531"/>
      <c r="OJ57" s="531"/>
      <c r="OK57" s="531"/>
      <c r="OL57" s="531"/>
      <c r="OM57" s="531"/>
      <c r="ON57" s="531"/>
      <c r="OO57" s="531"/>
      <c r="OP57" s="531"/>
      <c r="OQ57" s="531"/>
      <c r="OR57" s="531"/>
      <c r="OS57" s="531"/>
      <c r="OT57" s="531"/>
      <c r="OU57" s="531"/>
      <c r="OV57" s="531"/>
      <c r="OW57" s="531"/>
      <c r="OX57" s="531"/>
      <c r="OY57" s="531"/>
      <c r="OZ57" s="531"/>
      <c r="PA57" s="531"/>
      <c r="PB57" s="531"/>
      <c r="PC57" s="531">
        <v>1</v>
      </c>
      <c r="PD57" s="531"/>
      <c r="PE57" s="531"/>
      <c r="PF57" s="531"/>
      <c r="PG57" s="531"/>
      <c r="PH57" s="531"/>
      <c r="PI57" s="531"/>
      <c r="PJ57" s="531"/>
      <c r="PK57" s="531"/>
      <c r="PL57" s="531"/>
      <c r="PM57" s="531"/>
      <c r="PN57" s="531"/>
      <c r="PO57" s="531"/>
      <c r="PP57" s="531"/>
      <c r="PQ57" s="531"/>
      <c r="PR57" s="531"/>
      <c r="PS57" s="531"/>
      <c r="PT57" s="531"/>
      <c r="PU57" s="531"/>
      <c r="PV57" s="531"/>
      <c r="PW57" s="531"/>
      <c r="PX57" s="531"/>
      <c r="PY57" s="531">
        <v>1</v>
      </c>
      <c r="PZ57" s="531"/>
      <c r="QA57" s="531"/>
      <c r="QB57" s="531"/>
      <c r="QC57" s="531"/>
      <c r="QD57" s="531"/>
      <c r="QE57" s="531"/>
      <c r="QF57" s="531"/>
      <c r="QG57" s="531"/>
      <c r="QH57" s="531"/>
      <c r="QI57" s="531"/>
      <c r="QJ57" s="531"/>
      <c r="QK57" s="531"/>
      <c r="QL57" s="531"/>
      <c r="QM57" s="531"/>
      <c r="QN57" s="531"/>
      <c r="QO57" s="531"/>
      <c r="QP57" s="531"/>
      <c r="QQ57" s="531"/>
      <c r="QR57" s="531"/>
      <c r="QS57" s="531"/>
      <c r="QT57" s="531"/>
      <c r="QU57" s="531"/>
      <c r="QV57" s="531"/>
      <c r="QW57" s="531"/>
      <c r="QX57" s="531"/>
      <c r="QY57" s="531"/>
      <c r="QZ57" s="531"/>
      <c r="RA57" s="531"/>
      <c r="RB57" s="531"/>
      <c r="RC57" s="531"/>
      <c r="RD57" s="531"/>
      <c r="RE57" s="531"/>
      <c r="RF57" s="531"/>
      <c r="RG57" s="531"/>
      <c r="RH57" s="531"/>
      <c r="RI57" s="531"/>
      <c r="RJ57" s="531"/>
      <c r="RK57" s="531"/>
      <c r="RL57" s="531"/>
      <c r="RM57" s="531"/>
      <c r="RN57" s="531"/>
      <c r="RO57" s="531"/>
      <c r="RP57" s="531"/>
      <c r="RQ57" s="531">
        <v>1</v>
      </c>
      <c r="RR57" s="531"/>
      <c r="RS57" s="531"/>
      <c r="RT57" s="531"/>
      <c r="RU57" s="531"/>
      <c r="RV57" s="531"/>
      <c r="RW57" s="531"/>
      <c r="RX57" s="531"/>
      <c r="RY57" s="531"/>
      <c r="RZ57" s="531"/>
      <c r="SA57" s="531"/>
      <c r="SB57" s="531"/>
      <c r="SC57" s="531"/>
      <c r="SD57" s="531"/>
      <c r="SE57" s="531"/>
      <c r="SF57" s="531"/>
      <c r="SG57" s="531"/>
      <c r="SH57" s="531"/>
      <c r="SI57" s="531"/>
      <c r="SJ57" s="531"/>
      <c r="SK57" s="531"/>
      <c r="SL57" s="531"/>
      <c r="SM57" s="531"/>
      <c r="SN57" s="531"/>
      <c r="SO57" s="531"/>
      <c r="SP57" s="531"/>
      <c r="SQ57" s="531"/>
      <c r="SR57" s="531"/>
      <c r="SS57" s="531"/>
      <c r="ST57" s="531"/>
      <c r="SU57" s="531"/>
      <c r="SV57" s="531"/>
      <c r="SW57" s="531"/>
      <c r="SX57" s="531"/>
      <c r="SY57" s="531"/>
      <c r="SZ57" s="531"/>
      <c r="TA57" s="531"/>
      <c r="TB57" s="531">
        <v>1</v>
      </c>
      <c r="TC57" s="531"/>
      <c r="TD57" s="531"/>
      <c r="TE57" s="531"/>
      <c r="TF57" s="531"/>
      <c r="TG57" s="531"/>
      <c r="TH57" s="531"/>
      <c r="TI57" s="531"/>
      <c r="TJ57" s="531"/>
      <c r="TK57" s="531"/>
      <c r="TL57" s="531"/>
      <c r="TM57" s="531"/>
      <c r="TN57" s="531"/>
      <c r="TO57" s="531"/>
      <c r="TP57" s="531"/>
      <c r="TQ57" s="531"/>
      <c r="TR57" s="531"/>
      <c r="TS57" s="531"/>
      <c r="TT57" s="531"/>
      <c r="TU57" s="531"/>
      <c r="TV57" s="531"/>
      <c r="TW57" s="531"/>
      <c r="TX57" s="531"/>
      <c r="TY57" s="531"/>
      <c r="TZ57" s="531"/>
      <c r="UA57" s="531"/>
      <c r="UB57" s="531"/>
      <c r="UC57" s="531">
        <v>10</v>
      </c>
      <c r="UD57" s="531"/>
      <c r="UE57" s="531">
        <v>1</v>
      </c>
      <c r="UF57" s="531"/>
      <c r="UG57" s="531"/>
      <c r="UH57" s="531"/>
      <c r="UI57" s="531"/>
      <c r="UJ57" s="531"/>
      <c r="UK57" s="531"/>
      <c r="UL57" s="531"/>
      <c r="UM57" s="531">
        <v>3</v>
      </c>
      <c r="UN57" s="531">
        <v>3</v>
      </c>
      <c r="UO57" s="531">
        <v>1</v>
      </c>
      <c r="UP57" s="531">
        <v>2</v>
      </c>
      <c r="UQ57" s="531">
        <v>1</v>
      </c>
      <c r="UR57" s="531"/>
      <c r="US57" s="531"/>
      <c r="UT57" s="531"/>
      <c r="UU57" s="531"/>
      <c r="UV57" s="531"/>
      <c r="UW57" s="531"/>
      <c r="UX57" s="531"/>
      <c r="UY57" s="531"/>
      <c r="UZ57" s="531"/>
      <c r="VA57" s="531"/>
      <c r="VB57" s="531"/>
      <c r="VC57" s="536"/>
      <c r="VD57" s="536"/>
      <c r="VE57" s="536"/>
      <c r="VF57" s="536"/>
      <c r="VG57" s="536"/>
      <c r="VH57" s="536"/>
      <c r="VI57" s="531"/>
      <c r="VJ57" s="531"/>
      <c r="VK57" s="531"/>
      <c r="VL57" s="531"/>
      <c r="VM57" s="531"/>
      <c r="VN57" s="531"/>
      <c r="VO57" s="531"/>
      <c r="VP57" s="531"/>
      <c r="VQ57" s="531"/>
      <c r="VR57" s="531"/>
      <c r="VS57" s="531"/>
      <c r="VT57" s="531"/>
      <c r="VU57" s="531"/>
      <c r="VV57" s="531"/>
      <c r="VW57" s="531"/>
      <c r="VX57" s="536"/>
      <c r="VY57" s="531">
        <v>5</v>
      </c>
      <c r="VZ57" s="531">
        <v>7</v>
      </c>
      <c r="WA57" s="531"/>
      <c r="WB57" s="531"/>
      <c r="WC57" s="531"/>
      <c r="WD57" s="531"/>
      <c r="WE57" s="531">
        <v>15</v>
      </c>
      <c r="WF57" s="536"/>
      <c r="WG57" s="536"/>
      <c r="WH57" s="536"/>
      <c r="WI57" s="536"/>
      <c r="WJ57" s="536"/>
      <c r="WK57" s="536"/>
      <c r="WL57" s="536"/>
      <c r="WM57" s="536"/>
      <c r="WN57" s="536"/>
      <c r="WO57" s="531"/>
      <c r="WP57" s="531"/>
      <c r="WQ57" s="531"/>
      <c r="WR57" s="531"/>
      <c r="WS57" s="531"/>
      <c r="WT57" s="531"/>
      <c r="WU57" s="531"/>
      <c r="WV57" s="531"/>
      <c r="WW57" s="531"/>
      <c r="WX57" s="531"/>
      <c r="WY57" s="531"/>
      <c r="WZ57" s="531"/>
      <c r="XA57" s="531"/>
      <c r="XB57" s="531"/>
      <c r="XC57" s="531"/>
      <c r="XD57" s="531">
        <v>4</v>
      </c>
      <c r="XE57" s="531"/>
      <c r="XF57" s="531"/>
      <c r="XG57" s="531"/>
      <c r="XH57" s="531">
        <v>1</v>
      </c>
      <c r="XI57" s="531"/>
      <c r="XJ57" s="531"/>
      <c r="XK57" s="531"/>
      <c r="XL57" s="531"/>
      <c r="XM57" s="531"/>
      <c r="XN57" s="531">
        <v>2</v>
      </c>
      <c r="XO57" s="531">
        <v>2</v>
      </c>
      <c r="XP57" s="531"/>
      <c r="XQ57" s="531"/>
      <c r="XR57" s="531"/>
      <c r="XS57" s="531"/>
      <c r="XT57" s="531"/>
      <c r="XU57" s="531"/>
      <c r="XV57" s="531"/>
      <c r="XW57" s="531"/>
      <c r="XX57" s="531"/>
      <c r="XY57" s="531"/>
      <c r="XZ57" s="531"/>
      <c r="YA57" s="531"/>
      <c r="YB57" s="531"/>
      <c r="YC57" s="531"/>
      <c r="YD57" s="531"/>
      <c r="YE57" s="531"/>
      <c r="YF57" s="531"/>
      <c r="YG57" s="531"/>
      <c r="YH57" s="531"/>
      <c r="YI57" s="531"/>
      <c r="YJ57" s="531"/>
      <c r="YK57" s="531"/>
      <c r="YL57" s="531"/>
      <c r="YM57" s="531"/>
      <c r="YN57" s="531">
        <v>4</v>
      </c>
      <c r="YO57" s="531"/>
      <c r="YP57" s="531"/>
      <c r="YQ57" s="531"/>
      <c r="YR57" s="531">
        <v>2</v>
      </c>
      <c r="YS57" s="531"/>
      <c r="YT57" s="531"/>
      <c r="YU57" s="531"/>
      <c r="YV57" s="531">
        <v>2</v>
      </c>
      <c r="YW57" s="531"/>
      <c r="YX57" s="531"/>
      <c r="YY57" s="531"/>
      <c r="YZ57" s="531"/>
      <c r="ZA57" s="531"/>
      <c r="ZB57" s="531"/>
      <c r="ZC57" s="531"/>
      <c r="ZD57" s="531"/>
      <c r="ZE57" s="531"/>
      <c r="ZF57" s="531"/>
      <c r="ZG57" s="531"/>
      <c r="ZH57" s="531"/>
      <c r="ZI57" s="531">
        <v>1</v>
      </c>
      <c r="ZJ57" s="531"/>
      <c r="ZK57" s="531"/>
      <c r="ZL57" s="531"/>
      <c r="ZM57" s="531"/>
      <c r="ZN57" s="531"/>
      <c r="ZO57" s="531"/>
      <c r="ZP57" s="531"/>
      <c r="ZQ57" s="531"/>
      <c r="ZR57" s="531"/>
      <c r="ZS57" s="531"/>
      <c r="ZT57" s="531"/>
      <c r="ZU57" s="531"/>
      <c r="ZV57" s="531"/>
      <c r="ZW57" s="531"/>
      <c r="ZX57" s="531"/>
      <c r="ZY57" s="531"/>
      <c r="ZZ57" s="531"/>
      <c r="AAA57" s="531"/>
      <c r="AAB57" s="531"/>
      <c r="AAC57" s="531"/>
      <c r="AAD57" s="531"/>
      <c r="AAE57" s="531"/>
      <c r="AAF57" s="531"/>
      <c r="AAG57" s="531"/>
      <c r="AAH57" s="531">
        <v>2</v>
      </c>
      <c r="AAI57" s="531"/>
      <c r="AAJ57" s="531"/>
      <c r="AAK57" s="531"/>
      <c r="AAL57" s="531"/>
      <c r="AAM57" s="531"/>
      <c r="AAN57" s="531"/>
      <c r="AAO57" s="531"/>
      <c r="AAP57" s="531"/>
      <c r="AAQ57" s="531"/>
      <c r="AAR57" s="531"/>
      <c r="AAS57" s="531"/>
      <c r="AAT57" s="531"/>
      <c r="AAU57" s="531"/>
      <c r="AAV57" s="531"/>
      <c r="AAW57" s="531">
        <v>2</v>
      </c>
      <c r="AAX57" s="531"/>
      <c r="AAY57" s="531"/>
      <c r="AAZ57" s="531"/>
      <c r="ABA57" s="531"/>
      <c r="ABB57" s="531"/>
      <c r="ABC57" s="531"/>
      <c r="ABD57" s="531"/>
      <c r="ABE57" s="536"/>
      <c r="ABF57" s="536"/>
      <c r="ABG57" s="536"/>
      <c r="ABH57" s="536"/>
      <c r="ABI57" s="536"/>
      <c r="ABJ57" s="536"/>
      <c r="ABK57" s="536"/>
      <c r="ABL57" s="536"/>
      <c r="ABM57" s="536"/>
      <c r="ABN57" s="536"/>
      <c r="ABO57" s="536"/>
      <c r="ABP57" s="536"/>
      <c r="ABQ57" s="536"/>
      <c r="ABR57" s="536"/>
      <c r="ABS57" s="536"/>
      <c r="ABT57" s="536"/>
      <c r="ABU57" s="536"/>
      <c r="ABV57" s="536"/>
      <c r="ABW57" s="536"/>
      <c r="ABX57" s="536"/>
      <c r="ABY57" s="536"/>
      <c r="ABZ57" s="531"/>
      <c r="ACA57" s="531"/>
      <c r="ACB57" s="531"/>
      <c r="ACC57" s="531"/>
      <c r="ACD57" s="531"/>
      <c r="ACE57" s="531"/>
      <c r="ACF57" s="531"/>
      <c r="ACG57" s="531"/>
      <c r="ACH57" s="531"/>
      <c r="ACI57" s="531"/>
      <c r="ACJ57" s="531"/>
      <c r="ACK57" s="531"/>
      <c r="ACL57" s="531"/>
      <c r="ACM57" s="531"/>
      <c r="ACN57" s="531"/>
      <c r="ACO57" s="531"/>
      <c r="ACP57" s="531"/>
      <c r="ACQ57" s="531">
        <v>4</v>
      </c>
      <c r="ACR57" s="531">
        <v>4</v>
      </c>
      <c r="ACS57" s="531"/>
      <c r="ACT57" s="531">
        <v>2</v>
      </c>
      <c r="ACU57" s="531"/>
      <c r="ACV57" s="531" t="s">
        <v>1636</v>
      </c>
      <c r="ACW57" s="536"/>
      <c r="ACX57" s="536"/>
      <c r="ACY57" s="536"/>
      <c r="ACZ57" s="536"/>
      <c r="ADA57" s="536"/>
      <c r="ADB57" s="536"/>
      <c r="ADC57" s="536"/>
      <c r="ADD57" s="536"/>
      <c r="ADE57" s="536"/>
      <c r="ADF57" s="536"/>
      <c r="ADG57" s="536"/>
      <c r="ADH57" s="536"/>
      <c r="ADI57" s="536"/>
      <c r="ADJ57" s="536"/>
      <c r="ADK57" s="536"/>
      <c r="ADL57" s="531"/>
      <c r="ADM57" s="531"/>
      <c r="ADN57" s="531"/>
      <c r="ADO57" s="531"/>
      <c r="ADP57" s="531"/>
      <c r="ADQ57" s="531"/>
      <c r="ADR57" s="531"/>
      <c r="ADS57" s="531" t="s">
        <v>1636</v>
      </c>
      <c r="ADT57" s="531"/>
      <c r="ADU57" s="531"/>
      <c r="ADV57" s="531"/>
      <c r="ADW57" s="531"/>
      <c r="ADX57" s="531"/>
      <c r="ADY57" s="536"/>
      <c r="ADZ57" s="536"/>
      <c r="AEA57" s="536"/>
      <c r="AEB57" s="531" t="s">
        <v>1798</v>
      </c>
      <c r="AEC57" s="531" t="s">
        <v>1799</v>
      </c>
      <c r="AED57" s="531" t="s">
        <v>1800</v>
      </c>
      <c r="AEE57" s="531" t="s">
        <v>1801</v>
      </c>
      <c r="AEF57" s="531" t="s">
        <v>1802</v>
      </c>
      <c r="AEG57" s="531" t="s">
        <v>1803</v>
      </c>
      <c r="AEH57" s="531" t="s">
        <v>1638</v>
      </c>
      <c r="AEI57" s="531" t="s">
        <v>1638</v>
      </c>
      <c r="AEJ57" s="531" t="s">
        <v>1638</v>
      </c>
    </row>
    <row r="58" spans="1:816">
      <c r="A58" s="531">
        <v>28</v>
      </c>
      <c r="B58" s="531">
        <v>25</v>
      </c>
      <c r="C58" s="537">
        <v>4</v>
      </c>
      <c r="D58" s="535">
        <v>43104.374740393519</v>
      </c>
      <c r="E58" s="531" t="s">
        <v>697</v>
      </c>
      <c r="F58" s="531" t="s">
        <v>766</v>
      </c>
      <c r="G58" s="531" t="s">
        <v>795</v>
      </c>
      <c r="H58" s="531" t="s">
        <v>796</v>
      </c>
      <c r="I58" s="531" t="s">
        <v>700</v>
      </c>
      <c r="J58" s="531">
        <v>15</v>
      </c>
      <c r="K58" s="531" t="s">
        <v>797</v>
      </c>
      <c r="L58" s="531" t="s">
        <v>1682</v>
      </c>
      <c r="M58" s="531" t="s">
        <v>798</v>
      </c>
      <c r="N58" s="531"/>
      <c r="O58" s="531" t="s">
        <v>1741</v>
      </c>
      <c r="P58" s="531" t="s">
        <v>770</v>
      </c>
      <c r="Q58" s="531"/>
      <c r="R58" s="531"/>
      <c r="S58" s="531"/>
      <c r="T58" s="531"/>
      <c r="U58" s="531"/>
      <c r="V58" s="531" t="s">
        <v>795</v>
      </c>
      <c r="W58" s="531" t="s">
        <v>796</v>
      </c>
      <c r="X58" s="531" t="s">
        <v>700</v>
      </c>
      <c r="Y58" s="531" t="s">
        <v>766</v>
      </c>
      <c r="Z58" s="531" t="s">
        <v>797</v>
      </c>
      <c r="AA58" s="531" t="s">
        <v>1682</v>
      </c>
      <c r="AB58" s="531" t="s">
        <v>1698</v>
      </c>
      <c r="AC58" s="531" t="s">
        <v>710</v>
      </c>
      <c r="AD58" s="531"/>
      <c r="AE58" s="531"/>
      <c r="AF58" s="531">
        <v>6</v>
      </c>
      <c r="AG58" s="531">
        <v>5</v>
      </c>
      <c r="AH58" s="531">
        <v>5</v>
      </c>
      <c r="AI58" s="531">
        <v>5</v>
      </c>
      <c r="AJ58" s="531">
        <v>5</v>
      </c>
      <c r="AK58" s="531">
        <v>0</v>
      </c>
      <c r="AL58" s="531">
        <v>0</v>
      </c>
      <c r="AM58" s="531">
        <v>0</v>
      </c>
      <c r="AN58" s="531">
        <v>0</v>
      </c>
      <c r="AO58" s="531">
        <v>0</v>
      </c>
      <c r="AP58" s="531"/>
      <c r="AQ58" s="531"/>
      <c r="AR58" s="531"/>
      <c r="AS58" s="531"/>
      <c r="AT58" s="531"/>
      <c r="AU58" s="531"/>
      <c r="AV58" s="531"/>
      <c r="AW58" s="531"/>
      <c r="AX58" s="531"/>
      <c r="AY58" s="531"/>
      <c r="AZ58" s="531"/>
      <c r="BA58" s="531"/>
      <c r="BB58" s="531"/>
      <c r="BC58" s="531"/>
      <c r="BD58" s="531"/>
      <c r="BE58" s="531"/>
      <c r="BF58" s="531">
        <v>1</v>
      </c>
      <c r="BG58" s="531"/>
      <c r="BH58" s="531"/>
      <c r="BI58" s="531"/>
      <c r="BJ58" s="531">
        <v>2</v>
      </c>
      <c r="BK58" s="531">
        <v>3</v>
      </c>
      <c r="BL58" s="531"/>
      <c r="BM58" s="531"/>
      <c r="BN58" s="531"/>
      <c r="BO58" s="531"/>
      <c r="BP58" s="531"/>
      <c r="BQ58" s="531"/>
      <c r="BR58" s="531"/>
      <c r="BS58" s="531"/>
      <c r="BT58" s="531"/>
      <c r="BU58" s="531"/>
      <c r="BV58" s="531"/>
      <c r="BW58" s="531"/>
      <c r="BX58" s="531"/>
      <c r="BY58" s="531"/>
      <c r="BZ58" s="531"/>
      <c r="CA58" s="531"/>
      <c r="CB58" s="531"/>
      <c r="CC58" s="531"/>
      <c r="CD58" s="531"/>
      <c r="CE58" s="531"/>
      <c r="CF58" s="531"/>
      <c r="CG58" s="531"/>
      <c r="CH58" s="531"/>
      <c r="CI58" s="531"/>
      <c r="CJ58" s="531">
        <v>2</v>
      </c>
      <c r="CK58" s="531">
        <v>3</v>
      </c>
      <c r="CL58" s="531"/>
      <c r="CM58" s="531"/>
      <c r="CN58" s="531"/>
      <c r="CO58" s="531"/>
      <c r="CP58" s="531"/>
      <c r="CQ58" s="531"/>
      <c r="CR58" s="531"/>
      <c r="CS58" s="531"/>
      <c r="CT58" s="531"/>
      <c r="CU58" s="531"/>
      <c r="CV58" s="531"/>
      <c r="CW58" s="531">
        <v>1</v>
      </c>
      <c r="CX58" s="531"/>
      <c r="CY58" s="531"/>
      <c r="CZ58" s="531"/>
      <c r="DA58" s="531"/>
      <c r="DB58" s="531"/>
      <c r="DC58" s="531"/>
      <c r="DD58" s="531"/>
      <c r="DE58" s="531"/>
      <c r="DF58" s="531">
        <v>2</v>
      </c>
      <c r="DG58" s="531"/>
      <c r="DH58" s="531"/>
      <c r="DI58" s="531"/>
      <c r="DJ58" s="531">
        <v>1</v>
      </c>
      <c r="DK58" s="531">
        <v>4</v>
      </c>
      <c r="DL58" s="531"/>
      <c r="DM58" s="531"/>
      <c r="DN58" s="531"/>
      <c r="DO58" s="531"/>
      <c r="DP58" s="531"/>
      <c r="DQ58" s="531"/>
      <c r="DR58" s="531"/>
      <c r="DS58" s="531"/>
      <c r="DT58" s="531"/>
      <c r="DU58" s="531"/>
      <c r="DV58" s="531"/>
      <c r="DW58" s="531"/>
      <c r="DX58" s="531"/>
      <c r="DY58" s="531"/>
      <c r="DZ58" s="531"/>
      <c r="EA58" s="531"/>
      <c r="EB58" s="531"/>
      <c r="EC58" s="531"/>
      <c r="ED58" s="531"/>
      <c r="EE58" s="531"/>
      <c r="EF58" s="531">
        <v>1</v>
      </c>
      <c r="EG58" s="531"/>
      <c r="EH58" s="531"/>
      <c r="EI58" s="531"/>
      <c r="EJ58" s="531">
        <v>1</v>
      </c>
      <c r="EK58" s="531">
        <v>4</v>
      </c>
      <c r="EL58" s="531"/>
      <c r="EM58" s="531"/>
      <c r="EN58" s="531"/>
      <c r="EO58" s="531"/>
      <c r="EP58" s="531"/>
      <c r="EQ58" s="531"/>
      <c r="ER58" s="531"/>
      <c r="ES58" s="531"/>
      <c r="ET58" s="531"/>
      <c r="EU58" s="531"/>
      <c r="EV58" s="531"/>
      <c r="EW58" s="531"/>
      <c r="EX58" s="531"/>
      <c r="EY58" s="531"/>
      <c r="EZ58" s="531"/>
      <c r="FA58" s="531"/>
      <c r="FB58" s="531"/>
      <c r="FC58" s="531"/>
      <c r="FD58" s="531"/>
      <c r="FE58" s="531"/>
      <c r="FF58" s="531"/>
      <c r="FG58" s="531"/>
      <c r="FH58" s="531"/>
      <c r="FI58" s="531"/>
      <c r="FJ58" s="531"/>
      <c r="FK58" s="531"/>
      <c r="FL58" s="531"/>
      <c r="FM58" s="531"/>
      <c r="FN58" s="531"/>
      <c r="FO58" s="531"/>
      <c r="FP58" s="531"/>
      <c r="FQ58" s="531"/>
      <c r="FR58" s="531"/>
      <c r="FS58" s="531"/>
      <c r="FT58" s="531"/>
      <c r="FU58" s="531"/>
      <c r="FV58" s="531"/>
      <c r="FW58" s="531"/>
      <c r="FX58" s="531">
        <v>1</v>
      </c>
      <c r="FY58" s="531"/>
      <c r="FZ58" s="531"/>
      <c r="GA58" s="531"/>
      <c r="GB58" s="531"/>
      <c r="GC58" s="531"/>
      <c r="GD58" s="531"/>
      <c r="GE58" s="531"/>
      <c r="GF58" s="531"/>
      <c r="GG58" s="531"/>
      <c r="GH58" s="531"/>
      <c r="GI58" s="531"/>
      <c r="GJ58" s="531"/>
      <c r="GK58" s="531"/>
      <c r="GL58" s="531"/>
      <c r="GM58" s="531"/>
      <c r="GN58" s="531"/>
      <c r="GO58" s="531"/>
      <c r="GP58" s="531"/>
      <c r="GQ58" s="531"/>
      <c r="GR58" s="531"/>
      <c r="GS58" s="531"/>
      <c r="GT58" s="531"/>
      <c r="GU58" s="531"/>
      <c r="GV58" s="531"/>
      <c r="GW58" s="531"/>
      <c r="GX58" s="531"/>
      <c r="GY58" s="531"/>
      <c r="GZ58" s="531"/>
      <c r="HA58" s="531"/>
      <c r="HB58" s="531"/>
      <c r="HC58" s="531"/>
      <c r="HD58" s="531"/>
      <c r="HE58" s="531"/>
      <c r="HF58" s="531"/>
      <c r="HG58" s="531"/>
      <c r="HH58" s="531"/>
      <c r="HI58" s="531"/>
      <c r="HJ58" s="531"/>
      <c r="HK58" s="531"/>
      <c r="HL58" s="531"/>
      <c r="HM58" s="531"/>
      <c r="HN58" s="531"/>
      <c r="HO58" s="531"/>
      <c r="HP58" s="531"/>
      <c r="HQ58" s="531"/>
      <c r="HR58" s="531"/>
      <c r="HS58" s="531"/>
      <c r="HT58" s="531"/>
      <c r="HU58" s="531"/>
      <c r="HV58" s="531"/>
      <c r="HW58" s="531"/>
      <c r="HX58" s="531"/>
      <c r="HY58" s="531"/>
      <c r="HZ58" s="531"/>
      <c r="IA58" s="531"/>
      <c r="IB58" s="531"/>
      <c r="IC58" s="531"/>
      <c r="ID58" s="531"/>
      <c r="IE58" s="531"/>
      <c r="IF58" s="531"/>
      <c r="IG58" s="531"/>
      <c r="IH58" s="531"/>
      <c r="II58" s="531"/>
      <c r="IJ58" s="531"/>
      <c r="IK58" s="531"/>
      <c r="IL58" s="531"/>
      <c r="IM58" s="531"/>
      <c r="IN58" s="531"/>
      <c r="IO58" s="531"/>
      <c r="IP58" s="531"/>
      <c r="IQ58" s="531"/>
      <c r="IR58" s="531"/>
      <c r="IS58" s="531"/>
      <c r="IT58" s="531"/>
      <c r="IU58" s="531"/>
      <c r="IV58" s="531"/>
      <c r="IW58" s="531"/>
      <c r="IX58" s="531"/>
      <c r="IY58" s="531"/>
      <c r="IZ58" s="531"/>
      <c r="JA58" s="531"/>
      <c r="JB58" s="531"/>
      <c r="JC58" s="531"/>
      <c r="JD58" s="531"/>
      <c r="JE58" s="531"/>
      <c r="JF58" s="531"/>
      <c r="JG58" s="531"/>
      <c r="JH58" s="531"/>
      <c r="JI58" s="531"/>
      <c r="JJ58" s="531"/>
      <c r="JK58" s="531"/>
      <c r="JL58" s="531"/>
      <c r="JM58" s="531"/>
      <c r="JN58" s="531"/>
      <c r="JO58" s="531"/>
      <c r="JP58" s="531"/>
      <c r="JQ58" s="531"/>
      <c r="JR58" s="531"/>
      <c r="JS58" s="531"/>
      <c r="JT58" s="531"/>
      <c r="JU58" s="531"/>
      <c r="JV58" s="531"/>
      <c r="JW58" s="531"/>
      <c r="JX58" s="531"/>
      <c r="JY58" s="531"/>
      <c r="JZ58" s="531"/>
      <c r="KA58" s="531"/>
      <c r="KB58" s="531"/>
      <c r="KC58" s="531"/>
      <c r="KD58" s="531"/>
      <c r="KE58" s="531"/>
      <c r="KF58" s="531"/>
      <c r="KG58" s="531"/>
      <c r="KH58" s="531"/>
      <c r="KI58" s="531"/>
      <c r="KJ58" s="531"/>
      <c r="KK58" s="531"/>
      <c r="KL58" s="531"/>
      <c r="KM58" s="531"/>
      <c r="KN58" s="531"/>
      <c r="KO58" s="531"/>
      <c r="KP58" s="531"/>
      <c r="KQ58" s="531"/>
      <c r="KR58" s="531"/>
      <c r="KS58" s="531"/>
      <c r="KT58" s="531"/>
      <c r="KU58" s="531"/>
      <c r="KV58" s="531"/>
      <c r="KW58" s="531"/>
      <c r="KX58" s="531"/>
      <c r="KY58" s="531"/>
      <c r="KZ58" s="531"/>
      <c r="LA58" s="531"/>
      <c r="LB58" s="531"/>
      <c r="LC58" s="531"/>
      <c r="LD58" s="531"/>
      <c r="LE58" s="531"/>
      <c r="LF58" s="531"/>
      <c r="LG58" s="531"/>
      <c r="LH58" s="531"/>
      <c r="LI58" s="531"/>
      <c r="LJ58" s="531"/>
      <c r="LK58" s="531"/>
      <c r="LL58" s="531"/>
      <c r="LM58" s="531"/>
      <c r="LN58" s="531"/>
      <c r="LO58" s="531"/>
      <c r="LP58" s="531"/>
      <c r="LQ58" s="531"/>
      <c r="LR58" s="531"/>
      <c r="LS58" s="531"/>
      <c r="LT58" s="531"/>
      <c r="LU58" s="531"/>
      <c r="LV58" s="531"/>
      <c r="LW58" s="531"/>
      <c r="LX58" s="531"/>
      <c r="LY58" s="531"/>
      <c r="LZ58" s="531"/>
      <c r="MA58" s="531"/>
      <c r="MB58" s="531"/>
      <c r="MC58" s="531"/>
      <c r="MD58" s="531"/>
      <c r="ME58" s="531"/>
      <c r="MF58" s="531"/>
      <c r="MG58" s="531"/>
      <c r="MH58" s="531"/>
      <c r="MI58" s="531"/>
      <c r="MJ58" s="531"/>
      <c r="MK58" s="531"/>
      <c r="ML58" s="531"/>
      <c r="MM58" s="531"/>
      <c r="MN58" s="531"/>
      <c r="MO58" s="531"/>
      <c r="MP58" s="531"/>
      <c r="MQ58" s="531"/>
      <c r="MR58" s="531"/>
      <c r="MS58" s="531"/>
      <c r="MT58" s="531"/>
      <c r="MU58" s="531"/>
      <c r="MV58" s="531"/>
      <c r="MW58" s="531"/>
      <c r="MX58" s="531"/>
      <c r="MY58" s="531"/>
      <c r="MZ58" s="531"/>
      <c r="NA58" s="531"/>
      <c r="NB58" s="531"/>
      <c r="NC58" s="531"/>
      <c r="ND58" s="531"/>
      <c r="NE58" s="531"/>
      <c r="NF58" s="531"/>
      <c r="NG58" s="531"/>
      <c r="NH58" s="531"/>
      <c r="NI58" s="531"/>
      <c r="NJ58" s="531"/>
      <c r="NK58" s="531">
        <v>3</v>
      </c>
      <c r="NL58" s="531"/>
      <c r="NM58" s="531"/>
      <c r="NN58" s="531"/>
      <c r="NO58" s="531"/>
      <c r="NP58" s="531"/>
      <c r="NQ58" s="531"/>
      <c r="NR58" s="531"/>
      <c r="NS58" s="531"/>
      <c r="NT58" s="531"/>
      <c r="NU58" s="531"/>
      <c r="NV58" s="531"/>
      <c r="NW58" s="531"/>
      <c r="NX58" s="531"/>
      <c r="NY58" s="531"/>
      <c r="NZ58" s="531"/>
      <c r="OA58" s="531"/>
      <c r="OB58" s="531"/>
      <c r="OC58" s="531"/>
      <c r="OD58" s="531"/>
      <c r="OE58" s="531"/>
      <c r="OF58" s="531"/>
      <c r="OG58" s="531"/>
      <c r="OH58" s="531"/>
      <c r="OI58" s="531"/>
      <c r="OJ58" s="531">
        <v>1</v>
      </c>
      <c r="OK58" s="531"/>
      <c r="OL58" s="531"/>
      <c r="OM58" s="531"/>
      <c r="ON58" s="531"/>
      <c r="OO58" s="531">
        <v>3</v>
      </c>
      <c r="OP58" s="531"/>
      <c r="OQ58" s="531"/>
      <c r="OR58" s="531"/>
      <c r="OS58" s="531"/>
      <c r="OT58" s="531"/>
      <c r="OU58" s="531"/>
      <c r="OV58" s="531"/>
      <c r="OW58" s="531"/>
      <c r="OX58" s="531"/>
      <c r="OY58" s="531"/>
      <c r="OZ58" s="531"/>
      <c r="PA58" s="531"/>
      <c r="PB58" s="531"/>
      <c r="PC58" s="531"/>
      <c r="PD58" s="531"/>
      <c r="PE58" s="531"/>
      <c r="PF58" s="531"/>
      <c r="PG58" s="531"/>
      <c r="PH58" s="531"/>
      <c r="PI58" s="531"/>
      <c r="PJ58" s="531"/>
      <c r="PK58" s="531"/>
      <c r="PL58" s="531"/>
      <c r="PM58" s="531"/>
      <c r="PN58" s="531"/>
      <c r="PO58" s="531"/>
      <c r="PP58" s="531"/>
      <c r="PQ58" s="531"/>
      <c r="PR58" s="531"/>
      <c r="PS58" s="531"/>
      <c r="PT58" s="531"/>
      <c r="PU58" s="531"/>
      <c r="PV58" s="531"/>
      <c r="PW58" s="531"/>
      <c r="PX58" s="531"/>
      <c r="PY58" s="531"/>
      <c r="PZ58" s="531"/>
      <c r="QA58" s="531"/>
      <c r="QB58" s="531"/>
      <c r="QC58" s="531"/>
      <c r="QD58" s="531"/>
      <c r="QE58" s="531"/>
      <c r="QF58" s="531"/>
      <c r="QG58" s="531">
        <v>1</v>
      </c>
      <c r="QH58" s="531"/>
      <c r="QI58" s="531"/>
      <c r="QJ58" s="531"/>
      <c r="QK58" s="531"/>
      <c r="QL58" s="531"/>
      <c r="QM58" s="531"/>
      <c r="QN58" s="531"/>
      <c r="QO58" s="531"/>
      <c r="QP58" s="531"/>
      <c r="QQ58" s="531">
        <v>2</v>
      </c>
      <c r="QR58" s="531"/>
      <c r="QS58" s="531"/>
      <c r="QT58" s="531"/>
      <c r="QU58" s="531"/>
      <c r="QV58" s="531"/>
      <c r="QW58" s="531"/>
      <c r="QX58" s="531"/>
      <c r="QY58" s="531"/>
      <c r="QZ58" s="531"/>
      <c r="RA58" s="531"/>
      <c r="RB58" s="531"/>
      <c r="RC58" s="531"/>
      <c r="RD58" s="531"/>
      <c r="RE58" s="531"/>
      <c r="RF58" s="531"/>
      <c r="RG58" s="531"/>
      <c r="RH58" s="531"/>
      <c r="RI58" s="531"/>
      <c r="RJ58" s="531"/>
      <c r="RK58" s="531"/>
      <c r="RL58" s="531"/>
      <c r="RM58" s="531"/>
      <c r="RN58" s="531"/>
      <c r="RO58" s="531"/>
      <c r="RP58" s="531"/>
      <c r="RQ58" s="531"/>
      <c r="RR58" s="531"/>
      <c r="RS58" s="531"/>
      <c r="RT58" s="531"/>
      <c r="RU58" s="531"/>
      <c r="RV58" s="531"/>
      <c r="RW58" s="531"/>
      <c r="RX58" s="531"/>
      <c r="RY58" s="531"/>
      <c r="RZ58" s="531"/>
      <c r="SA58" s="531"/>
      <c r="SB58" s="531"/>
      <c r="SC58" s="531"/>
      <c r="SD58" s="531"/>
      <c r="SE58" s="531"/>
      <c r="SF58" s="531"/>
      <c r="SG58" s="531"/>
      <c r="SH58" s="531"/>
      <c r="SI58" s="531">
        <v>2</v>
      </c>
      <c r="SJ58" s="531"/>
      <c r="SK58" s="531"/>
      <c r="SL58" s="531"/>
      <c r="SM58" s="531"/>
      <c r="SN58" s="531"/>
      <c r="SO58" s="531">
        <v>0</v>
      </c>
      <c r="SP58" s="531">
        <v>0</v>
      </c>
      <c r="SQ58" s="531">
        <v>0</v>
      </c>
      <c r="SR58" s="531">
        <v>0</v>
      </c>
      <c r="SS58" s="531">
        <v>0</v>
      </c>
      <c r="ST58" s="531">
        <v>0</v>
      </c>
      <c r="SU58" s="531">
        <v>0</v>
      </c>
      <c r="SV58" s="531">
        <v>0</v>
      </c>
      <c r="SW58" s="531"/>
      <c r="SX58" s="531"/>
      <c r="SY58" s="531"/>
      <c r="SZ58" s="531"/>
      <c r="TA58" s="531"/>
      <c r="TB58" s="531"/>
      <c r="TC58" s="531"/>
      <c r="TD58" s="531"/>
      <c r="TE58" s="531"/>
      <c r="TF58" s="531"/>
      <c r="TG58" s="531"/>
      <c r="TH58" s="531"/>
      <c r="TI58" s="531"/>
      <c r="TJ58" s="531"/>
      <c r="TK58" s="531"/>
      <c r="TL58" s="531"/>
      <c r="TM58" s="531"/>
      <c r="TN58" s="531"/>
      <c r="TO58" s="531"/>
      <c r="TP58" s="531"/>
      <c r="TQ58" s="531"/>
      <c r="TR58" s="531"/>
      <c r="TS58" s="531"/>
      <c r="TT58" s="531"/>
      <c r="TU58" s="531"/>
      <c r="TV58" s="531"/>
      <c r="TW58" s="531"/>
      <c r="TX58" s="531"/>
      <c r="TY58" s="531"/>
      <c r="TZ58" s="531"/>
      <c r="UA58" s="531"/>
      <c r="UB58" s="531"/>
      <c r="UC58" s="531">
        <v>8</v>
      </c>
      <c r="UD58" s="531"/>
      <c r="UE58" s="531">
        <v>3</v>
      </c>
      <c r="UF58" s="531"/>
      <c r="UG58" s="531">
        <v>11</v>
      </c>
      <c r="UH58" s="531"/>
      <c r="UI58" s="531">
        <v>4</v>
      </c>
      <c r="UJ58" s="531"/>
      <c r="UK58" s="531"/>
      <c r="UL58" s="531"/>
      <c r="UM58" s="531">
        <v>2</v>
      </c>
      <c r="UN58" s="531">
        <v>1</v>
      </c>
      <c r="UO58" s="531">
        <v>3</v>
      </c>
      <c r="UP58" s="531">
        <v>1</v>
      </c>
      <c r="UQ58" s="531"/>
      <c r="UR58" s="531">
        <v>1</v>
      </c>
      <c r="US58" s="531"/>
      <c r="UT58" s="531"/>
      <c r="UU58" s="531"/>
      <c r="UV58" s="531"/>
      <c r="UW58" s="531">
        <v>1</v>
      </c>
      <c r="UX58" s="531">
        <v>5</v>
      </c>
      <c r="UY58" s="531">
        <v>4</v>
      </c>
      <c r="UZ58" s="531">
        <v>1</v>
      </c>
      <c r="VA58" s="531"/>
      <c r="VB58" s="531"/>
      <c r="VC58" s="536"/>
      <c r="VD58" s="536"/>
      <c r="VE58" s="536"/>
      <c r="VF58" s="536"/>
      <c r="VG58" s="536"/>
      <c r="VH58" s="536"/>
      <c r="VI58" s="531"/>
      <c r="VJ58" s="531"/>
      <c r="VK58" s="531"/>
      <c r="VL58" s="531"/>
      <c r="VM58" s="531"/>
      <c r="VN58" s="531"/>
      <c r="VO58" s="531">
        <v>2</v>
      </c>
      <c r="VP58" s="531">
        <v>3</v>
      </c>
      <c r="VQ58" s="531"/>
      <c r="VR58" s="531"/>
      <c r="VS58" s="531"/>
      <c r="VT58" s="531"/>
      <c r="VU58" s="531"/>
      <c r="VV58" s="531"/>
      <c r="VW58" s="531"/>
      <c r="VX58" s="536"/>
      <c r="VY58" s="531"/>
      <c r="VZ58" s="531"/>
      <c r="WA58" s="531"/>
      <c r="WB58" s="531"/>
      <c r="WC58" s="531"/>
      <c r="WD58" s="531"/>
      <c r="WE58" s="531">
        <v>20</v>
      </c>
      <c r="WF58" s="536"/>
      <c r="WG58" s="536"/>
      <c r="WH58" s="536"/>
      <c r="WI58" s="536"/>
      <c r="WJ58" s="536"/>
      <c r="WK58" s="536"/>
      <c r="WL58" s="536"/>
      <c r="WM58" s="536"/>
      <c r="WN58" s="536"/>
      <c r="WO58" s="531"/>
      <c r="WP58" s="531"/>
      <c r="WQ58" s="531"/>
      <c r="WR58" s="531"/>
      <c r="WS58" s="531"/>
      <c r="WT58" s="531"/>
      <c r="WU58" s="531"/>
      <c r="WV58" s="531"/>
      <c r="WW58" s="531"/>
      <c r="WX58" s="531"/>
      <c r="WY58" s="531"/>
      <c r="WZ58" s="531"/>
      <c r="XA58" s="531"/>
      <c r="XB58" s="531"/>
      <c r="XC58" s="531"/>
      <c r="XD58" s="531">
        <v>4</v>
      </c>
      <c r="XE58" s="531"/>
      <c r="XF58" s="531"/>
      <c r="XG58" s="531"/>
      <c r="XH58" s="531">
        <v>7</v>
      </c>
      <c r="XI58" s="531">
        <v>14</v>
      </c>
      <c r="XJ58" s="531"/>
      <c r="XK58" s="531"/>
      <c r="XL58" s="531"/>
      <c r="XM58" s="531"/>
      <c r="XN58" s="531"/>
      <c r="XO58" s="531"/>
      <c r="XP58" s="531"/>
      <c r="XQ58" s="531"/>
      <c r="XR58" s="531"/>
      <c r="XS58" s="531"/>
      <c r="XT58" s="531"/>
      <c r="XU58" s="531"/>
      <c r="XV58" s="531"/>
      <c r="XW58" s="531"/>
      <c r="XX58" s="531"/>
      <c r="XY58" s="531"/>
      <c r="XZ58" s="531"/>
      <c r="YA58" s="531"/>
      <c r="YB58" s="531"/>
      <c r="YC58" s="531"/>
      <c r="YD58" s="531"/>
      <c r="YE58" s="531"/>
      <c r="YF58" s="531"/>
      <c r="YG58" s="531"/>
      <c r="YH58" s="531"/>
      <c r="YI58" s="531"/>
      <c r="YJ58" s="531"/>
      <c r="YK58" s="531"/>
      <c r="YL58" s="531"/>
      <c r="YM58" s="531"/>
      <c r="YN58" s="531"/>
      <c r="YO58" s="531"/>
      <c r="YP58" s="531"/>
      <c r="YQ58" s="531"/>
      <c r="YR58" s="531"/>
      <c r="YS58" s="531"/>
      <c r="YT58" s="531"/>
      <c r="YU58" s="531"/>
      <c r="YV58" s="531">
        <v>1</v>
      </c>
      <c r="YW58" s="531"/>
      <c r="YX58" s="531"/>
      <c r="YY58" s="531"/>
      <c r="YZ58" s="531"/>
      <c r="ZA58" s="531"/>
      <c r="ZB58" s="531"/>
      <c r="ZC58" s="531"/>
      <c r="ZD58" s="531"/>
      <c r="ZE58" s="531"/>
      <c r="ZF58" s="531"/>
      <c r="ZG58" s="531"/>
      <c r="ZH58" s="531"/>
      <c r="ZI58" s="531"/>
      <c r="ZJ58" s="531"/>
      <c r="ZK58" s="531"/>
      <c r="ZL58" s="531"/>
      <c r="ZM58" s="531"/>
      <c r="ZN58" s="531"/>
      <c r="ZO58" s="531"/>
      <c r="ZP58" s="531"/>
      <c r="ZQ58" s="531"/>
      <c r="ZR58" s="531"/>
      <c r="ZS58" s="531"/>
      <c r="ZT58" s="531"/>
      <c r="ZU58" s="531"/>
      <c r="ZV58" s="531"/>
      <c r="ZW58" s="531"/>
      <c r="ZX58" s="531"/>
      <c r="ZY58" s="531"/>
      <c r="ZZ58" s="531"/>
      <c r="AAA58" s="531"/>
      <c r="AAB58" s="531"/>
      <c r="AAC58" s="531"/>
      <c r="AAD58" s="531"/>
      <c r="AAE58" s="531"/>
      <c r="AAF58" s="531"/>
      <c r="AAG58" s="531"/>
      <c r="AAH58" s="531"/>
      <c r="AAI58" s="531"/>
      <c r="AAJ58" s="531"/>
      <c r="AAK58" s="531"/>
      <c r="AAL58" s="531">
        <v>1</v>
      </c>
      <c r="AAM58" s="531">
        <v>4</v>
      </c>
      <c r="AAN58" s="531"/>
      <c r="AAO58" s="531"/>
      <c r="AAP58" s="531"/>
      <c r="AAQ58" s="531"/>
      <c r="AAR58" s="531"/>
      <c r="AAS58" s="531"/>
      <c r="AAT58" s="531"/>
      <c r="AAU58" s="531"/>
      <c r="AAV58" s="531"/>
      <c r="AAW58" s="531">
        <v>4</v>
      </c>
      <c r="AAX58" s="531"/>
      <c r="AAY58" s="531"/>
      <c r="AAZ58" s="531"/>
      <c r="ABA58" s="531">
        <v>3</v>
      </c>
      <c r="ABB58" s="531"/>
      <c r="ABC58" s="531"/>
      <c r="ABD58" s="531"/>
      <c r="ABE58" s="536"/>
      <c r="ABF58" s="536"/>
      <c r="ABG58" s="536"/>
      <c r="ABH58" s="536"/>
      <c r="ABI58" s="536"/>
      <c r="ABJ58" s="536"/>
      <c r="ABK58" s="536"/>
      <c r="ABL58" s="536"/>
      <c r="ABM58" s="536"/>
      <c r="ABN58" s="536"/>
      <c r="ABO58" s="536"/>
      <c r="ABP58" s="536"/>
      <c r="ABQ58" s="536"/>
      <c r="ABR58" s="536"/>
      <c r="ABS58" s="536"/>
      <c r="ABT58" s="536"/>
      <c r="ABU58" s="536"/>
      <c r="ABV58" s="536"/>
      <c r="ABW58" s="536"/>
      <c r="ABX58" s="536"/>
      <c r="ABY58" s="536"/>
      <c r="ABZ58" s="531"/>
      <c r="ACA58" s="531"/>
      <c r="ACB58" s="531"/>
      <c r="ACC58" s="531"/>
      <c r="ACD58" s="531"/>
      <c r="ACE58" s="531"/>
      <c r="ACF58" s="531"/>
      <c r="ACG58" s="531"/>
      <c r="ACH58" s="531"/>
      <c r="ACI58" s="531"/>
      <c r="ACJ58" s="531"/>
      <c r="ACK58" s="531"/>
      <c r="ACL58" s="531"/>
      <c r="ACM58" s="531"/>
      <c r="ACN58" s="531"/>
      <c r="ACO58" s="531"/>
      <c r="ACP58" s="531"/>
      <c r="ACQ58" s="531">
        <v>3</v>
      </c>
      <c r="ACR58" s="531">
        <v>2</v>
      </c>
      <c r="ACS58" s="531">
        <v>1</v>
      </c>
      <c r="ACT58" s="531">
        <v>2</v>
      </c>
      <c r="ACU58" s="531"/>
      <c r="ACV58" s="531" t="s">
        <v>1827</v>
      </c>
      <c r="ACW58" s="536"/>
      <c r="ACX58" s="536"/>
      <c r="ACY58" s="536"/>
      <c r="ACZ58" s="536"/>
      <c r="ADA58" s="536"/>
      <c r="ADB58" s="536"/>
      <c r="ADC58" s="536"/>
      <c r="ADD58" s="536"/>
      <c r="ADE58" s="536"/>
      <c r="ADF58" s="536"/>
      <c r="ADG58" s="536"/>
      <c r="ADH58" s="536"/>
      <c r="ADI58" s="536"/>
      <c r="ADJ58" s="536"/>
      <c r="ADK58" s="536"/>
      <c r="ADL58" s="531"/>
      <c r="ADM58" s="531"/>
      <c r="ADN58" s="531"/>
      <c r="ADO58" s="531"/>
      <c r="ADP58" s="531"/>
      <c r="ADQ58" s="531"/>
      <c r="ADR58" s="531"/>
      <c r="ADS58" s="531" t="s">
        <v>1636</v>
      </c>
      <c r="ADT58" s="531"/>
      <c r="ADU58" s="531"/>
      <c r="ADV58" s="531"/>
      <c r="ADW58" s="531"/>
      <c r="ADX58" s="531"/>
      <c r="ADY58" s="536"/>
      <c r="ADZ58" s="536"/>
      <c r="AEA58" s="536"/>
      <c r="AEB58" s="531" t="s">
        <v>1798</v>
      </c>
      <c r="AEC58" s="531" t="s">
        <v>1799</v>
      </c>
      <c r="AED58" s="531" t="s">
        <v>1800</v>
      </c>
      <c r="AEE58" s="531" t="s">
        <v>1801</v>
      </c>
      <c r="AEF58" s="531" t="s">
        <v>1802</v>
      </c>
      <c r="AEG58" s="531" t="s">
        <v>1803</v>
      </c>
      <c r="AEH58" s="531" t="s">
        <v>1638</v>
      </c>
      <c r="AEI58" s="531" t="s">
        <v>1637</v>
      </c>
      <c r="AEJ58" s="531" t="s">
        <v>1637</v>
      </c>
    </row>
    <row r="59" spans="1:816">
      <c r="A59" s="531">
        <v>31</v>
      </c>
      <c r="B59" s="531">
        <v>45</v>
      </c>
      <c r="C59" s="537">
        <v>4</v>
      </c>
      <c r="D59" s="535">
        <v>43123.545691053238</v>
      </c>
      <c r="E59" s="531" t="s">
        <v>697</v>
      </c>
      <c r="F59" s="531" t="s">
        <v>771</v>
      </c>
      <c r="G59" s="531" t="s">
        <v>772</v>
      </c>
      <c r="H59" s="531" t="s">
        <v>773</v>
      </c>
      <c r="I59" s="531" t="s">
        <v>700</v>
      </c>
      <c r="J59" s="531">
        <v>39</v>
      </c>
      <c r="K59" s="531" t="s">
        <v>1768</v>
      </c>
      <c r="L59" s="531" t="s">
        <v>1769</v>
      </c>
      <c r="M59" s="531" t="s">
        <v>774</v>
      </c>
      <c r="N59" s="531"/>
      <c r="O59" s="531" t="s">
        <v>1770</v>
      </c>
      <c r="P59" s="531" t="s">
        <v>775</v>
      </c>
      <c r="Q59" s="531"/>
      <c r="R59" s="531"/>
      <c r="S59" s="531"/>
      <c r="T59" s="531"/>
      <c r="U59" s="531" t="s">
        <v>1142</v>
      </c>
      <c r="V59" s="531" t="s">
        <v>772</v>
      </c>
      <c r="W59" s="531" t="s">
        <v>773</v>
      </c>
      <c r="X59" s="531" t="s">
        <v>700</v>
      </c>
      <c r="Y59" s="531" t="s">
        <v>771</v>
      </c>
      <c r="Z59" s="531" t="s">
        <v>1768</v>
      </c>
      <c r="AA59" s="531" t="s">
        <v>1769</v>
      </c>
      <c r="AB59" s="531" t="s">
        <v>1771</v>
      </c>
      <c r="AC59" s="531" t="s">
        <v>1773</v>
      </c>
      <c r="AD59" s="531" t="s">
        <v>1769</v>
      </c>
      <c r="AE59" s="531" t="s">
        <v>1768</v>
      </c>
      <c r="AF59" s="531">
        <v>5</v>
      </c>
      <c r="AG59" s="531"/>
      <c r="AH59" s="531"/>
      <c r="AI59" s="531"/>
      <c r="AJ59" s="531"/>
      <c r="AK59" s="531"/>
      <c r="AL59" s="531"/>
      <c r="AM59" s="531"/>
      <c r="AN59" s="531"/>
      <c r="AO59" s="531"/>
      <c r="AP59" s="531"/>
      <c r="AQ59" s="531"/>
      <c r="AR59" s="531"/>
      <c r="AS59" s="531"/>
      <c r="AT59" s="531"/>
      <c r="AU59" s="531"/>
      <c r="AV59" s="531"/>
      <c r="AW59" s="531"/>
      <c r="AX59" s="531"/>
      <c r="AY59" s="531"/>
      <c r="AZ59" s="531"/>
      <c r="BA59" s="531"/>
      <c r="BB59" s="531"/>
      <c r="BC59" s="531"/>
      <c r="BD59" s="531"/>
      <c r="BE59" s="531"/>
      <c r="BF59" s="531">
        <v>4</v>
      </c>
      <c r="BG59" s="531"/>
      <c r="BH59" s="531"/>
      <c r="BI59" s="531">
        <v>4</v>
      </c>
      <c r="BJ59" s="531"/>
      <c r="BK59" s="531"/>
      <c r="BL59" s="531"/>
      <c r="BM59" s="531"/>
      <c r="BN59" s="531"/>
      <c r="BO59" s="531"/>
      <c r="BP59" s="531">
        <v>3</v>
      </c>
      <c r="BQ59" s="531"/>
      <c r="BR59" s="531">
        <v>2</v>
      </c>
      <c r="BS59" s="531"/>
      <c r="BT59" s="531"/>
      <c r="BU59" s="531"/>
      <c r="BV59" s="531"/>
      <c r="BW59" s="531"/>
      <c r="BX59" s="531"/>
      <c r="BY59" s="531"/>
      <c r="BZ59" s="531"/>
      <c r="CA59" s="531"/>
      <c r="CB59" s="531"/>
      <c r="CC59" s="531">
        <v>1</v>
      </c>
      <c r="CD59" s="531"/>
      <c r="CE59" s="531"/>
      <c r="CF59" s="531">
        <v>6</v>
      </c>
      <c r="CG59" s="531"/>
      <c r="CH59" s="531"/>
      <c r="CI59" s="531">
        <v>5</v>
      </c>
      <c r="CJ59" s="531"/>
      <c r="CK59" s="531"/>
      <c r="CL59" s="531"/>
      <c r="CM59" s="531"/>
      <c r="CN59" s="531"/>
      <c r="CO59" s="531"/>
      <c r="CP59" s="531"/>
      <c r="CQ59" s="531"/>
      <c r="CR59" s="531">
        <v>3</v>
      </c>
      <c r="CS59" s="531"/>
      <c r="CT59" s="531"/>
      <c r="CU59" s="531"/>
      <c r="CV59" s="531"/>
      <c r="CW59" s="531"/>
      <c r="CX59" s="531"/>
      <c r="CY59" s="531"/>
      <c r="CZ59" s="531"/>
      <c r="DA59" s="531"/>
      <c r="DB59" s="531"/>
      <c r="DC59" s="531"/>
      <c r="DD59" s="531"/>
      <c r="DE59" s="531"/>
      <c r="DF59" s="531">
        <v>9</v>
      </c>
      <c r="DG59" s="531"/>
      <c r="DH59" s="531"/>
      <c r="DI59" s="531">
        <v>5</v>
      </c>
      <c r="DJ59" s="531"/>
      <c r="DK59" s="531"/>
      <c r="DL59" s="531"/>
      <c r="DM59" s="531"/>
      <c r="DN59" s="531"/>
      <c r="DO59" s="531"/>
      <c r="DP59" s="531">
        <v>2</v>
      </c>
      <c r="DQ59" s="531"/>
      <c r="DR59" s="531">
        <v>3</v>
      </c>
      <c r="DS59" s="531"/>
      <c r="DT59" s="531"/>
      <c r="DU59" s="531"/>
      <c r="DV59" s="531"/>
      <c r="DW59" s="531"/>
      <c r="DX59" s="531"/>
      <c r="DY59" s="531"/>
      <c r="DZ59" s="531"/>
      <c r="EA59" s="531"/>
      <c r="EB59" s="531"/>
      <c r="EC59" s="531"/>
      <c r="ED59" s="531"/>
      <c r="EE59" s="531"/>
      <c r="EF59" s="531">
        <v>5</v>
      </c>
      <c r="EG59" s="531"/>
      <c r="EH59" s="531"/>
      <c r="EI59" s="531">
        <v>4</v>
      </c>
      <c r="EJ59" s="531"/>
      <c r="EK59" s="531"/>
      <c r="EL59" s="531"/>
      <c r="EM59" s="531"/>
      <c r="EN59" s="531"/>
      <c r="EO59" s="531"/>
      <c r="EP59" s="531"/>
      <c r="EQ59" s="531"/>
      <c r="ER59" s="531"/>
      <c r="ES59" s="531"/>
      <c r="ET59" s="531"/>
      <c r="EU59" s="531"/>
      <c r="EV59" s="531"/>
      <c r="EW59" s="531"/>
      <c r="EX59" s="531"/>
      <c r="EY59" s="531"/>
      <c r="EZ59" s="531"/>
      <c r="FA59" s="531"/>
      <c r="FB59" s="531"/>
      <c r="FC59" s="531"/>
      <c r="FD59" s="531"/>
      <c r="FE59" s="531"/>
      <c r="FF59" s="531"/>
      <c r="FG59" s="531"/>
      <c r="FH59" s="531"/>
      <c r="FI59" s="531"/>
      <c r="FJ59" s="531"/>
      <c r="FK59" s="531"/>
      <c r="FL59" s="531"/>
      <c r="FM59" s="531"/>
      <c r="FN59" s="531"/>
      <c r="FO59" s="531"/>
      <c r="FP59" s="531"/>
      <c r="FQ59" s="531"/>
      <c r="FR59" s="531"/>
      <c r="FS59" s="531"/>
      <c r="FT59" s="531"/>
      <c r="FU59" s="531"/>
      <c r="FV59" s="531"/>
      <c r="FW59" s="531"/>
      <c r="FX59" s="531"/>
      <c r="FY59" s="531"/>
      <c r="FZ59" s="531"/>
      <c r="GA59" s="531"/>
      <c r="GB59" s="531"/>
      <c r="GC59" s="531"/>
      <c r="GD59" s="531"/>
      <c r="GE59" s="531"/>
      <c r="GF59" s="531"/>
      <c r="GG59" s="531"/>
      <c r="GH59" s="531"/>
      <c r="GI59" s="531"/>
      <c r="GJ59" s="531"/>
      <c r="GK59" s="531"/>
      <c r="GL59" s="531">
        <v>1</v>
      </c>
      <c r="GM59" s="531"/>
      <c r="GN59" s="531"/>
      <c r="GO59" s="531"/>
      <c r="GP59" s="531"/>
      <c r="GQ59" s="531"/>
      <c r="GR59" s="531"/>
      <c r="GS59" s="531"/>
      <c r="GT59" s="531"/>
      <c r="GU59" s="531"/>
      <c r="GV59" s="531"/>
      <c r="GW59" s="531"/>
      <c r="GX59" s="531"/>
      <c r="GY59" s="531"/>
      <c r="GZ59" s="531"/>
      <c r="HA59" s="531"/>
      <c r="HB59" s="531"/>
      <c r="HC59" s="531"/>
      <c r="HD59" s="531"/>
      <c r="HE59" s="531"/>
      <c r="HF59" s="531"/>
      <c r="HG59" s="531"/>
      <c r="HH59" s="531"/>
      <c r="HI59" s="531"/>
      <c r="HJ59" s="531"/>
      <c r="HK59" s="531"/>
      <c r="HL59" s="531"/>
      <c r="HM59" s="531"/>
      <c r="HN59" s="531"/>
      <c r="HO59" s="531"/>
      <c r="HP59" s="531"/>
      <c r="HQ59" s="531"/>
      <c r="HR59" s="531"/>
      <c r="HS59" s="531"/>
      <c r="HT59" s="531"/>
      <c r="HU59" s="531"/>
      <c r="HV59" s="531"/>
      <c r="HW59" s="531"/>
      <c r="HX59" s="531"/>
      <c r="HY59" s="531"/>
      <c r="HZ59" s="531"/>
      <c r="IA59" s="531"/>
      <c r="IB59" s="531"/>
      <c r="IC59" s="531"/>
      <c r="ID59" s="531"/>
      <c r="IE59" s="531"/>
      <c r="IF59" s="531">
        <v>2</v>
      </c>
      <c r="IG59" s="531"/>
      <c r="IH59" s="531"/>
      <c r="II59" s="531"/>
      <c r="IJ59" s="531"/>
      <c r="IK59" s="531"/>
      <c r="IL59" s="531"/>
      <c r="IM59" s="531"/>
      <c r="IN59" s="531"/>
      <c r="IO59" s="531"/>
      <c r="IP59" s="531"/>
      <c r="IQ59" s="531"/>
      <c r="IR59" s="531"/>
      <c r="IS59" s="531"/>
      <c r="IT59" s="531"/>
      <c r="IU59" s="531"/>
      <c r="IV59" s="531"/>
      <c r="IW59" s="531"/>
      <c r="IX59" s="531"/>
      <c r="IY59" s="531"/>
      <c r="IZ59" s="531"/>
      <c r="JA59" s="531"/>
      <c r="JB59" s="531"/>
      <c r="JC59" s="531"/>
      <c r="JD59" s="531"/>
      <c r="JE59" s="531"/>
      <c r="JF59" s="531"/>
      <c r="JG59" s="531"/>
      <c r="JH59" s="531"/>
      <c r="JI59" s="531"/>
      <c r="JJ59" s="531"/>
      <c r="JK59" s="531"/>
      <c r="JL59" s="531"/>
      <c r="JM59" s="531"/>
      <c r="JN59" s="531"/>
      <c r="JO59" s="531"/>
      <c r="JP59" s="531"/>
      <c r="JQ59" s="531"/>
      <c r="JR59" s="531"/>
      <c r="JS59" s="531"/>
      <c r="JT59" s="531"/>
      <c r="JU59" s="531"/>
      <c r="JV59" s="531"/>
      <c r="JW59" s="531"/>
      <c r="JX59" s="531"/>
      <c r="JY59" s="531"/>
      <c r="JZ59" s="531"/>
      <c r="KA59" s="531"/>
      <c r="KB59" s="531"/>
      <c r="KC59" s="531"/>
      <c r="KD59" s="531"/>
      <c r="KE59" s="531"/>
      <c r="KF59" s="531"/>
      <c r="KG59" s="531"/>
      <c r="KH59" s="531"/>
      <c r="KI59" s="531"/>
      <c r="KJ59" s="531"/>
      <c r="KK59" s="531"/>
      <c r="KL59" s="531"/>
      <c r="KM59" s="531"/>
      <c r="KN59" s="531"/>
      <c r="KO59" s="531"/>
      <c r="KP59" s="531"/>
      <c r="KQ59" s="531"/>
      <c r="KR59" s="531"/>
      <c r="KS59" s="531"/>
      <c r="KT59" s="531"/>
      <c r="KU59" s="531"/>
      <c r="KV59" s="531"/>
      <c r="KW59" s="531"/>
      <c r="KX59" s="531"/>
      <c r="KY59" s="531"/>
      <c r="KZ59" s="531"/>
      <c r="LA59" s="531"/>
      <c r="LB59" s="531"/>
      <c r="LC59" s="531"/>
      <c r="LD59" s="531"/>
      <c r="LE59" s="531"/>
      <c r="LF59" s="531"/>
      <c r="LG59" s="531"/>
      <c r="LH59" s="531"/>
      <c r="LI59" s="531"/>
      <c r="LJ59" s="531"/>
      <c r="LK59" s="531"/>
      <c r="LL59" s="531"/>
      <c r="LM59" s="531"/>
      <c r="LN59" s="531"/>
      <c r="LO59" s="531"/>
      <c r="LP59" s="531"/>
      <c r="LQ59" s="531"/>
      <c r="LR59" s="531"/>
      <c r="LS59" s="531"/>
      <c r="LT59" s="531"/>
      <c r="LU59" s="531"/>
      <c r="LV59" s="531"/>
      <c r="LW59" s="531"/>
      <c r="LX59" s="531"/>
      <c r="LY59" s="531"/>
      <c r="LZ59" s="531"/>
      <c r="MA59" s="531"/>
      <c r="MB59" s="531"/>
      <c r="MC59" s="531"/>
      <c r="MD59" s="531"/>
      <c r="ME59" s="531"/>
      <c r="MF59" s="531"/>
      <c r="MG59" s="531"/>
      <c r="MH59" s="531"/>
      <c r="MI59" s="531"/>
      <c r="MJ59" s="531"/>
      <c r="MK59" s="531"/>
      <c r="ML59" s="531"/>
      <c r="MM59" s="531"/>
      <c r="MN59" s="531"/>
      <c r="MO59" s="531"/>
      <c r="MP59" s="531"/>
      <c r="MQ59" s="531"/>
      <c r="MR59" s="531"/>
      <c r="MS59" s="531"/>
      <c r="MT59" s="531"/>
      <c r="MU59" s="531"/>
      <c r="MV59" s="531"/>
      <c r="MW59" s="531">
        <v>3</v>
      </c>
      <c r="MX59" s="531"/>
      <c r="MY59" s="531"/>
      <c r="MZ59" s="531"/>
      <c r="NA59" s="531"/>
      <c r="NB59" s="531"/>
      <c r="NC59" s="531"/>
      <c r="ND59" s="531"/>
      <c r="NE59" s="531"/>
      <c r="NF59" s="531"/>
      <c r="NG59" s="531">
        <v>7</v>
      </c>
      <c r="NH59" s="531"/>
      <c r="NI59" s="531"/>
      <c r="NJ59" s="531"/>
      <c r="NK59" s="531"/>
      <c r="NL59" s="531"/>
      <c r="NM59" s="531"/>
      <c r="NN59" s="531"/>
      <c r="NO59" s="531"/>
      <c r="NP59" s="531"/>
      <c r="NQ59" s="531"/>
      <c r="NR59" s="531"/>
      <c r="NS59" s="531"/>
      <c r="NT59" s="531"/>
      <c r="NU59" s="531"/>
      <c r="NV59" s="531"/>
      <c r="NW59" s="531"/>
      <c r="NX59" s="531"/>
      <c r="NY59" s="531"/>
      <c r="NZ59" s="531"/>
      <c r="OA59" s="531"/>
      <c r="OB59" s="531"/>
      <c r="OC59" s="531"/>
      <c r="OD59" s="531"/>
      <c r="OE59" s="531"/>
      <c r="OF59" s="531"/>
      <c r="OG59" s="531"/>
      <c r="OH59" s="531"/>
      <c r="OI59" s="531"/>
      <c r="OJ59" s="531"/>
      <c r="OK59" s="531"/>
      <c r="OL59" s="531"/>
      <c r="OM59" s="531"/>
      <c r="ON59" s="531"/>
      <c r="OO59" s="531">
        <v>4</v>
      </c>
      <c r="OP59" s="531"/>
      <c r="OQ59" s="531"/>
      <c r="OR59" s="531"/>
      <c r="OS59" s="531"/>
      <c r="OT59" s="531"/>
      <c r="OU59" s="531"/>
      <c r="OV59" s="531"/>
      <c r="OW59" s="531"/>
      <c r="OX59" s="531"/>
      <c r="OY59" s="531">
        <v>5</v>
      </c>
      <c r="OZ59" s="531"/>
      <c r="PA59" s="531"/>
      <c r="PB59" s="531"/>
      <c r="PC59" s="531"/>
      <c r="PD59" s="531"/>
      <c r="PE59" s="531"/>
      <c r="PF59" s="531"/>
      <c r="PG59" s="531"/>
      <c r="PH59" s="531"/>
      <c r="PI59" s="531"/>
      <c r="PJ59" s="531"/>
      <c r="PK59" s="531"/>
      <c r="PL59" s="531"/>
      <c r="PM59" s="531"/>
      <c r="PN59" s="531"/>
      <c r="PO59" s="531"/>
      <c r="PP59" s="531"/>
      <c r="PQ59" s="531"/>
      <c r="PR59" s="531"/>
      <c r="PS59" s="531"/>
      <c r="PT59" s="531"/>
      <c r="PU59" s="531"/>
      <c r="PV59" s="531"/>
      <c r="PW59" s="531"/>
      <c r="PX59" s="531"/>
      <c r="PY59" s="531"/>
      <c r="PZ59" s="531"/>
      <c r="QA59" s="531"/>
      <c r="QB59" s="531"/>
      <c r="QC59" s="531"/>
      <c r="QD59" s="531"/>
      <c r="QE59" s="531"/>
      <c r="QF59" s="531"/>
      <c r="QG59" s="531">
        <v>7</v>
      </c>
      <c r="QH59" s="531"/>
      <c r="QI59" s="531"/>
      <c r="QJ59" s="531"/>
      <c r="QK59" s="531"/>
      <c r="QL59" s="531"/>
      <c r="QM59" s="531"/>
      <c r="QN59" s="531"/>
      <c r="QO59" s="531"/>
      <c r="QP59" s="531">
        <v>4</v>
      </c>
      <c r="QQ59" s="531">
        <v>7</v>
      </c>
      <c r="QR59" s="531"/>
      <c r="QS59" s="531"/>
      <c r="QT59" s="531"/>
      <c r="QU59" s="531"/>
      <c r="QV59" s="531"/>
      <c r="QW59" s="531"/>
      <c r="QX59" s="531"/>
      <c r="QY59" s="531"/>
      <c r="QZ59" s="531"/>
      <c r="RA59" s="531"/>
      <c r="RB59" s="531"/>
      <c r="RC59" s="531"/>
      <c r="RD59" s="531"/>
      <c r="RE59" s="531"/>
      <c r="RF59" s="531"/>
      <c r="RG59" s="531"/>
      <c r="RH59" s="531"/>
      <c r="RI59" s="531"/>
      <c r="RJ59" s="531"/>
      <c r="RK59" s="531"/>
      <c r="RL59" s="531"/>
      <c r="RM59" s="531"/>
      <c r="RN59" s="531"/>
      <c r="RO59" s="531"/>
      <c r="RP59" s="531"/>
      <c r="RQ59" s="531"/>
      <c r="RR59" s="531"/>
      <c r="RS59" s="531"/>
      <c r="RT59" s="531"/>
      <c r="RU59" s="531"/>
      <c r="RV59" s="531"/>
      <c r="RW59" s="531"/>
      <c r="RX59" s="531"/>
      <c r="RY59" s="531">
        <v>5</v>
      </c>
      <c r="RZ59" s="531"/>
      <c r="SA59" s="531"/>
      <c r="SB59" s="531"/>
      <c r="SC59" s="531"/>
      <c r="SD59" s="531"/>
      <c r="SE59" s="531"/>
      <c r="SF59" s="531"/>
      <c r="SG59" s="531"/>
      <c r="SH59" s="531">
        <v>3</v>
      </c>
      <c r="SI59" s="531">
        <v>5</v>
      </c>
      <c r="SJ59" s="531"/>
      <c r="SK59" s="531"/>
      <c r="SL59" s="531"/>
      <c r="SM59" s="531"/>
      <c r="SN59" s="531"/>
      <c r="SO59" s="531"/>
      <c r="SP59" s="531"/>
      <c r="SQ59" s="531">
        <v>1</v>
      </c>
      <c r="SR59" s="531"/>
      <c r="SS59" s="531"/>
      <c r="ST59" s="531"/>
      <c r="SU59" s="531"/>
      <c r="SV59" s="531"/>
      <c r="SW59" s="531"/>
      <c r="SX59" s="531"/>
      <c r="SY59" s="531"/>
      <c r="SZ59" s="531"/>
      <c r="TA59" s="531"/>
      <c r="TB59" s="531"/>
      <c r="TC59" s="531"/>
      <c r="TD59" s="531"/>
      <c r="TE59" s="531"/>
      <c r="TF59" s="531"/>
      <c r="TG59" s="531"/>
      <c r="TH59" s="531"/>
      <c r="TI59" s="531"/>
      <c r="TJ59" s="531"/>
      <c r="TK59" s="531"/>
      <c r="TL59" s="531"/>
      <c r="TM59" s="531"/>
      <c r="TN59" s="531">
        <v>1</v>
      </c>
      <c r="TO59" s="531"/>
      <c r="TP59" s="531"/>
      <c r="TQ59" s="531"/>
      <c r="TR59" s="531"/>
      <c r="TS59" s="531"/>
      <c r="TT59" s="531"/>
      <c r="TU59" s="531"/>
      <c r="TV59" s="531">
        <v>1</v>
      </c>
      <c r="TW59" s="531"/>
      <c r="TX59" s="531"/>
      <c r="TY59" s="531"/>
      <c r="TZ59" s="531">
        <v>1</v>
      </c>
      <c r="UA59" s="531"/>
      <c r="UB59" s="531"/>
      <c r="UC59" s="531">
        <v>14</v>
      </c>
      <c r="UD59" s="531"/>
      <c r="UE59" s="531"/>
      <c r="UF59" s="531"/>
      <c r="UG59" s="531">
        <v>15</v>
      </c>
      <c r="UH59" s="531">
        <v>1</v>
      </c>
      <c r="UI59" s="531">
        <v>7</v>
      </c>
      <c r="UJ59" s="531"/>
      <c r="UK59" s="531"/>
      <c r="UL59" s="531"/>
      <c r="UM59" s="531"/>
      <c r="UN59" s="531">
        <v>4</v>
      </c>
      <c r="UO59" s="531">
        <v>6</v>
      </c>
      <c r="UP59" s="531">
        <v>4</v>
      </c>
      <c r="UQ59" s="531"/>
      <c r="UR59" s="531"/>
      <c r="US59" s="531"/>
      <c r="UT59" s="531"/>
      <c r="UU59" s="531"/>
      <c r="UV59" s="531">
        <v>2</v>
      </c>
      <c r="UW59" s="531">
        <v>4</v>
      </c>
      <c r="UX59" s="531">
        <v>6</v>
      </c>
      <c r="UY59" s="531">
        <v>4</v>
      </c>
      <c r="UZ59" s="531"/>
      <c r="VA59" s="531"/>
      <c r="VB59" s="531"/>
      <c r="VC59" s="536"/>
      <c r="VD59" s="536"/>
      <c r="VE59" s="536"/>
      <c r="VF59" s="536"/>
      <c r="VG59" s="536"/>
      <c r="VH59" s="536"/>
      <c r="VI59" s="531"/>
      <c r="VJ59" s="531"/>
      <c r="VK59" s="531"/>
      <c r="VL59" s="531"/>
      <c r="VM59" s="531">
        <v>13</v>
      </c>
      <c r="VN59" s="531">
        <v>40</v>
      </c>
      <c r="VO59" s="531"/>
      <c r="VP59" s="531"/>
      <c r="VQ59" s="531">
        <v>1</v>
      </c>
      <c r="VR59" s="531">
        <v>6</v>
      </c>
      <c r="VS59" s="531">
        <v>3</v>
      </c>
      <c r="VT59" s="531">
        <v>6</v>
      </c>
      <c r="VU59" s="531"/>
      <c r="VV59" s="531">
        <v>2</v>
      </c>
      <c r="VW59" s="531"/>
      <c r="VX59" s="536"/>
      <c r="VY59" s="531">
        <v>20</v>
      </c>
      <c r="VZ59" s="531">
        <v>13</v>
      </c>
      <c r="WA59" s="531"/>
      <c r="WB59" s="531"/>
      <c r="WC59" s="531">
        <v>3</v>
      </c>
      <c r="WD59" s="531"/>
      <c r="WE59" s="531"/>
      <c r="WF59" s="536"/>
      <c r="WG59" s="536"/>
      <c r="WH59" s="536"/>
      <c r="WI59" s="536"/>
      <c r="WJ59" s="536"/>
      <c r="WK59" s="536"/>
      <c r="WL59" s="536"/>
      <c r="WM59" s="536"/>
      <c r="WN59" s="536"/>
      <c r="WO59" s="531"/>
      <c r="WP59" s="531"/>
      <c r="WQ59" s="531"/>
      <c r="WR59" s="531"/>
      <c r="WS59" s="531"/>
      <c r="WT59" s="531"/>
      <c r="WU59" s="531"/>
      <c r="WV59" s="531"/>
      <c r="WW59" s="531"/>
      <c r="WX59" s="531"/>
      <c r="WY59" s="531"/>
      <c r="WZ59" s="531"/>
      <c r="XA59" s="531"/>
      <c r="XB59" s="531"/>
      <c r="XC59" s="531"/>
      <c r="XD59" s="531">
        <v>16</v>
      </c>
      <c r="XE59" s="531"/>
      <c r="XF59" s="531"/>
      <c r="XG59" s="531">
        <v>17</v>
      </c>
      <c r="XH59" s="531"/>
      <c r="XI59" s="531"/>
      <c r="XJ59" s="531"/>
      <c r="XK59" s="531"/>
      <c r="XL59" s="531"/>
      <c r="XM59" s="531"/>
      <c r="XN59" s="531">
        <v>4</v>
      </c>
      <c r="XO59" s="531"/>
      <c r="XP59" s="531">
        <v>8</v>
      </c>
      <c r="XQ59" s="531"/>
      <c r="XR59" s="531"/>
      <c r="XS59" s="531"/>
      <c r="XT59" s="531"/>
      <c r="XU59" s="531"/>
      <c r="XV59" s="531"/>
      <c r="XW59" s="531"/>
      <c r="XX59" s="531"/>
      <c r="XY59" s="531"/>
      <c r="XZ59" s="531"/>
      <c r="YA59" s="531"/>
      <c r="YB59" s="531"/>
      <c r="YC59" s="531"/>
      <c r="YD59" s="531"/>
      <c r="YE59" s="531"/>
      <c r="YF59" s="531"/>
      <c r="YG59" s="531"/>
      <c r="YH59" s="531"/>
      <c r="YI59" s="531"/>
      <c r="YJ59" s="531"/>
      <c r="YK59" s="531"/>
      <c r="YL59" s="531"/>
      <c r="YM59" s="531"/>
      <c r="YN59" s="531"/>
      <c r="YO59" s="531"/>
      <c r="YP59" s="531"/>
      <c r="YQ59" s="531"/>
      <c r="YR59" s="531"/>
      <c r="YS59" s="531"/>
      <c r="YT59" s="531"/>
      <c r="YU59" s="531"/>
      <c r="YV59" s="531"/>
      <c r="YW59" s="531"/>
      <c r="YX59" s="531"/>
      <c r="YY59" s="531"/>
      <c r="YZ59" s="531"/>
      <c r="ZA59" s="531"/>
      <c r="ZB59" s="531"/>
      <c r="ZC59" s="531"/>
      <c r="ZD59" s="531"/>
      <c r="ZE59" s="531"/>
      <c r="ZF59" s="531"/>
      <c r="ZG59" s="531"/>
      <c r="ZH59" s="531"/>
      <c r="ZI59" s="531">
        <v>20</v>
      </c>
      <c r="ZJ59" s="531">
        <v>4</v>
      </c>
      <c r="ZK59" s="531"/>
      <c r="ZL59" s="531"/>
      <c r="ZM59" s="531"/>
      <c r="ZN59" s="531"/>
      <c r="ZO59" s="531"/>
      <c r="ZP59" s="531"/>
      <c r="ZQ59" s="531"/>
      <c r="ZR59" s="531"/>
      <c r="ZS59" s="531"/>
      <c r="ZT59" s="531"/>
      <c r="ZU59" s="531"/>
      <c r="ZV59" s="531"/>
      <c r="ZW59" s="531"/>
      <c r="ZX59" s="531"/>
      <c r="ZY59" s="531"/>
      <c r="ZZ59" s="531"/>
      <c r="AAA59" s="531"/>
      <c r="AAB59" s="531"/>
      <c r="AAC59" s="531"/>
      <c r="AAD59" s="531"/>
      <c r="AAE59" s="531"/>
      <c r="AAF59" s="531"/>
      <c r="AAG59" s="531"/>
      <c r="AAH59" s="531"/>
      <c r="AAI59" s="531"/>
      <c r="AAJ59" s="531"/>
      <c r="AAK59" s="531"/>
      <c r="AAL59" s="531"/>
      <c r="AAM59" s="531">
        <v>12</v>
      </c>
      <c r="AAN59" s="531"/>
      <c r="AAO59" s="531">
        <v>4</v>
      </c>
      <c r="AAP59" s="531"/>
      <c r="AAQ59" s="531"/>
      <c r="AAR59" s="531"/>
      <c r="AAS59" s="531"/>
      <c r="AAT59" s="531"/>
      <c r="AAU59" s="531"/>
      <c r="AAV59" s="531">
        <v>12</v>
      </c>
      <c r="AAW59" s="531">
        <v>14</v>
      </c>
      <c r="AAX59" s="531"/>
      <c r="AAY59" s="531"/>
      <c r="AAZ59" s="531"/>
      <c r="ABA59" s="531"/>
      <c r="ABB59" s="531"/>
      <c r="ABC59" s="531">
        <v>1</v>
      </c>
      <c r="ABD59" s="531">
        <v>3</v>
      </c>
      <c r="ABE59" s="536"/>
      <c r="ABF59" s="536"/>
      <c r="ABG59" s="536"/>
      <c r="ABH59" s="536"/>
      <c r="ABI59" s="536"/>
      <c r="ABJ59" s="536"/>
      <c r="ABK59" s="536"/>
      <c r="ABL59" s="536"/>
      <c r="ABM59" s="536"/>
      <c r="ABN59" s="536"/>
      <c r="ABO59" s="536"/>
      <c r="ABP59" s="536"/>
      <c r="ABQ59" s="536"/>
      <c r="ABR59" s="536"/>
      <c r="ABS59" s="536"/>
      <c r="ABT59" s="536"/>
      <c r="ABU59" s="536"/>
      <c r="ABV59" s="536"/>
      <c r="ABW59" s="536"/>
      <c r="ABX59" s="536"/>
      <c r="ABY59" s="536"/>
      <c r="ABZ59" s="531"/>
      <c r="ACA59" s="531"/>
      <c r="ACB59" s="531"/>
      <c r="ACC59" s="531"/>
      <c r="ACD59" s="531"/>
      <c r="ACE59" s="531"/>
      <c r="ACF59" s="531"/>
      <c r="ACG59" s="531"/>
      <c r="ACH59" s="531"/>
      <c r="ACI59" s="531"/>
      <c r="ACJ59" s="531"/>
      <c r="ACK59" s="531"/>
      <c r="ACL59" s="531"/>
      <c r="ACM59" s="531"/>
      <c r="ACN59" s="531"/>
      <c r="ACO59" s="531"/>
      <c r="ACP59" s="531"/>
      <c r="ACQ59" s="531">
        <v>3</v>
      </c>
      <c r="ACR59" s="531">
        <v>3</v>
      </c>
      <c r="ACS59" s="531"/>
      <c r="ACT59" s="531">
        <v>1</v>
      </c>
      <c r="ACU59" s="531">
        <v>4</v>
      </c>
      <c r="ACV59" s="531" t="s">
        <v>1636</v>
      </c>
      <c r="ACW59" s="536"/>
      <c r="ACX59" s="536"/>
      <c r="ACY59" s="536"/>
      <c r="ACZ59" s="536"/>
      <c r="ADA59" s="536"/>
      <c r="ADB59" s="536"/>
      <c r="ADC59" s="536"/>
      <c r="ADD59" s="536"/>
      <c r="ADE59" s="536"/>
      <c r="ADF59" s="536"/>
      <c r="ADG59" s="536"/>
      <c r="ADH59" s="536"/>
      <c r="ADI59" s="536"/>
      <c r="ADJ59" s="536"/>
      <c r="ADK59" s="536"/>
      <c r="ADL59" s="531"/>
      <c r="ADM59" s="531"/>
      <c r="ADN59" s="531"/>
      <c r="ADO59" s="531"/>
      <c r="ADP59" s="531"/>
      <c r="ADQ59" s="531"/>
      <c r="ADR59" s="531"/>
      <c r="ADS59" s="531" t="s">
        <v>1829</v>
      </c>
      <c r="ADT59" s="531"/>
      <c r="ADU59" s="531"/>
      <c r="ADV59" s="531"/>
      <c r="ADW59" s="531"/>
      <c r="ADX59" s="531" t="s">
        <v>1637</v>
      </c>
      <c r="ADY59" s="536"/>
      <c r="ADZ59" s="536"/>
      <c r="AEA59" s="536"/>
      <c r="AEB59" s="531" t="s">
        <v>1798</v>
      </c>
      <c r="AEC59" s="531" t="s">
        <v>1799</v>
      </c>
      <c r="AED59" s="531" t="s">
        <v>1800</v>
      </c>
      <c r="AEE59" s="531" t="s">
        <v>1801</v>
      </c>
      <c r="AEF59" s="531" t="s">
        <v>1802</v>
      </c>
      <c r="AEG59" s="531" t="s">
        <v>1803</v>
      </c>
      <c r="AEH59" s="531" t="s">
        <v>1637</v>
      </c>
      <c r="AEI59" s="531" t="s">
        <v>1638</v>
      </c>
      <c r="AEJ59" s="531" t="s">
        <v>1638</v>
      </c>
    </row>
    <row r="60" spans="1:816">
      <c r="A60" s="531">
        <v>30</v>
      </c>
      <c r="B60" s="531">
        <v>46</v>
      </c>
      <c r="C60" s="537">
        <v>4</v>
      </c>
      <c r="D60" s="535">
        <v>43123.544138113422</v>
      </c>
      <c r="E60" s="531" t="s">
        <v>697</v>
      </c>
      <c r="F60" s="531" t="s">
        <v>771</v>
      </c>
      <c r="G60" s="531" t="s">
        <v>772</v>
      </c>
      <c r="H60" s="531" t="s">
        <v>873</v>
      </c>
      <c r="I60" s="531" t="s">
        <v>714</v>
      </c>
      <c r="J60" s="531">
        <v>20</v>
      </c>
      <c r="K60" s="531" t="s">
        <v>1768</v>
      </c>
      <c r="L60" s="531" t="s">
        <v>1769</v>
      </c>
      <c r="M60" s="531" t="s">
        <v>874</v>
      </c>
      <c r="N60" s="531"/>
      <c r="O60" s="531" t="s">
        <v>1770</v>
      </c>
      <c r="P60" s="531" t="s">
        <v>775</v>
      </c>
      <c r="Q60" s="531"/>
      <c r="R60" s="531"/>
      <c r="S60" s="531"/>
      <c r="T60" s="531"/>
      <c r="U60" s="531" t="s">
        <v>1142</v>
      </c>
      <c r="V60" s="531" t="s">
        <v>772</v>
      </c>
      <c r="W60" s="531" t="s">
        <v>873</v>
      </c>
      <c r="X60" s="531" t="s">
        <v>714</v>
      </c>
      <c r="Y60" s="531" t="s">
        <v>771</v>
      </c>
      <c r="Z60" s="531" t="s">
        <v>1768</v>
      </c>
      <c r="AA60" s="531" t="s">
        <v>1769</v>
      </c>
      <c r="AB60" s="531" t="s">
        <v>1771</v>
      </c>
      <c r="AC60" s="531" t="s">
        <v>1772</v>
      </c>
      <c r="AD60" s="531" t="s">
        <v>1769</v>
      </c>
      <c r="AE60" s="531" t="s">
        <v>1768</v>
      </c>
      <c r="AF60" s="531">
        <v>5</v>
      </c>
      <c r="AG60" s="531"/>
      <c r="AH60" s="531"/>
      <c r="AI60" s="531"/>
      <c r="AJ60" s="531"/>
      <c r="AK60" s="531"/>
      <c r="AL60" s="531"/>
      <c r="AM60" s="531"/>
      <c r="AN60" s="531"/>
      <c r="AO60" s="531"/>
      <c r="AP60" s="531"/>
      <c r="AQ60" s="531"/>
      <c r="AR60" s="531"/>
      <c r="AS60" s="531"/>
      <c r="AT60" s="531"/>
      <c r="AU60" s="531"/>
      <c r="AV60" s="531"/>
      <c r="AW60" s="531"/>
      <c r="AX60" s="531"/>
      <c r="AY60" s="531"/>
      <c r="AZ60" s="531"/>
      <c r="BA60" s="531"/>
      <c r="BB60" s="531"/>
      <c r="BC60" s="531"/>
      <c r="BD60" s="531"/>
      <c r="BE60" s="531"/>
      <c r="BF60" s="531">
        <v>3</v>
      </c>
      <c r="BG60" s="531"/>
      <c r="BH60" s="531"/>
      <c r="BI60" s="531">
        <v>2</v>
      </c>
      <c r="BJ60" s="531"/>
      <c r="BK60" s="531"/>
      <c r="BL60" s="531"/>
      <c r="BM60" s="531"/>
      <c r="BN60" s="531"/>
      <c r="BO60" s="531"/>
      <c r="BP60" s="531"/>
      <c r="BQ60" s="531"/>
      <c r="BR60" s="531">
        <v>1</v>
      </c>
      <c r="BS60" s="531"/>
      <c r="BT60" s="531"/>
      <c r="BU60" s="531"/>
      <c r="BV60" s="531"/>
      <c r="BW60" s="531"/>
      <c r="BX60" s="531"/>
      <c r="BY60" s="531"/>
      <c r="BZ60" s="531"/>
      <c r="CA60" s="531"/>
      <c r="CB60" s="531"/>
      <c r="CC60" s="531"/>
      <c r="CD60" s="531"/>
      <c r="CE60" s="531"/>
      <c r="CF60" s="531">
        <v>3</v>
      </c>
      <c r="CG60" s="531"/>
      <c r="CH60" s="531"/>
      <c r="CI60" s="531">
        <v>5</v>
      </c>
      <c r="CJ60" s="531"/>
      <c r="CK60" s="531"/>
      <c r="CL60" s="531"/>
      <c r="CM60" s="531"/>
      <c r="CN60" s="531"/>
      <c r="CO60" s="531"/>
      <c r="CP60" s="531"/>
      <c r="CQ60" s="531"/>
      <c r="CR60" s="531">
        <v>1</v>
      </c>
      <c r="CS60" s="531"/>
      <c r="CT60" s="531"/>
      <c r="CU60" s="531"/>
      <c r="CV60" s="531"/>
      <c r="CW60" s="531"/>
      <c r="CX60" s="531"/>
      <c r="CY60" s="531"/>
      <c r="CZ60" s="531"/>
      <c r="DA60" s="531"/>
      <c r="DB60" s="531"/>
      <c r="DC60" s="531"/>
      <c r="DD60" s="531"/>
      <c r="DE60" s="531"/>
      <c r="DF60" s="531">
        <v>2</v>
      </c>
      <c r="DG60" s="531"/>
      <c r="DH60" s="531"/>
      <c r="DI60" s="531">
        <v>4</v>
      </c>
      <c r="DJ60" s="531"/>
      <c r="DK60" s="531"/>
      <c r="DL60" s="531"/>
      <c r="DM60" s="531"/>
      <c r="DN60" s="531"/>
      <c r="DO60" s="531"/>
      <c r="DP60" s="531"/>
      <c r="DQ60" s="531"/>
      <c r="DR60" s="531"/>
      <c r="DS60" s="531"/>
      <c r="DT60" s="531"/>
      <c r="DU60" s="531"/>
      <c r="DV60" s="531"/>
      <c r="DW60" s="531"/>
      <c r="DX60" s="531"/>
      <c r="DY60" s="531"/>
      <c r="DZ60" s="531"/>
      <c r="EA60" s="531"/>
      <c r="EB60" s="531"/>
      <c r="EC60" s="531"/>
      <c r="ED60" s="531"/>
      <c r="EE60" s="531"/>
      <c r="EF60" s="531">
        <v>1</v>
      </c>
      <c r="EG60" s="531"/>
      <c r="EH60" s="531"/>
      <c r="EI60" s="531">
        <v>3</v>
      </c>
      <c r="EJ60" s="531"/>
      <c r="EK60" s="531"/>
      <c r="EL60" s="531"/>
      <c r="EM60" s="531"/>
      <c r="EN60" s="531"/>
      <c r="EO60" s="531"/>
      <c r="EP60" s="531"/>
      <c r="EQ60" s="531"/>
      <c r="ER60" s="531"/>
      <c r="ES60" s="531"/>
      <c r="ET60" s="531"/>
      <c r="EU60" s="531"/>
      <c r="EV60" s="531"/>
      <c r="EW60" s="531"/>
      <c r="EX60" s="531"/>
      <c r="EY60" s="531"/>
      <c r="EZ60" s="531"/>
      <c r="FA60" s="531"/>
      <c r="FB60" s="531"/>
      <c r="FC60" s="531"/>
      <c r="FD60" s="531"/>
      <c r="FE60" s="531"/>
      <c r="FF60" s="531"/>
      <c r="FG60" s="531"/>
      <c r="FH60" s="531"/>
      <c r="FI60" s="531"/>
      <c r="FJ60" s="531"/>
      <c r="FK60" s="531"/>
      <c r="FL60" s="531"/>
      <c r="FM60" s="531"/>
      <c r="FN60" s="531"/>
      <c r="FO60" s="531"/>
      <c r="FP60" s="531"/>
      <c r="FQ60" s="531"/>
      <c r="FR60" s="531"/>
      <c r="FS60" s="531"/>
      <c r="FT60" s="531"/>
      <c r="FU60" s="531"/>
      <c r="FV60" s="531"/>
      <c r="FW60" s="531"/>
      <c r="FX60" s="531"/>
      <c r="FY60" s="531"/>
      <c r="FZ60" s="531"/>
      <c r="GA60" s="531"/>
      <c r="GB60" s="531"/>
      <c r="GC60" s="531"/>
      <c r="GD60" s="531"/>
      <c r="GE60" s="531"/>
      <c r="GF60" s="531"/>
      <c r="GG60" s="531"/>
      <c r="GH60" s="531"/>
      <c r="GI60" s="531"/>
      <c r="GJ60" s="531"/>
      <c r="GK60" s="531"/>
      <c r="GL60" s="531"/>
      <c r="GM60" s="531"/>
      <c r="GN60" s="531"/>
      <c r="GO60" s="531"/>
      <c r="GP60" s="531"/>
      <c r="GQ60" s="531"/>
      <c r="GR60" s="531"/>
      <c r="GS60" s="531"/>
      <c r="GT60" s="531"/>
      <c r="GU60" s="531"/>
      <c r="GV60" s="531"/>
      <c r="GW60" s="531"/>
      <c r="GX60" s="531"/>
      <c r="GY60" s="531"/>
      <c r="GZ60" s="531"/>
      <c r="HA60" s="531"/>
      <c r="HB60" s="531"/>
      <c r="HC60" s="531"/>
      <c r="HD60" s="531"/>
      <c r="HE60" s="531"/>
      <c r="HF60" s="531"/>
      <c r="HG60" s="531"/>
      <c r="HH60" s="531"/>
      <c r="HI60" s="531"/>
      <c r="HJ60" s="531"/>
      <c r="HK60" s="531"/>
      <c r="HL60" s="531"/>
      <c r="HM60" s="531"/>
      <c r="HN60" s="531"/>
      <c r="HO60" s="531"/>
      <c r="HP60" s="531"/>
      <c r="HQ60" s="531"/>
      <c r="HR60" s="531"/>
      <c r="HS60" s="531"/>
      <c r="HT60" s="531"/>
      <c r="HU60" s="531"/>
      <c r="HV60" s="531"/>
      <c r="HW60" s="531"/>
      <c r="HX60" s="531"/>
      <c r="HY60" s="531"/>
      <c r="HZ60" s="531"/>
      <c r="IA60" s="531"/>
      <c r="IB60" s="531"/>
      <c r="IC60" s="531"/>
      <c r="ID60" s="531"/>
      <c r="IE60" s="531"/>
      <c r="IF60" s="531">
        <v>2</v>
      </c>
      <c r="IG60" s="531"/>
      <c r="IH60" s="531"/>
      <c r="II60" s="531"/>
      <c r="IJ60" s="531"/>
      <c r="IK60" s="531"/>
      <c r="IL60" s="531"/>
      <c r="IM60" s="531"/>
      <c r="IN60" s="531"/>
      <c r="IO60" s="531"/>
      <c r="IP60" s="531"/>
      <c r="IQ60" s="531"/>
      <c r="IR60" s="531"/>
      <c r="IS60" s="531"/>
      <c r="IT60" s="531"/>
      <c r="IU60" s="531"/>
      <c r="IV60" s="531"/>
      <c r="IW60" s="531"/>
      <c r="IX60" s="531"/>
      <c r="IY60" s="531"/>
      <c r="IZ60" s="531"/>
      <c r="JA60" s="531"/>
      <c r="JB60" s="531"/>
      <c r="JC60" s="531"/>
      <c r="JD60" s="531"/>
      <c r="JE60" s="531"/>
      <c r="JF60" s="531"/>
      <c r="JG60" s="531"/>
      <c r="JH60" s="531"/>
      <c r="JI60" s="531"/>
      <c r="JJ60" s="531"/>
      <c r="JK60" s="531"/>
      <c r="JL60" s="531"/>
      <c r="JM60" s="531"/>
      <c r="JN60" s="531"/>
      <c r="JO60" s="531"/>
      <c r="JP60" s="531"/>
      <c r="JQ60" s="531"/>
      <c r="JR60" s="531"/>
      <c r="JS60" s="531"/>
      <c r="JT60" s="531"/>
      <c r="JU60" s="531"/>
      <c r="JV60" s="531"/>
      <c r="JW60" s="531"/>
      <c r="JX60" s="531"/>
      <c r="JY60" s="531"/>
      <c r="JZ60" s="531">
        <v>3</v>
      </c>
      <c r="KA60" s="531"/>
      <c r="KB60" s="531"/>
      <c r="KC60" s="531"/>
      <c r="KD60" s="531"/>
      <c r="KE60" s="531"/>
      <c r="KF60" s="531"/>
      <c r="KG60" s="531"/>
      <c r="KH60" s="531"/>
      <c r="KI60" s="531"/>
      <c r="KJ60" s="531"/>
      <c r="KK60" s="531"/>
      <c r="KL60" s="531"/>
      <c r="KM60" s="531"/>
      <c r="KN60" s="531"/>
      <c r="KO60" s="531"/>
      <c r="KP60" s="531"/>
      <c r="KQ60" s="531"/>
      <c r="KR60" s="531"/>
      <c r="KS60" s="531"/>
      <c r="KT60" s="531"/>
      <c r="KU60" s="531"/>
      <c r="KV60" s="531"/>
      <c r="KW60" s="531"/>
      <c r="KX60" s="531"/>
      <c r="KY60" s="531"/>
      <c r="KZ60" s="531"/>
      <c r="LA60" s="531"/>
      <c r="LB60" s="531"/>
      <c r="LC60" s="531"/>
      <c r="LD60" s="531"/>
      <c r="LE60" s="531"/>
      <c r="LF60" s="531"/>
      <c r="LG60" s="531"/>
      <c r="LH60" s="531"/>
      <c r="LI60" s="531"/>
      <c r="LJ60" s="531"/>
      <c r="LK60" s="531"/>
      <c r="LL60" s="531"/>
      <c r="LM60" s="531"/>
      <c r="LN60" s="531"/>
      <c r="LO60" s="531"/>
      <c r="LP60" s="531"/>
      <c r="LQ60" s="531"/>
      <c r="LR60" s="531"/>
      <c r="LS60" s="531"/>
      <c r="LT60" s="531"/>
      <c r="LU60" s="531"/>
      <c r="LV60" s="531"/>
      <c r="LW60" s="531"/>
      <c r="LX60" s="531"/>
      <c r="LY60" s="531"/>
      <c r="LZ60" s="531"/>
      <c r="MA60" s="531"/>
      <c r="MB60" s="531"/>
      <c r="MC60" s="531"/>
      <c r="MD60" s="531"/>
      <c r="ME60" s="531"/>
      <c r="MF60" s="531"/>
      <c r="MG60" s="531"/>
      <c r="MH60" s="531"/>
      <c r="MI60" s="531"/>
      <c r="MJ60" s="531"/>
      <c r="MK60" s="531"/>
      <c r="ML60" s="531"/>
      <c r="MM60" s="531"/>
      <c r="MN60" s="531"/>
      <c r="MO60" s="531"/>
      <c r="MP60" s="531"/>
      <c r="MQ60" s="531"/>
      <c r="MR60" s="531"/>
      <c r="MS60" s="531"/>
      <c r="MT60" s="531"/>
      <c r="MU60" s="531"/>
      <c r="MV60" s="531"/>
      <c r="MW60" s="531"/>
      <c r="MX60" s="531"/>
      <c r="MY60" s="531"/>
      <c r="MZ60" s="531"/>
      <c r="NA60" s="531"/>
      <c r="NB60" s="531"/>
      <c r="NC60" s="531"/>
      <c r="ND60" s="531"/>
      <c r="NE60" s="531"/>
      <c r="NF60" s="531"/>
      <c r="NG60" s="531"/>
      <c r="NH60" s="531"/>
      <c r="NI60" s="531"/>
      <c r="NJ60" s="531"/>
      <c r="NK60" s="531">
        <v>5</v>
      </c>
      <c r="NL60" s="531"/>
      <c r="NM60" s="531"/>
      <c r="NN60" s="531"/>
      <c r="NO60" s="531"/>
      <c r="NP60" s="531"/>
      <c r="NQ60" s="531"/>
      <c r="NR60" s="531"/>
      <c r="NS60" s="531"/>
      <c r="NT60" s="531"/>
      <c r="NU60" s="531"/>
      <c r="NV60" s="531"/>
      <c r="NW60" s="531"/>
      <c r="NX60" s="531"/>
      <c r="NY60" s="531"/>
      <c r="NZ60" s="531"/>
      <c r="OA60" s="531"/>
      <c r="OB60" s="531"/>
      <c r="OC60" s="531"/>
      <c r="OD60" s="531"/>
      <c r="OE60" s="531"/>
      <c r="OF60" s="531"/>
      <c r="OG60" s="531">
        <v>4</v>
      </c>
      <c r="OH60" s="531"/>
      <c r="OI60" s="531"/>
      <c r="OJ60" s="531"/>
      <c r="OK60" s="531"/>
      <c r="OL60" s="531"/>
      <c r="OM60" s="531"/>
      <c r="ON60" s="531"/>
      <c r="OO60" s="531"/>
      <c r="OP60" s="531"/>
      <c r="OQ60" s="531"/>
      <c r="OR60" s="531"/>
      <c r="OS60" s="531"/>
      <c r="OT60" s="531"/>
      <c r="OU60" s="531"/>
      <c r="OV60" s="531"/>
      <c r="OW60" s="531"/>
      <c r="OX60" s="531"/>
      <c r="OY60" s="531"/>
      <c r="OZ60" s="531"/>
      <c r="PA60" s="531"/>
      <c r="PB60" s="531"/>
      <c r="PC60" s="531"/>
      <c r="PD60" s="531"/>
      <c r="PE60" s="531"/>
      <c r="PF60" s="531"/>
      <c r="PG60" s="531"/>
      <c r="PH60" s="531"/>
      <c r="PI60" s="531"/>
      <c r="PJ60" s="531"/>
      <c r="PK60" s="531"/>
      <c r="PL60" s="531"/>
      <c r="PM60" s="531"/>
      <c r="PN60" s="531"/>
      <c r="PO60" s="531"/>
      <c r="PP60" s="531"/>
      <c r="PQ60" s="531"/>
      <c r="PR60" s="531"/>
      <c r="PS60" s="531"/>
      <c r="PT60" s="531"/>
      <c r="PU60" s="531"/>
      <c r="PV60" s="531"/>
      <c r="PW60" s="531"/>
      <c r="PX60" s="531"/>
      <c r="PY60" s="531"/>
      <c r="PZ60" s="531"/>
      <c r="QA60" s="531"/>
      <c r="QB60" s="531"/>
      <c r="QC60" s="531"/>
      <c r="QD60" s="531"/>
      <c r="QE60" s="531"/>
      <c r="QF60" s="531"/>
      <c r="QG60" s="531"/>
      <c r="QH60" s="531"/>
      <c r="QI60" s="531"/>
      <c r="QJ60" s="531"/>
      <c r="QK60" s="531"/>
      <c r="QL60" s="531"/>
      <c r="QM60" s="531"/>
      <c r="QN60" s="531"/>
      <c r="QO60" s="531"/>
      <c r="QP60" s="531"/>
      <c r="QQ60" s="531"/>
      <c r="QR60" s="531"/>
      <c r="QS60" s="531"/>
      <c r="QT60" s="531"/>
      <c r="QU60" s="531"/>
      <c r="QV60" s="531"/>
      <c r="QW60" s="531"/>
      <c r="QX60" s="531"/>
      <c r="QY60" s="531"/>
      <c r="QZ60" s="531"/>
      <c r="RA60" s="531"/>
      <c r="RB60" s="531"/>
      <c r="RC60" s="531"/>
      <c r="RD60" s="531"/>
      <c r="RE60" s="531"/>
      <c r="RF60" s="531"/>
      <c r="RG60" s="531"/>
      <c r="RH60" s="531"/>
      <c r="RI60" s="531"/>
      <c r="RJ60" s="531"/>
      <c r="RK60" s="531"/>
      <c r="RL60" s="531"/>
      <c r="RM60" s="531"/>
      <c r="RN60" s="531"/>
      <c r="RO60" s="531"/>
      <c r="RP60" s="531"/>
      <c r="RQ60" s="531"/>
      <c r="RR60" s="531"/>
      <c r="RS60" s="531"/>
      <c r="RT60" s="531"/>
      <c r="RU60" s="531"/>
      <c r="RV60" s="531"/>
      <c r="RW60" s="531"/>
      <c r="RX60" s="531"/>
      <c r="RY60" s="531"/>
      <c r="RZ60" s="531"/>
      <c r="SA60" s="531"/>
      <c r="SB60" s="531"/>
      <c r="SC60" s="531"/>
      <c r="SD60" s="531"/>
      <c r="SE60" s="531"/>
      <c r="SF60" s="531"/>
      <c r="SG60" s="531">
        <v>2</v>
      </c>
      <c r="SH60" s="531"/>
      <c r="SI60" s="531"/>
      <c r="SJ60" s="531"/>
      <c r="SK60" s="531"/>
      <c r="SL60" s="531"/>
      <c r="SM60" s="531"/>
      <c r="SN60" s="531"/>
      <c r="SO60" s="531"/>
      <c r="SP60" s="531"/>
      <c r="SQ60" s="531"/>
      <c r="SR60" s="531"/>
      <c r="SS60" s="531"/>
      <c r="ST60" s="531"/>
      <c r="SU60" s="531"/>
      <c r="SV60" s="531"/>
      <c r="SW60" s="531"/>
      <c r="SX60" s="531"/>
      <c r="SY60" s="531"/>
      <c r="SZ60" s="531"/>
      <c r="TA60" s="531"/>
      <c r="TB60" s="531">
        <v>1</v>
      </c>
      <c r="TC60" s="531"/>
      <c r="TD60" s="531"/>
      <c r="TE60" s="531"/>
      <c r="TF60" s="531"/>
      <c r="TG60" s="531"/>
      <c r="TH60" s="531"/>
      <c r="TI60" s="531"/>
      <c r="TJ60" s="531">
        <v>1</v>
      </c>
      <c r="TK60" s="531"/>
      <c r="TL60" s="531"/>
      <c r="TM60" s="531"/>
      <c r="TN60" s="531"/>
      <c r="TO60" s="531"/>
      <c r="TP60" s="531"/>
      <c r="TQ60" s="531"/>
      <c r="TR60" s="531">
        <v>1</v>
      </c>
      <c r="TS60" s="531"/>
      <c r="TT60" s="531"/>
      <c r="TU60" s="531"/>
      <c r="TV60" s="531">
        <v>1</v>
      </c>
      <c r="TW60" s="531"/>
      <c r="TX60" s="531"/>
      <c r="TY60" s="531"/>
      <c r="TZ60" s="531"/>
      <c r="UA60" s="531"/>
      <c r="UB60" s="531"/>
      <c r="UC60" s="531">
        <v>7</v>
      </c>
      <c r="UD60" s="531"/>
      <c r="UE60" s="531"/>
      <c r="UF60" s="531"/>
      <c r="UG60" s="531">
        <v>6</v>
      </c>
      <c r="UH60" s="531">
        <v>3</v>
      </c>
      <c r="UI60" s="531"/>
      <c r="UJ60" s="531"/>
      <c r="UK60" s="531"/>
      <c r="UL60" s="531"/>
      <c r="UM60" s="531"/>
      <c r="UN60" s="531">
        <v>2</v>
      </c>
      <c r="UO60" s="531">
        <v>2</v>
      </c>
      <c r="UP60" s="531">
        <v>2</v>
      </c>
      <c r="UQ60" s="531"/>
      <c r="UR60" s="531">
        <v>1</v>
      </c>
      <c r="US60" s="531"/>
      <c r="UT60" s="531"/>
      <c r="UU60" s="531"/>
      <c r="UV60" s="531"/>
      <c r="UW60" s="531">
        <v>3</v>
      </c>
      <c r="UX60" s="531">
        <v>3</v>
      </c>
      <c r="UY60" s="531">
        <v>3</v>
      </c>
      <c r="UZ60" s="531"/>
      <c r="VA60" s="531"/>
      <c r="VB60" s="531"/>
      <c r="VC60" s="536"/>
      <c r="VD60" s="536"/>
      <c r="VE60" s="536"/>
      <c r="VF60" s="536"/>
      <c r="VG60" s="536"/>
      <c r="VH60" s="536"/>
      <c r="VI60" s="531"/>
      <c r="VJ60" s="531"/>
      <c r="VK60" s="531"/>
      <c r="VL60" s="531"/>
      <c r="VM60" s="531">
        <v>9</v>
      </c>
      <c r="VN60" s="531">
        <v>17</v>
      </c>
      <c r="VO60" s="531"/>
      <c r="VP60" s="531"/>
      <c r="VQ60" s="531"/>
      <c r="VR60" s="531"/>
      <c r="VS60" s="531"/>
      <c r="VT60" s="531"/>
      <c r="VU60" s="531"/>
      <c r="VV60" s="531"/>
      <c r="VW60" s="531"/>
      <c r="VX60" s="536"/>
      <c r="VY60" s="531">
        <v>6</v>
      </c>
      <c r="VZ60" s="531">
        <v>3</v>
      </c>
      <c r="WA60" s="531"/>
      <c r="WB60" s="531"/>
      <c r="WC60" s="531"/>
      <c r="WD60" s="531"/>
      <c r="WE60" s="531"/>
      <c r="WF60" s="536"/>
      <c r="WG60" s="536"/>
      <c r="WH60" s="536"/>
      <c r="WI60" s="536"/>
      <c r="WJ60" s="536"/>
      <c r="WK60" s="536"/>
      <c r="WL60" s="536"/>
      <c r="WM60" s="536"/>
      <c r="WN60" s="536"/>
      <c r="WO60" s="531"/>
      <c r="WP60" s="531"/>
      <c r="WQ60" s="531"/>
      <c r="WR60" s="531"/>
      <c r="WS60" s="531"/>
      <c r="WT60" s="531"/>
      <c r="WU60" s="531"/>
      <c r="WV60" s="531"/>
      <c r="WW60" s="531"/>
      <c r="WX60" s="531"/>
      <c r="WY60" s="531"/>
      <c r="WZ60" s="531"/>
      <c r="XA60" s="531"/>
      <c r="XB60" s="531"/>
      <c r="XC60" s="531"/>
      <c r="XD60" s="531">
        <v>5</v>
      </c>
      <c r="XE60" s="531"/>
      <c r="XF60" s="531"/>
      <c r="XG60" s="531">
        <v>9</v>
      </c>
      <c r="XH60" s="531"/>
      <c r="XI60" s="531"/>
      <c r="XJ60" s="531"/>
      <c r="XK60" s="531"/>
      <c r="XL60" s="531"/>
      <c r="XM60" s="531"/>
      <c r="XN60" s="531">
        <v>1</v>
      </c>
      <c r="XO60" s="531"/>
      <c r="XP60" s="531">
        <v>2</v>
      </c>
      <c r="XQ60" s="531"/>
      <c r="XR60" s="531"/>
      <c r="XS60" s="531"/>
      <c r="XT60" s="531"/>
      <c r="XU60" s="531"/>
      <c r="XV60" s="531"/>
      <c r="XW60" s="531"/>
      <c r="XX60" s="531"/>
      <c r="XY60" s="531"/>
      <c r="XZ60" s="531"/>
      <c r="YA60" s="531"/>
      <c r="YB60" s="531"/>
      <c r="YC60" s="531"/>
      <c r="YD60" s="531"/>
      <c r="YE60" s="531"/>
      <c r="YF60" s="531"/>
      <c r="YG60" s="531"/>
      <c r="YH60" s="531"/>
      <c r="YI60" s="531"/>
      <c r="YJ60" s="531"/>
      <c r="YK60" s="531"/>
      <c r="YL60" s="531"/>
      <c r="YM60" s="531"/>
      <c r="YN60" s="531"/>
      <c r="YO60" s="531"/>
      <c r="YP60" s="531"/>
      <c r="YQ60" s="531"/>
      <c r="YR60" s="531"/>
      <c r="YS60" s="531"/>
      <c r="YT60" s="531"/>
      <c r="YU60" s="531"/>
      <c r="YV60" s="531"/>
      <c r="YW60" s="531"/>
      <c r="YX60" s="531"/>
      <c r="YY60" s="531"/>
      <c r="YZ60" s="531"/>
      <c r="ZA60" s="531"/>
      <c r="ZB60" s="531"/>
      <c r="ZC60" s="531"/>
      <c r="ZD60" s="531"/>
      <c r="ZE60" s="531"/>
      <c r="ZF60" s="531"/>
      <c r="ZG60" s="531"/>
      <c r="ZH60" s="531"/>
      <c r="ZI60" s="531">
        <v>6</v>
      </c>
      <c r="ZJ60" s="531">
        <v>4</v>
      </c>
      <c r="ZK60" s="531"/>
      <c r="ZL60" s="531"/>
      <c r="ZM60" s="531"/>
      <c r="ZN60" s="531"/>
      <c r="ZO60" s="531"/>
      <c r="ZP60" s="531"/>
      <c r="ZQ60" s="531"/>
      <c r="ZR60" s="531"/>
      <c r="ZS60" s="531"/>
      <c r="ZT60" s="531"/>
      <c r="ZU60" s="531"/>
      <c r="ZV60" s="531"/>
      <c r="ZW60" s="531"/>
      <c r="ZX60" s="531"/>
      <c r="ZY60" s="531"/>
      <c r="ZZ60" s="531"/>
      <c r="AAA60" s="531"/>
      <c r="AAB60" s="531"/>
      <c r="AAC60" s="531"/>
      <c r="AAD60" s="531"/>
      <c r="AAE60" s="531"/>
      <c r="AAF60" s="531"/>
      <c r="AAG60" s="531"/>
      <c r="AAH60" s="531"/>
      <c r="AAI60" s="531"/>
      <c r="AAJ60" s="531"/>
      <c r="AAK60" s="531"/>
      <c r="AAL60" s="531"/>
      <c r="AAM60" s="531"/>
      <c r="AAN60" s="531"/>
      <c r="AAO60" s="531"/>
      <c r="AAP60" s="531"/>
      <c r="AAQ60" s="531"/>
      <c r="AAR60" s="531"/>
      <c r="AAS60" s="531"/>
      <c r="AAT60" s="531"/>
      <c r="AAU60" s="531"/>
      <c r="AAV60" s="531"/>
      <c r="AAW60" s="531"/>
      <c r="AAX60" s="531"/>
      <c r="AAY60" s="531"/>
      <c r="AAZ60" s="531"/>
      <c r="ABA60" s="531"/>
      <c r="ABB60" s="531"/>
      <c r="ABC60" s="531">
        <v>1</v>
      </c>
      <c r="ABD60" s="531">
        <v>2</v>
      </c>
      <c r="ABE60" s="536"/>
      <c r="ABF60" s="536"/>
      <c r="ABG60" s="536"/>
      <c r="ABH60" s="536"/>
      <c r="ABI60" s="536"/>
      <c r="ABJ60" s="536"/>
      <c r="ABK60" s="536"/>
      <c r="ABL60" s="536"/>
      <c r="ABM60" s="536"/>
      <c r="ABN60" s="536"/>
      <c r="ABO60" s="536"/>
      <c r="ABP60" s="536"/>
      <c r="ABQ60" s="536"/>
      <c r="ABR60" s="536"/>
      <c r="ABS60" s="536"/>
      <c r="ABT60" s="536"/>
      <c r="ABU60" s="536"/>
      <c r="ABV60" s="536"/>
      <c r="ABW60" s="536"/>
      <c r="ABX60" s="536"/>
      <c r="ABY60" s="536"/>
      <c r="ABZ60" s="531"/>
      <c r="ACA60" s="531"/>
      <c r="ACB60" s="531"/>
      <c r="ACC60" s="531"/>
      <c r="ACD60" s="531"/>
      <c r="ACE60" s="531"/>
      <c r="ACF60" s="531"/>
      <c r="ACG60" s="531"/>
      <c r="ACH60" s="531"/>
      <c r="ACI60" s="531"/>
      <c r="ACJ60" s="531"/>
      <c r="ACK60" s="531"/>
      <c r="ACL60" s="531"/>
      <c r="ACM60" s="531"/>
      <c r="ACN60" s="531"/>
      <c r="ACO60" s="531"/>
      <c r="ACP60" s="531"/>
      <c r="ACQ60" s="531">
        <v>3</v>
      </c>
      <c r="ACR60" s="531">
        <v>2</v>
      </c>
      <c r="ACS60" s="531">
        <v>2</v>
      </c>
      <c r="ACT60" s="531">
        <v>1</v>
      </c>
      <c r="ACU60" s="531">
        <v>4</v>
      </c>
      <c r="ACV60" s="531" t="s">
        <v>1636</v>
      </c>
      <c r="ACW60" s="536"/>
      <c r="ACX60" s="536"/>
      <c r="ACY60" s="536"/>
      <c r="ACZ60" s="536"/>
      <c r="ADA60" s="536"/>
      <c r="ADB60" s="536"/>
      <c r="ADC60" s="536"/>
      <c r="ADD60" s="536"/>
      <c r="ADE60" s="536"/>
      <c r="ADF60" s="536"/>
      <c r="ADG60" s="536"/>
      <c r="ADH60" s="536"/>
      <c r="ADI60" s="536"/>
      <c r="ADJ60" s="536"/>
      <c r="ADK60" s="536"/>
      <c r="ADL60" s="531"/>
      <c r="ADM60" s="531"/>
      <c r="ADN60" s="531"/>
      <c r="ADO60" s="531"/>
      <c r="ADP60" s="531"/>
      <c r="ADQ60" s="531"/>
      <c r="ADR60" s="531"/>
      <c r="ADS60" s="531" t="s">
        <v>1636</v>
      </c>
      <c r="ADT60" s="531"/>
      <c r="ADU60" s="531"/>
      <c r="ADV60" s="531"/>
      <c r="ADW60" s="531"/>
      <c r="ADX60" s="531" t="s">
        <v>1637</v>
      </c>
      <c r="ADY60" s="536"/>
      <c r="ADZ60" s="536"/>
      <c r="AEA60" s="536"/>
      <c r="AEB60" s="531" t="s">
        <v>1798</v>
      </c>
      <c r="AEC60" s="531" t="s">
        <v>1799</v>
      </c>
      <c r="AED60" s="531" t="s">
        <v>1800</v>
      </c>
      <c r="AEE60" s="531" t="s">
        <v>1801</v>
      </c>
      <c r="AEF60" s="531" t="s">
        <v>1802</v>
      </c>
      <c r="AEG60" s="531" t="s">
        <v>1803</v>
      </c>
      <c r="AEH60" s="531" t="s">
        <v>1638</v>
      </c>
      <c r="AEI60" s="531" t="s">
        <v>1638</v>
      </c>
      <c r="AEJ60" s="531" t="s">
        <v>1637</v>
      </c>
    </row>
    <row r="61" spans="1:816">
      <c r="A61" s="531">
        <v>42</v>
      </c>
      <c r="B61" s="531">
        <v>10</v>
      </c>
      <c r="C61" s="537">
        <v>4</v>
      </c>
      <c r="D61" s="535">
        <v>43111.568577812497</v>
      </c>
      <c r="E61" s="531" t="s">
        <v>697</v>
      </c>
      <c r="F61" s="531" t="s">
        <v>805</v>
      </c>
      <c r="G61" s="531" t="s">
        <v>806</v>
      </c>
      <c r="H61" s="531" t="s">
        <v>1729</v>
      </c>
      <c r="I61" s="531" t="s">
        <v>700</v>
      </c>
      <c r="J61" s="531">
        <v>33</v>
      </c>
      <c r="K61" s="531" t="s">
        <v>1705</v>
      </c>
      <c r="L61" s="531" t="s">
        <v>1706</v>
      </c>
      <c r="M61" s="531" t="s">
        <v>807</v>
      </c>
      <c r="N61" s="531"/>
      <c r="O61" s="531" t="s">
        <v>1784</v>
      </c>
      <c r="P61" s="531" t="s">
        <v>808</v>
      </c>
      <c r="Q61" s="531"/>
      <c r="R61" s="531"/>
      <c r="S61" s="531"/>
      <c r="T61" s="531"/>
      <c r="U61" s="531" t="s">
        <v>1142</v>
      </c>
      <c r="V61" s="531" t="s">
        <v>806</v>
      </c>
      <c r="W61" s="531" t="s">
        <v>1729</v>
      </c>
      <c r="X61" s="531" t="s">
        <v>700</v>
      </c>
      <c r="Y61" s="531" t="s">
        <v>805</v>
      </c>
      <c r="Z61" s="531" t="s">
        <v>1705</v>
      </c>
      <c r="AA61" s="531" t="s">
        <v>1706</v>
      </c>
      <c r="AB61" s="531" t="s">
        <v>1707</v>
      </c>
      <c r="AC61" s="531" t="s">
        <v>1708</v>
      </c>
      <c r="AD61" s="531"/>
      <c r="AE61" s="531"/>
      <c r="AF61" s="531">
        <v>5</v>
      </c>
      <c r="AG61" s="531">
        <v>8</v>
      </c>
      <c r="AH61" s="531">
        <v>7</v>
      </c>
      <c r="AI61" s="531">
        <v>4</v>
      </c>
      <c r="AJ61" s="531">
        <v>4</v>
      </c>
      <c r="AK61" s="531"/>
      <c r="AL61" s="531"/>
      <c r="AM61" s="531"/>
      <c r="AN61" s="531"/>
      <c r="AO61" s="531"/>
      <c r="AP61" s="531"/>
      <c r="AQ61" s="531"/>
      <c r="AR61" s="531"/>
      <c r="AS61" s="531">
        <v>4</v>
      </c>
      <c r="AT61" s="531"/>
      <c r="AU61" s="531"/>
      <c r="AV61" s="531">
        <v>2</v>
      </c>
      <c r="AW61" s="531"/>
      <c r="AX61" s="531"/>
      <c r="AY61" s="531"/>
      <c r="AZ61" s="531"/>
      <c r="BA61" s="531"/>
      <c r="BB61" s="531"/>
      <c r="BC61" s="531">
        <v>2</v>
      </c>
      <c r="BD61" s="531"/>
      <c r="BE61" s="531"/>
      <c r="BF61" s="531"/>
      <c r="BG61" s="531"/>
      <c r="BH61" s="531"/>
      <c r="BI61" s="531"/>
      <c r="BJ61" s="531"/>
      <c r="BK61" s="531"/>
      <c r="BL61" s="531"/>
      <c r="BM61" s="531"/>
      <c r="BN61" s="531"/>
      <c r="BO61" s="531"/>
      <c r="BP61" s="531"/>
      <c r="BQ61" s="531"/>
      <c r="BR61" s="531"/>
      <c r="BS61" s="531"/>
      <c r="BT61" s="531"/>
      <c r="BU61" s="531"/>
      <c r="BV61" s="531"/>
      <c r="BW61" s="531"/>
      <c r="BX61" s="531"/>
      <c r="BY61" s="531"/>
      <c r="BZ61" s="531"/>
      <c r="CA61" s="531"/>
      <c r="CB61" s="531"/>
      <c r="CC61" s="531"/>
      <c r="CD61" s="531"/>
      <c r="CE61" s="531"/>
      <c r="CF61" s="531">
        <v>5</v>
      </c>
      <c r="CG61" s="531"/>
      <c r="CH61" s="531"/>
      <c r="CI61" s="531"/>
      <c r="CJ61" s="531"/>
      <c r="CK61" s="531"/>
      <c r="CL61" s="531"/>
      <c r="CM61" s="531"/>
      <c r="CN61" s="531"/>
      <c r="CO61" s="531"/>
      <c r="CP61" s="531">
        <v>1</v>
      </c>
      <c r="CQ61" s="531"/>
      <c r="CR61" s="531"/>
      <c r="CS61" s="531"/>
      <c r="CT61" s="531"/>
      <c r="CU61" s="531"/>
      <c r="CV61" s="531"/>
      <c r="CW61" s="531"/>
      <c r="CX61" s="531"/>
      <c r="CY61" s="531"/>
      <c r="CZ61" s="531"/>
      <c r="DA61" s="531"/>
      <c r="DB61" s="531"/>
      <c r="DC61" s="531"/>
      <c r="DD61" s="531"/>
      <c r="DE61" s="531"/>
      <c r="DF61" s="531">
        <v>4</v>
      </c>
      <c r="DG61" s="531"/>
      <c r="DH61" s="531"/>
      <c r="DI61" s="531"/>
      <c r="DJ61" s="531">
        <v>2</v>
      </c>
      <c r="DK61" s="531"/>
      <c r="DL61" s="531"/>
      <c r="DM61" s="531"/>
      <c r="DN61" s="531"/>
      <c r="DO61" s="531"/>
      <c r="DP61" s="531">
        <v>2</v>
      </c>
      <c r="DQ61" s="531"/>
      <c r="DR61" s="531"/>
      <c r="DS61" s="531"/>
      <c r="DT61" s="531"/>
      <c r="DU61" s="531"/>
      <c r="DV61" s="531"/>
      <c r="DW61" s="531"/>
      <c r="DX61" s="531"/>
      <c r="DY61" s="531"/>
      <c r="DZ61" s="531"/>
      <c r="EA61" s="531"/>
      <c r="EB61" s="531"/>
      <c r="EC61" s="531"/>
      <c r="ED61" s="531"/>
      <c r="EE61" s="531"/>
      <c r="EF61" s="531">
        <v>5</v>
      </c>
      <c r="EG61" s="531"/>
      <c r="EH61" s="531"/>
      <c r="EI61" s="531"/>
      <c r="EJ61" s="531"/>
      <c r="EK61" s="531"/>
      <c r="EL61" s="531"/>
      <c r="EM61" s="531"/>
      <c r="EN61" s="531"/>
      <c r="EO61" s="531"/>
      <c r="EP61" s="531">
        <v>1</v>
      </c>
      <c r="EQ61" s="531"/>
      <c r="ER61" s="531"/>
      <c r="ES61" s="531"/>
      <c r="ET61" s="531"/>
      <c r="EU61" s="531"/>
      <c r="EV61" s="531"/>
      <c r="EW61" s="531"/>
      <c r="EX61" s="531"/>
      <c r="EY61" s="531"/>
      <c r="EZ61" s="531"/>
      <c r="FA61" s="531"/>
      <c r="FB61" s="531"/>
      <c r="FC61" s="531"/>
      <c r="FD61" s="531"/>
      <c r="FE61" s="531"/>
      <c r="FF61" s="531"/>
      <c r="FG61" s="531"/>
      <c r="FH61" s="531"/>
      <c r="FI61" s="531"/>
      <c r="FJ61" s="531"/>
      <c r="FK61" s="531"/>
      <c r="FL61" s="531"/>
      <c r="FM61" s="531"/>
      <c r="FN61" s="531"/>
      <c r="FO61" s="531"/>
      <c r="FP61" s="531"/>
      <c r="FQ61" s="531"/>
      <c r="FR61" s="531"/>
      <c r="FS61" s="531"/>
      <c r="FT61" s="531"/>
      <c r="FU61" s="531"/>
      <c r="FV61" s="531"/>
      <c r="FW61" s="531"/>
      <c r="FX61" s="531"/>
      <c r="FY61" s="531"/>
      <c r="FZ61" s="531"/>
      <c r="GA61" s="531"/>
      <c r="GB61" s="531"/>
      <c r="GC61" s="531"/>
      <c r="GD61" s="531"/>
      <c r="GE61" s="531"/>
      <c r="GF61" s="531"/>
      <c r="GG61" s="531"/>
      <c r="GH61" s="531"/>
      <c r="GI61" s="531"/>
      <c r="GJ61" s="531"/>
      <c r="GK61" s="531"/>
      <c r="GL61" s="531"/>
      <c r="GM61" s="531"/>
      <c r="GN61" s="531"/>
      <c r="GO61" s="531"/>
      <c r="GP61" s="531"/>
      <c r="GQ61" s="531"/>
      <c r="GR61" s="531"/>
      <c r="GS61" s="531"/>
      <c r="GT61" s="531"/>
      <c r="GU61" s="531"/>
      <c r="GV61" s="531"/>
      <c r="GW61" s="531"/>
      <c r="GX61" s="531"/>
      <c r="GY61" s="531"/>
      <c r="GZ61" s="531"/>
      <c r="HA61" s="531"/>
      <c r="HB61" s="531"/>
      <c r="HC61" s="531"/>
      <c r="HD61" s="531"/>
      <c r="HE61" s="531"/>
      <c r="HF61" s="531"/>
      <c r="HG61" s="531"/>
      <c r="HH61" s="531"/>
      <c r="HI61" s="531"/>
      <c r="HJ61" s="531"/>
      <c r="HK61" s="531"/>
      <c r="HL61" s="531"/>
      <c r="HM61" s="531"/>
      <c r="HN61" s="531"/>
      <c r="HO61" s="531"/>
      <c r="HP61" s="531"/>
      <c r="HQ61" s="531"/>
      <c r="HR61" s="531">
        <v>1</v>
      </c>
      <c r="HS61" s="531"/>
      <c r="HT61" s="531"/>
      <c r="HU61" s="531"/>
      <c r="HV61" s="531"/>
      <c r="HW61" s="531"/>
      <c r="HX61" s="531"/>
      <c r="HY61" s="531"/>
      <c r="HZ61" s="531"/>
      <c r="IA61" s="531"/>
      <c r="IB61" s="531"/>
      <c r="IC61" s="531"/>
      <c r="ID61" s="531"/>
      <c r="IE61" s="531"/>
      <c r="IF61" s="531"/>
      <c r="IG61" s="531"/>
      <c r="IH61" s="531"/>
      <c r="II61" s="531"/>
      <c r="IJ61" s="531"/>
      <c r="IK61" s="531"/>
      <c r="IL61" s="531"/>
      <c r="IM61" s="531"/>
      <c r="IN61" s="531"/>
      <c r="IO61" s="531"/>
      <c r="IP61" s="531"/>
      <c r="IQ61" s="531"/>
      <c r="IR61" s="531"/>
      <c r="IS61" s="531"/>
      <c r="IT61" s="531"/>
      <c r="IU61" s="531"/>
      <c r="IV61" s="531"/>
      <c r="IW61" s="531"/>
      <c r="IX61" s="531"/>
      <c r="IY61" s="531"/>
      <c r="IZ61" s="531"/>
      <c r="JA61" s="531"/>
      <c r="JB61" s="531"/>
      <c r="JC61" s="531"/>
      <c r="JD61" s="531"/>
      <c r="JE61" s="531"/>
      <c r="JF61" s="531"/>
      <c r="JG61" s="531"/>
      <c r="JH61" s="531"/>
      <c r="JI61" s="531"/>
      <c r="JJ61" s="531"/>
      <c r="JK61" s="531"/>
      <c r="JL61" s="531"/>
      <c r="JM61" s="531"/>
      <c r="JN61" s="531"/>
      <c r="JO61" s="531"/>
      <c r="JP61" s="531"/>
      <c r="JQ61" s="531"/>
      <c r="JR61" s="531"/>
      <c r="JS61" s="531"/>
      <c r="JT61" s="531"/>
      <c r="JU61" s="531"/>
      <c r="JV61" s="531"/>
      <c r="JW61" s="531"/>
      <c r="JX61" s="531"/>
      <c r="JY61" s="531"/>
      <c r="JZ61" s="531"/>
      <c r="KA61" s="531"/>
      <c r="KB61" s="531"/>
      <c r="KC61" s="531"/>
      <c r="KD61" s="531"/>
      <c r="KE61" s="531"/>
      <c r="KF61" s="531"/>
      <c r="KG61" s="531"/>
      <c r="KH61" s="531"/>
      <c r="KI61" s="531"/>
      <c r="KJ61" s="531"/>
      <c r="KK61" s="531"/>
      <c r="KL61" s="531"/>
      <c r="KM61" s="531"/>
      <c r="KN61" s="531"/>
      <c r="KO61" s="531"/>
      <c r="KP61" s="531"/>
      <c r="KQ61" s="531"/>
      <c r="KR61" s="531"/>
      <c r="KS61" s="531"/>
      <c r="KT61" s="531"/>
      <c r="KU61" s="531"/>
      <c r="KV61" s="531"/>
      <c r="KW61" s="531"/>
      <c r="KX61" s="531"/>
      <c r="KY61" s="531"/>
      <c r="KZ61" s="531"/>
      <c r="LA61" s="531"/>
      <c r="LB61" s="531"/>
      <c r="LC61" s="531"/>
      <c r="LD61" s="531"/>
      <c r="LE61" s="531"/>
      <c r="LF61" s="531"/>
      <c r="LG61" s="531"/>
      <c r="LH61" s="531"/>
      <c r="LI61" s="531"/>
      <c r="LJ61" s="531"/>
      <c r="LK61" s="531"/>
      <c r="LL61" s="531"/>
      <c r="LM61" s="531"/>
      <c r="LN61" s="531"/>
      <c r="LO61" s="531"/>
      <c r="LP61" s="531"/>
      <c r="LQ61" s="531"/>
      <c r="LR61" s="531"/>
      <c r="LS61" s="531"/>
      <c r="LT61" s="531"/>
      <c r="LU61" s="531"/>
      <c r="LV61" s="531"/>
      <c r="LW61" s="531"/>
      <c r="LX61" s="531"/>
      <c r="LY61" s="531"/>
      <c r="LZ61" s="531"/>
      <c r="MA61" s="531"/>
      <c r="MB61" s="531"/>
      <c r="MC61" s="531"/>
      <c r="MD61" s="531"/>
      <c r="ME61" s="531"/>
      <c r="MF61" s="531"/>
      <c r="MG61" s="531"/>
      <c r="MH61" s="531"/>
      <c r="MI61" s="531"/>
      <c r="MJ61" s="531"/>
      <c r="MK61" s="531"/>
      <c r="ML61" s="531"/>
      <c r="MM61" s="531"/>
      <c r="MN61" s="531"/>
      <c r="MO61" s="531"/>
      <c r="MP61" s="531"/>
      <c r="MQ61" s="531"/>
      <c r="MR61" s="531"/>
      <c r="MS61" s="531"/>
      <c r="MT61" s="531"/>
      <c r="MU61" s="531"/>
      <c r="MV61" s="531"/>
      <c r="MW61" s="531"/>
      <c r="MX61" s="531"/>
      <c r="MY61" s="531"/>
      <c r="MZ61" s="531"/>
      <c r="NA61" s="531"/>
      <c r="NB61" s="531"/>
      <c r="NC61" s="531"/>
      <c r="ND61" s="531"/>
      <c r="NE61" s="531"/>
      <c r="NF61" s="531"/>
      <c r="NG61" s="531"/>
      <c r="NH61" s="531"/>
      <c r="NI61" s="531"/>
      <c r="NJ61" s="531"/>
      <c r="NK61" s="531"/>
      <c r="NL61" s="531"/>
      <c r="NM61" s="531"/>
      <c r="NN61" s="531"/>
      <c r="NO61" s="531"/>
      <c r="NP61" s="531"/>
      <c r="NQ61" s="531"/>
      <c r="NR61" s="531"/>
      <c r="NS61" s="531"/>
      <c r="NT61" s="531"/>
      <c r="NU61" s="531"/>
      <c r="NV61" s="531"/>
      <c r="NW61" s="531"/>
      <c r="NX61" s="531"/>
      <c r="NY61" s="531"/>
      <c r="NZ61" s="531"/>
      <c r="OA61" s="531"/>
      <c r="OB61" s="531"/>
      <c r="OC61" s="531"/>
      <c r="OD61" s="531"/>
      <c r="OE61" s="531"/>
      <c r="OF61" s="531"/>
      <c r="OG61" s="531"/>
      <c r="OH61" s="531"/>
      <c r="OI61" s="531"/>
      <c r="OJ61" s="531"/>
      <c r="OK61" s="531"/>
      <c r="OL61" s="531"/>
      <c r="OM61" s="531"/>
      <c r="ON61" s="531"/>
      <c r="OO61" s="531"/>
      <c r="OP61" s="531"/>
      <c r="OQ61" s="531"/>
      <c r="OR61" s="531"/>
      <c r="OS61" s="531"/>
      <c r="OT61" s="531"/>
      <c r="OU61" s="531"/>
      <c r="OV61" s="531"/>
      <c r="OW61" s="531"/>
      <c r="OX61" s="531"/>
      <c r="OY61" s="531"/>
      <c r="OZ61" s="531"/>
      <c r="PA61" s="531"/>
      <c r="PB61" s="531"/>
      <c r="PC61" s="531"/>
      <c r="PD61" s="531"/>
      <c r="PE61" s="531"/>
      <c r="PF61" s="531"/>
      <c r="PG61" s="531"/>
      <c r="PH61" s="531"/>
      <c r="PI61" s="531"/>
      <c r="PJ61" s="531"/>
      <c r="PK61" s="531"/>
      <c r="PL61" s="531"/>
      <c r="PM61" s="531"/>
      <c r="PN61" s="531"/>
      <c r="PO61" s="531"/>
      <c r="PP61" s="531"/>
      <c r="PQ61" s="531"/>
      <c r="PR61" s="531"/>
      <c r="PS61" s="531"/>
      <c r="PT61" s="531"/>
      <c r="PU61" s="531"/>
      <c r="PV61" s="531"/>
      <c r="PW61" s="531"/>
      <c r="PX61" s="531"/>
      <c r="PY61" s="531"/>
      <c r="PZ61" s="531"/>
      <c r="QA61" s="531"/>
      <c r="QB61" s="531"/>
      <c r="QC61" s="531"/>
      <c r="QD61" s="531">
        <v>4</v>
      </c>
      <c r="QE61" s="531"/>
      <c r="QF61" s="531"/>
      <c r="QG61" s="531"/>
      <c r="QH61" s="531"/>
      <c r="QI61" s="531"/>
      <c r="QJ61" s="531"/>
      <c r="QK61" s="531"/>
      <c r="QL61" s="531"/>
      <c r="QM61" s="531"/>
      <c r="QN61" s="531"/>
      <c r="QO61" s="531"/>
      <c r="QP61" s="531"/>
      <c r="QQ61" s="531"/>
      <c r="QR61" s="531"/>
      <c r="QS61" s="531"/>
      <c r="QT61" s="531"/>
      <c r="QU61" s="531"/>
      <c r="QV61" s="531"/>
      <c r="QW61" s="531"/>
      <c r="QX61" s="531"/>
      <c r="QY61" s="531"/>
      <c r="QZ61" s="531"/>
      <c r="RA61" s="531"/>
      <c r="RB61" s="531"/>
      <c r="RC61" s="531"/>
      <c r="RD61" s="531"/>
      <c r="RE61" s="531"/>
      <c r="RF61" s="531"/>
      <c r="RG61" s="531"/>
      <c r="RH61" s="531"/>
      <c r="RI61" s="531"/>
      <c r="RJ61" s="531"/>
      <c r="RK61" s="531"/>
      <c r="RL61" s="531"/>
      <c r="RM61" s="531"/>
      <c r="RN61" s="531"/>
      <c r="RO61" s="531"/>
      <c r="RP61" s="531"/>
      <c r="RQ61" s="531"/>
      <c r="RR61" s="531"/>
      <c r="RS61" s="531"/>
      <c r="RT61" s="531"/>
      <c r="RU61" s="531"/>
      <c r="RV61" s="531"/>
      <c r="RW61" s="531"/>
      <c r="RX61" s="531"/>
      <c r="RY61" s="531"/>
      <c r="RZ61" s="531"/>
      <c r="SA61" s="531"/>
      <c r="SB61" s="531"/>
      <c r="SC61" s="531"/>
      <c r="SD61" s="531"/>
      <c r="SE61" s="531"/>
      <c r="SF61" s="531"/>
      <c r="SG61" s="531"/>
      <c r="SH61" s="531"/>
      <c r="SI61" s="531"/>
      <c r="SJ61" s="531"/>
      <c r="SK61" s="531"/>
      <c r="SL61" s="531"/>
      <c r="SM61" s="531"/>
      <c r="SN61" s="531"/>
      <c r="SO61" s="531"/>
      <c r="SP61" s="531"/>
      <c r="SQ61" s="531"/>
      <c r="SR61" s="531"/>
      <c r="SS61" s="531"/>
      <c r="ST61" s="531"/>
      <c r="SU61" s="531"/>
      <c r="SV61" s="531"/>
      <c r="SW61" s="531"/>
      <c r="SX61" s="531"/>
      <c r="SY61" s="531"/>
      <c r="SZ61" s="531"/>
      <c r="TA61" s="531"/>
      <c r="TB61" s="531"/>
      <c r="TC61" s="531"/>
      <c r="TD61" s="531"/>
      <c r="TE61" s="531"/>
      <c r="TF61" s="531"/>
      <c r="TG61" s="531"/>
      <c r="TH61" s="531"/>
      <c r="TI61" s="531"/>
      <c r="TJ61" s="531"/>
      <c r="TK61" s="531"/>
      <c r="TL61" s="531"/>
      <c r="TM61" s="531"/>
      <c r="TN61" s="531"/>
      <c r="TO61" s="531"/>
      <c r="TP61" s="531"/>
      <c r="TQ61" s="531"/>
      <c r="TR61" s="531"/>
      <c r="TS61" s="531"/>
      <c r="TT61" s="531"/>
      <c r="TU61" s="531"/>
      <c r="TV61" s="531"/>
      <c r="TW61" s="531"/>
      <c r="TX61" s="531"/>
      <c r="TY61" s="531"/>
      <c r="TZ61" s="531"/>
      <c r="UA61" s="531"/>
      <c r="UB61" s="531"/>
      <c r="UC61" s="531">
        <v>8</v>
      </c>
      <c r="UD61" s="531"/>
      <c r="UE61" s="531"/>
      <c r="UF61" s="531"/>
      <c r="UG61" s="531">
        <v>12</v>
      </c>
      <c r="UH61" s="531"/>
      <c r="UI61" s="531"/>
      <c r="UJ61" s="531"/>
      <c r="UK61" s="531"/>
      <c r="UL61" s="531">
        <v>1</v>
      </c>
      <c r="UM61" s="531">
        <v>1</v>
      </c>
      <c r="UN61" s="531">
        <v>2</v>
      </c>
      <c r="UO61" s="531"/>
      <c r="UP61" s="531">
        <v>4</v>
      </c>
      <c r="UQ61" s="531"/>
      <c r="UR61" s="531"/>
      <c r="US61" s="531"/>
      <c r="UT61" s="531"/>
      <c r="UU61" s="531">
        <v>1</v>
      </c>
      <c r="UV61" s="531">
        <v>3</v>
      </c>
      <c r="UW61" s="531">
        <v>1</v>
      </c>
      <c r="UX61" s="531">
        <v>4</v>
      </c>
      <c r="UY61" s="531">
        <v>1</v>
      </c>
      <c r="UZ61" s="531">
        <v>2</v>
      </c>
      <c r="VA61" s="531"/>
      <c r="VB61" s="531"/>
      <c r="VC61" s="536"/>
      <c r="VD61" s="536"/>
      <c r="VE61" s="536"/>
      <c r="VF61" s="536"/>
      <c r="VG61" s="536"/>
      <c r="VH61" s="536"/>
      <c r="VI61" s="531"/>
      <c r="VJ61" s="531"/>
      <c r="VK61" s="531"/>
      <c r="VL61" s="531"/>
      <c r="VM61" s="531">
        <v>6</v>
      </c>
      <c r="VN61" s="531">
        <v>7</v>
      </c>
      <c r="VO61" s="531"/>
      <c r="VP61" s="531"/>
      <c r="VQ61" s="531">
        <v>2</v>
      </c>
      <c r="VR61" s="531">
        <v>2</v>
      </c>
      <c r="VS61" s="531"/>
      <c r="VT61" s="531"/>
      <c r="VU61" s="531">
        <v>2</v>
      </c>
      <c r="VV61" s="531">
        <v>2</v>
      </c>
      <c r="VW61" s="531"/>
      <c r="VX61" s="536"/>
      <c r="VY61" s="531">
        <v>5</v>
      </c>
      <c r="VZ61" s="531"/>
      <c r="WA61" s="531"/>
      <c r="WB61" s="531"/>
      <c r="WC61" s="531">
        <v>2</v>
      </c>
      <c r="WD61" s="531">
        <v>3</v>
      </c>
      <c r="WE61" s="531">
        <v>28</v>
      </c>
      <c r="WF61" s="536"/>
      <c r="WG61" s="536"/>
      <c r="WH61" s="536"/>
      <c r="WI61" s="536"/>
      <c r="WJ61" s="536"/>
      <c r="WK61" s="536"/>
      <c r="WL61" s="536"/>
      <c r="WM61" s="536"/>
      <c r="WN61" s="536"/>
      <c r="WO61" s="531"/>
      <c r="WP61" s="531"/>
      <c r="WQ61" s="531"/>
      <c r="WR61" s="531"/>
      <c r="WS61" s="531"/>
      <c r="WT61" s="531"/>
      <c r="WU61" s="531"/>
      <c r="WV61" s="531"/>
      <c r="WW61" s="531"/>
      <c r="WX61" s="531"/>
      <c r="WY61" s="531"/>
      <c r="WZ61" s="531"/>
      <c r="XA61" s="531"/>
      <c r="XB61" s="531"/>
      <c r="XC61" s="531"/>
      <c r="XD61" s="531">
        <v>21</v>
      </c>
      <c r="XE61" s="531"/>
      <c r="XF61" s="531"/>
      <c r="XG61" s="531"/>
      <c r="XH61" s="531">
        <v>1</v>
      </c>
      <c r="XI61" s="531"/>
      <c r="XJ61" s="531">
        <v>1</v>
      </c>
      <c r="XK61" s="531"/>
      <c r="XL61" s="531">
        <v>4</v>
      </c>
      <c r="XM61" s="531"/>
      <c r="XN61" s="531">
        <v>2</v>
      </c>
      <c r="XO61" s="531"/>
      <c r="XP61" s="531">
        <v>1</v>
      </c>
      <c r="XQ61" s="531"/>
      <c r="XR61" s="531"/>
      <c r="XS61" s="531"/>
      <c r="XT61" s="531"/>
      <c r="XU61" s="531"/>
      <c r="XV61" s="531"/>
      <c r="XW61" s="531"/>
      <c r="XX61" s="531"/>
      <c r="XY61" s="531"/>
      <c r="XZ61" s="531"/>
      <c r="YA61" s="531"/>
      <c r="YB61" s="531"/>
      <c r="YC61" s="531"/>
      <c r="YD61" s="531"/>
      <c r="YE61" s="531"/>
      <c r="YF61" s="531"/>
      <c r="YG61" s="531"/>
      <c r="YH61" s="531"/>
      <c r="YI61" s="531"/>
      <c r="YJ61" s="531"/>
      <c r="YK61" s="531"/>
      <c r="YL61" s="531"/>
      <c r="YM61" s="531"/>
      <c r="YN61" s="531">
        <v>6</v>
      </c>
      <c r="YO61" s="531"/>
      <c r="YP61" s="531"/>
      <c r="YQ61" s="531"/>
      <c r="YR61" s="531"/>
      <c r="YS61" s="531"/>
      <c r="YT61" s="531"/>
      <c r="YU61" s="531"/>
      <c r="YV61" s="531"/>
      <c r="YW61" s="531"/>
      <c r="YX61" s="531"/>
      <c r="YY61" s="531"/>
      <c r="YZ61" s="531"/>
      <c r="ZA61" s="531"/>
      <c r="ZB61" s="531"/>
      <c r="ZC61" s="531"/>
      <c r="ZD61" s="531"/>
      <c r="ZE61" s="531"/>
      <c r="ZF61" s="531"/>
      <c r="ZG61" s="531"/>
      <c r="ZH61" s="531"/>
      <c r="ZI61" s="531"/>
      <c r="ZJ61" s="531">
        <v>2</v>
      </c>
      <c r="ZK61" s="531"/>
      <c r="ZL61" s="531"/>
      <c r="ZM61" s="531"/>
      <c r="ZN61" s="531"/>
      <c r="ZO61" s="531"/>
      <c r="ZP61" s="531"/>
      <c r="ZQ61" s="531"/>
      <c r="ZR61" s="531"/>
      <c r="ZS61" s="531"/>
      <c r="ZT61" s="531"/>
      <c r="ZU61" s="531"/>
      <c r="ZV61" s="531"/>
      <c r="ZW61" s="531"/>
      <c r="ZX61" s="531"/>
      <c r="ZY61" s="531"/>
      <c r="ZZ61" s="531"/>
      <c r="AAA61" s="531"/>
      <c r="AAB61" s="531"/>
      <c r="AAC61" s="531"/>
      <c r="AAD61" s="531"/>
      <c r="AAE61" s="531"/>
      <c r="AAF61" s="531"/>
      <c r="AAG61" s="531"/>
      <c r="AAH61" s="531"/>
      <c r="AAI61" s="531"/>
      <c r="AAJ61" s="531">
        <v>10</v>
      </c>
      <c r="AAK61" s="531"/>
      <c r="AAL61" s="531"/>
      <c r="AAM61" s="531"/>
      <c r="AAN61" s="531"/>
      <c r="AAO61" s="531"/>
      <c r="AAP61" s="531"/>
      <c r="AAQ61" s="531"/>
      <c r="AAR61" s="531"/>
      <c r="AAS61" s="531"/>
      <c r="AAT61" s="531">
        <v>5</v>
      </c>
      <c r="AAU61" s="531"/>
      <c r="AAV61" s="531">
        <v>8</v>
      </c>
      <c r="AAW61" s="531"/>
      <c r="AAX61" s="531"/>
      <c r="AAY61" s="531"/>
      <c r="AAZ61" s="531"/>
      <c r="ABA61" s="531"/>
      <c r="ABB61" s="531">
        <v>8</v>
      </c>
      <c r="ABC61" s="531"/>
      <c r="ABD61" s="531"/>
      <c r="ABE61" s="536"/>
      <c r="ABF61" s="536"/>
      <c r="ABG61" s="536"/>
      <c r="ABH61" s="536"/>
      <c r="ABI61" s="536"/>
      <c r="ABJ61" s="536"/>
      <c r="ABK61" s="536"/>
      <c r="ABL61" s="536"/>
      <c r="ABM61" s="536"/>
      <c r="ABN61" s="536"/>
      <c r="ABO61" s="536"/>
      <c r="ABP61" s="536"/>
      <c r="ABQ61" s="536"/>
      <c r="ABR61" s="536"/>
      <c r="ABS61" s="536"/>
      <c r="ABT61" s="536"/>
      <c r="ABU61" s="536"/>
      <c r="ABV61" s="536"/>
      <c r="ABW61" s="536"/>
      <c r="ABX61" s="536"/>
      <c r="ABY61" s="536"/>
      <c r="ABZ61" s="531"/>
      <c r="ACA61" s="531"/>
      <c r="ACB61" s="531"/>
      <c r="ACC61" s="531"/>
      <c r="ACD61" s="531"/>
      <c r="ACE61" s="531"/>
      <c r="ACF61" s="531"/>
      <c r="ACG61" s="531"/>
      <c r="ACH61" s="531"/>
      <c r="ACI61" s="531"/>
      <c r="ACJ61" s="531"/>
      <c r="ACK61" s="531"/>
      <c r="ACL61" s="531"/>
      <c r="ACM61" s="531"/>
      <c r="ACN61" s="531"/>
      <c r="ACO61" s="531"/>
      <c r="ACP61" s="531"/>
      <c r="ACQ61" s="531">
        <v>2</v>
      </c>
      <c r="ACR61" s="531"/>
      <c r="ACS61" s="531">
        <v>2</v>
      </c>
      <c r="ACT61" s="531">
        <v>2</v>
      </c>
      <c r="ACU61" s="531"/>
      <c r="ACV61" s="531" t="s">
        <v>1843</v>
      </c>
      <c r="ACW61" s="536"/>
      <c r="ACX61" s="536"/>
      <c r="ACY61" s="536"/>
      <c r="ACZ61" s="536"/>
      <c r="ADA61" s="536"/>
      <c r="ADB61" s="536"/>
      <c r="ADC61" s="536"/>
      <c r="ADD61" s="536"/>
      <c r="ADE61" s="536"/>
      <c r="ADF61" s="536"/>
      <c r="ADG61" s="536"/>
      <c r="ADH61" s="536"/>
      <c r="ADI61" s="536"/>
      <c r="ADJ61" s="536"/>
      <c r="ADK61" s="536"/>
      <c r="ADL61" s="531"/>
      <c r="ADM61" s="531"/>
      <c r="ADN61" s="531"/>
      <c r="ADO61" s="531"/>
      <c r="ADP61" s="531"/>
      <c r="ADQ61" s="531"/>
      <c r="ADR61" s="531"/>
      <c r="ADS61" s="531" t="s">
        <v>1636</v>
      </c>
      <c r="ADT61" s="531"/>
      <c r="ADU61" s="531"/>
      <c r="ADV61" s="531"/>
      <c r="ADW61" s="531"/>
      <c r="ADX61" s="531" t="s">
        <v>1637</v>
      </c>
      <c r="ADY61" s="536"/>
      <c r="ADZ61" s="536"/>
      <c r="AEA61" s="536"/>
      <c r="AEB61" s="531" t="s">
        <v>1798</v>
      </c>
      <c r="AEC61" s="531" t="s">
        <v>1799</v>
      </c>
      <c r="AED61" s="531" t="s">
        <v>1800</v>
      </c>
      <c r="AEE61" s="531" t="s">
        <v>1801</v>
      </c>
      <c r="AEF61" s="531" t="s">
        <v>1802</v>
      </c>
      <c r="AEG61" s="531" t="s">
        <v>1803</v>
      </c>
      <c r="AEH61" s="531"/>
      <c r="AEI61" s="531"/>
      <c r="AEJ61" s="531"/>
    </row>
    <row r="62" spans="1:816">
      <c r="A62" s="531">
        <v>39</v>
      </c>
      <c r="B62" s="531">
        <v>11</v>
      </c>
      <c r="C62" s="537">
        <v>4</v>
      </c>
      <c r="D62" s="535">
        <v>43110.48004386574</v>
      </c>
      <c r="E62" s="531" t="s">
        <v>697</v>
      </c>
      <c r="F62" s="531" t="s">
        <v>805</v>
      </c>
      <c r="G62" s="531" t="s">
        <v>806</v>
      </c>
      <c r="H62" s="531" t="s">
        <v>809</v>
      </c>
      <c r="I62" s="531" t="s">
        <v>714</v>
      </c>
      <c r="J62" s="531">
        <v>6</v>
      </c>
      <c r="K62" s="531" t="s">
        <v>1705</v>
      </c>
      <c r="L62" s="531" t="s">
        <v>1706</v>
      </c>
      <c r="M62" s="531" t="s">
        <v>810</v>
      </c>
      <c r="N62" s="531"/>
      <c r="O62" s="531"/>
      <c r="P62" s="531" t="s">
        <v>808</v>
      </c>
      <c r="Q62" s="531"/>
      <c r="R62" s="531"/>
      <c r="S62" s="531"/>
      <c r="T62" s="531"/>
      <c r="U62" s="531"/>
      <c r="V62" s="531" t="s">
        <v>806</v>
      </c>
      <c r="W62" s="531" t="s">
        <v>809</v>
      </c>
      <c r="X62" s="531" t="s">
        <v>714</v>
      </c>
      <c r="Y62" s="531" t="s">
        <v>805</v>
      </c>
      <c r="Z62" s="531" t="s">
        <v>1705</v>
      </c>
      <c r="AA62" s="531" t="s">
        <v>1706</v>
      </c>
      <c r="AB62" s="531" t="s">
        <v>1707</v>
      </c>
      <c r="AC62" s="531" t="s">
        <v>1708</v>
      </c>
      <c r="AD62" s="531"/>
      <c r="AE62" s="531"/>
      <c r="AF62" s="531">
        <v>5</v>
      </c>
      <c r="AG62" s="531"/>
      <c r="AH62" s="531">
        <v>1</v>
      </c>
      <c r="AI62" s="531">
        <v>1</v>
      </c>
      <c r="AJ62" s="531">
        <v>1</v>
      </c>
      <c r="AK62" s="531"/>
      <c r="AL62" s="531"/>
      <c r="AM62" s="531"/>
      <c r="AN62" s="531"/>
      <c r="AO62" s="531"/>
      <c r="AP62" s="531"/>
      <c r="AQ62" s="531"/>
      <c r="AR62" s="531"/>
      <c r="AS62" s="531"/>
      <c r="AT62" s="531"/>
      <c r="AU62" s="531"/>
      <c r="AV62" s="531"/>
      <c r="AW62" s="531"/>
      <c r="AX62" s="531"/>
      <c r="AY62" s="531"/>
      <c r="AZ62" s="531"/>
      <c r="BA62" s="531"/>
      <c r="BB62" s="531"/>
      <c r="BC62" s="531"/>
      <c r="BD62" s="531"/>
      <c r="BE62" s="531"/>
      <c r="BF62" s="531"/>
      <c r="BG62" s="531"/>
      <c r="BH62" s="531"/>
      <c r="BI62" s="531"/>
      <c r="BJ62" s="531"/>
      <c r="BK62" s="531"/>
      <c r="BL62" s="531"/>
      <c r="BM62" s="531"/>
      <c r="BN62" s="531"/>
      <c r="BO62" s="531"/>
      <c r="BP62" s="531"/>
      <c r="BQ62" s="531"/>
      <c r="BR62" s="531"/>
      <c r="BS62" s="531"/>
      <c r="BT62" s="531"/>
      <c r="BU62" s="531"/>
      <c r="BV62" s="531"/>
      <c r="BW62" s="531"/>
      <c r="BX62" s="531"/>
      <c r="BY62" s="531"/>
      <c r="BZ62" s="531"/>
      <c r="CA62" s="531"/>
      <c r="CB62" s="531"/>
      <c r="CC62" s="531"/>
      <c r="CD62" s="531"/>
      <c r="CE62" s="531"/>
      <c r="CF62" s="531"/>
      <c r="CG62" s="531"/>
      <c r="CH62" s="531"/>
      <c r="CI62" s="531"/>
      <c r="CJ62" s="531"/>
      <c r="CK62" s="531"/>
      <c r="CL62" s="531"/>
      <c r="CM62" s="531"/>
      <c r="CN62" s="531"/>
      <c r="CO62" s="531"/>
      <c r="CP62" s="531">
        <v>1</v>
      </c>
      <c r="CQ62" s="531"/>
      <c r="CR62" s="531"/>
      <c r="CS62" s="531"/>
      <c r="CT62" s="531"/>
      <c r="CU62" s="531"/>
      <c r="CV62" s="531"/>
      <c r="CW62" s="531"/>
      <c r="CX62" s="531"/>
      <c r="CY62" s="531"/>
      <c r="CZ62" s="531"/>
      <c r="DA62" s="531"/>
      <c r="DB62" s="531"/>
      <c r="DC62" s="531"/>
      <c r="DD62" s="531"/>
      <c r="DE62" s="531"/>
      <c r="DF62" s="531"/>
      <c r="DG62" s="531"/>
      <c r="DH62" s="531"/>
      <c r="DI62" s="531"/>
      <c r="DJ62" s="531"/>
      <c r="DK62" s="531"/>
      <c r="DL62" s="531"/>
      <c r="DM62" s="531"/>
      <c r="DN62" s="531"/>
      <c r="DO62" s="531"/>
      <c r="DP62" s="531">
        <v>1</v>
      </c>
      <c r="DQ62" s="531"/>
      <c r="DR62" s="531"/>
      <c r="DS62" s="531"/>
      <c r="DT62" s="531"/>
      <c r="DU62" s="531"/>
      <c r="DV62" s="531"/>
      <c r="DW62" s="531"/>
      <c r="DX62" s="531"/>
      <c r="DY62" s="531"/>
      <c r="DZ62" s="531"/>
      <c r="EA62" s="531"/>
      <c r="EB62" s="531"/>
      <c r="EC62" s="531"/>
      <c r="ED62" s="531"/>
      <c r="EE62" s="531"/>
      <c r="EF62" s="531"/>
      <c r="EG62" s="531"/>
      <c r="EH62" s="531"/>
      <c r="EI62" s="531"/>
      <c r="EJ62" s="531"/>
      <c r="EK62" s="531"/>
      <c r="EL62" s="531"/>
      <c r="EM62" s="531"/>
      <c r="EN62" s="531"/>
      <c r="EO62" s="531"/>
      <c r="EP62" s="531">
        <v>1</v>
      </c>
      <c r="EQ62" s="531"/>
      <c r="ER62" s="531"/>
      <c r="ES62" s="531"/>
      <c r="ET62" s="531"/>
      <c r="EU62" s="531"/>
      <c r="EV62" s="531"/>
      <c r="EW62" s="531"/>
      <c r="EX62" s="531"/>
      <c r="EY62" s="531"/>
      <c r="EZ62" s="531"/>
      <c r="FA62" s="531"/>
      <c r="FB62" s="531"/>
      <c r="FC62" s="531"/>
      <c r="FD62" s="531"/>
      <c r="FE62" s="531"/>
      <c r="FF62" s="531"/>
      <c r="FG62" s="531"/>
      <c r="FH62" s="531"/>
      <c r="FI62" s="531"/>
      <c r="FJ62" s="531"/>
      <c r="FK62" s="531"/>
      <c r="FL62" s="531"/>
      <c r="FM62" s="531"/>
      <c r="FN62" s="531"/>
      <c r="FO62" s="531"/>
      <c r="FP62" s="531"/>
      <c r="FQ62" s="531"/>
      <c r="FR62" s="531"/>
      <c r="FS62" s="531"/>
      <c r="FT62" s="531"/>
      <c r="FU62" s="531"/>
      <c r="FV62" s="531"/>
      <c r="FW62" s="531"/>
      <c r="FX62" s="531"/>
      <c r="FY62" s="531"/>
      <c r="FZ62" s="531"/>
      <c r="GA62" s="531"/>
      <c r="GB62" s="531"/>
      <c r="GC62" s="531"/>
      <c r="GD62" s="531"/>
      <c r="GE62" s="531"/>
      <c r="GF62" s="531"/>
      <c r="GG62" s="531"/>
      <c r="GH62" s="531"/>
      <c r="GI62" s="531"/>
      <c r="GJ62" s="531"/>
      <c r="GK62" s="531"/>
      <c r="GL62" s="531"/>
      <c r="GM62" s="531"/>
      <c r="GN62" s="531"/>
      <c r="GO62" s="531"/>
      <c r="GP62" s="531"/>
      <c r="GQ62" s="531"/>
      <c r="GR62" s="531"/>
      <c r="GS62" s="531"/>
      <c r="GT62" s="531"/>
      <c r="GU62" s="531"/>
      <c r="GV62" s="531"/>
      <c r="GW62" s="531"/>
      <c r="GX62" s="531"/>
      <c r="GY62" s="531"/>
      <c r="GZ62" s="531"/>
      <c r="HA62" s="531"/>
      <c r="HB62" s="531"/>
      <c r="HC62" s="531"/>
      <c r="HD62" s="531"/>
      <c r="HE62" s="531"/>
      <c r="HF62" s="531"/>
      <c r="HG62" s="531"/>
      <c r="HH62" s="531"/>
      <c r="HI62" s="531"/>
      <c r="HJ62" s="531"/>
      <c r="HK62" s="531"/>
      <c r="HL62" s="531"/>
      <c r="HM62" s="531"/>
      <c r="HN62" s="531"/>
      <c r="HO62" s="531"/>
      <c r="HP62" s="531"/>
      <c r="HQ62" s="531"/>
      <c r="HR62" s="531"/>
      <c r="HS62" s="531"/>
      <c r="HT62" s="531"/>
      <c r="HU62" s="531"/>
      <c r="HV62" s="531"/>
      <c r="HW62" s="531"/>
      <c r="HX62" s="531"/>
      <c r="HY62" s="531"/>
      <c r="HZ62" s="531"/>
      <c r="IA62" s="531"/>
      <c r="IB62" s="531"/>
      <c r="IC62" s="531"/>
      <c r="ID62" s="531"/>
      <c r="IE62" s="531"/>
      <c r="IF62" s="531"/>
      <c r="IG62" s="531"/>
      <c r="IH62" s="531"/>
      <c r="II62" s="531"/>
      <c r="IJ62" s="531"/>
      <c r="IK62" s="531"/>
      <c r="IL62" s="531"/>
      <c r="IM62" s="531"/>
      <c r="IN62" s="531"/>
      <c r="IO62" s="531"/>
      <c r="IP62" s="531"/>
      <c r="IQ62" s="531"/>
      <c r="IR62" s="531"/>
      <c r="IS62" s="531"/>
      <c r="IT62" s="531"/>
      <c r="IU62" s="531"/>
      <c r="IV62" s="531"/>
      <c r="IW62" s="531"/>
      <c r="IX62" s="531"/>
      <c r="IY62" s="531"/>
      <c r="IZ62" s="531"/>
      <c r="JA62" s="531"/>
      <c r="JB62" s="531"/>
      <c r="JC62" s="531"/>
      <c r="JD62" s="531"/>
      <c r="JE62" s="531"/>
      <c r="JF62" s="531"/>
      <c r="JG62" s="531"/>
      <c r="JH62" s="531"/>
      <c r="JI62" s="531"/>
      <c r="JJ62" s="531"/>
      <c r="JK62" s="531"/>
      <c r="JL62" s="531"/>
      <c r="JM62" s="531"/>
      <c r="JN62" s="531"/>
      <c r="JO62" s="531"/>
      <c r="JP62" s="531"/>
      <c r="JQ62" s="531"/>
      <c r="JR62" s="531"/>
      <c r="JS62" s="531"/>
      <c r="JT62" s="531"/>
      <c r="JU62" s="531"/>
      <c r="JV62" s="531"/>
      <c r="JW62" s="531"/>
      <c r="JX62" s="531"/>
      <c r="JY62" s="531"/>
      <c r="JZ62" s="531"/>
      <c r="KA62" s="531"/>
      <c r="KB62" s="531"/>
      <c r="KC62" s="531"/>
      <c r="KD62" s="531"/>
      <c r="KE62" s="531"/>
      <c r="KF62" s="531"/>
      <c r="KG62" s="531"/>
      <c r="KH62" s="531"/>
      <c r="KI62" s="531"/>
      <c r="KJ62" s="531"/>
      <c r="KK62" s="531"/>
      <c r="KL62" s="531"/>
      <c r="KM62" s="531"/>
      <c r="KN62" s="531"/>
      <c r="KO62" s="531"/>
      <c r="KP62" s="531"/>
      <c r="KQ62" s="531"/>
      <c r="KR62" s="531"/>
      <c r="KS62" s="531"/>
      <c r="KT62" s="531"/>
      <c r="KU62" s="531"/>
      <c r="KV62" s="531"/>
      <c r="KW62" s="531"/>
      <c r="KX62" s="531"/>
      <c r="KY62" s="531"/>
      <c r="KZ62" s="531"/>
      <c r="LA62" s="531"/>
      <c r="LB62" s="531"/>
      <c r="LC62" s="531"/>
      <c r="LD62" s="531"/>
      <c r="LE62" s="531"/>
      <c r="LF62" s="531"/>
      <c r="LG62" s="531"/>
      <c r="LH62" s="531"/>
      <c r="LI62" s="531"/>
      <c r="LJ62" s="531"/>
      <c r="LK62" s="531"/>
      <c r="LL62" s="531"/>
      <c r="LM62" s="531"/>
      <c r="LN62" s="531"/>
      <c r="LO62" s="531"/>
      <c r="LP62" s="531"/>
      <c r="LQ62" s="531"/>
      <c r="LR62" s="531"/>
      <c r="LS62" s="531"/>
      <c r="LT62" s="531"/>
      <c r="LU62" s="531"/>
      <c r="LV62" s="531"/>
      <c r="LW62" s="531"/>
      <c r="LX62" s="531"/>
      <c r="LY62" s="531"/>
      <c r="LZ62" s="531"/>
      <c r="MA62" s="531"/>
      <c r="MB62" s="531"/>
      <c r="MC62" s="531"/>
      <c r="MD62" s="531"/>
      <c r="ME62" s="531"/>
      <c r="MF62" s="531"/>
      <c r="MG62" s="531"/>
      <c r="MH62" s="531"/>
      <c r="MI62" s="531"/>
      <c r="MJ62" s="531"/>
      <c r="MK62" s="531"/>
      <c r="ML62" s="531"/>
      <c r="MM62" s="531"/>
      <c r="MN62" s="531"/>
      <c r="MO62" s="531"/>
      <c r="MP62" s="531"/>
      <c r="MQ62" s="531"/>
      <c r="MR62" s="531"/>
      <c r="MS62" s="531"/>
      <c r="MT62" s="531"/>
      <c r="MU62" s="531"/>
      <c r="MV62" s="531"/>
      <c r="MW62" s="531"/>
      <c r="MX62" s="531"/>
      <c r="MY62" s="531"/>
      <c r="MZ62" s="531"/>
      <c r="NA62" s="531"/>
      <c r="NB62" s="531"/>
      <c r="NC62" s="531"/>
      <c r="ND62" s="531"/>
      <c r="NE62" s="531"/>
      <c r="NF62" s="531"/>
      <c r="NG62" s="531"/>
      <c r="NH62" s="531"/>
      <c r="NI62" s="531"/>
      <c r="NJ62" s="531"/>
      <c r="NK62" s="531"/>
      <c r="NL62" s="531"/>
      <c r="NM62" s="531"/>
      <c r="NN62" s="531"/>
      <c r="NO62" s="531"/>
      <c r="NP62" s="531"/>
      <c r="NQ62" s="531"/>
      <c r="NR62" s="531"/>
      <c r="NS62" s="531"/>
      <c r="NT62" s="531"/>
      <c r="NU62" s="531"/>
      <c r="NV62" s="531"/>
      <c r="NW62" s="531"/>
      <c r="NX62" s="531"/>
      <c r="NY62" s="531"/>
      <c r="NZ62" s="531"/>
      <c r="OA62" s="531"/>
      <c r="OB62" s="531"/>
      <c r="OC62" s="531"/>
      <c r="OD62" s="531"/>
      <c r="OE62" s="531"/>
      <c r="OF62" s="531"/>
      <c r="OG62" s="531"/>
      <c r="OH62" s="531"/>
      <c r="OI62" s="531"/>
      <c r="OJ62" s="531"/>
      <c r="OK62" s="531"/>
      <c r="OL62" s="531"/>
      <c r="OM62" s="531"/>
      <c r="ON62" s="531"/>
      <c r="OO62" s="531"/>
      <c r="OP62" s="531"/>
      <c r="OQ62" s="531"/>
      <c r="OR62" s="531"/>
      <c r="OS62" s="531"/>
      <c r="OT62" s="531"/>
      <c r="OU62" s="531"/>
      <c r="OV62" s="531"/>
      <c r="OW62" s="531"/>
      <c r="OX62" s="531"/>
      <c r="OY62" s="531"/>
      <c r="OZ62" s="531"/>
      <c r="PA62" s="531"/>
      <c r="PB62" s="531"/>
      <c r="PC62" s="531"/>
      <c r="PD62" s="531"/>
      <c r="PE62" s="531"/>
      <c r="PF62" s="531"/>
      <c r="PG62" s="531"/>
      <c r="PH62" s="531"/>
      <c r="PI62" s="531"/>
      <c r="PJ62" s="531"/>
      <c r="PK62" s="531"/>
      <c r="PL62" s="531"/>
      <c r="PM62" s="531"/>
      <c r="PN62" s="531"/>
      <c r="PO62" s="531"/>
      <c r="PP62" s="531"/>
      <c r="PQ62" s="531"/>
      <c r="PR62" s="531"/>
      <c r="PS62" s="531"/>
      <c r="PT62" s="531"/>
      <c r="PU62" s="531"/>
      <c r="PV62" s="531"/>
      <c r="PW62" s="531"/>
      <c r="PX62" s="531"/>
      <c r="PY62" s="531"/>
      <c r="PZ62" s="531"/>
      <c r="QA62" s="531"/>
      <c r="QB62" s="531"/>
      <c r="QC62" s="531"/>
      <c r="QD62" s="531"/>
      <c r="QE62" s="531"/>
      <c r="QF62" s="531"/>
      <c r="QG62" s="531"/>
      <c r="QH62" s="531"/>
      <c r="QI62" s="531"/>
      <c r="QJ62" s="531"/>
      <c r="QK62" s="531"/>
      <c r="QL62" s="531"/>
      <c r="QM62" s="531"/>
      <c r="QN62" s="531"/>
      <c r="QO62" s="531"/>
      <c r="QP62" s="531"/>
      <c r="QQ62" s="531"/>
      <c r="QR62" s="531"/>
      <c r="QS62" s="531"/>
      <c r="QT62" s="531"/>
      <c r="QU62" s="531"/>
      <c r="QV62" s="531"/>
      <c r="QW62" s="531"/>
      <c r="QX62" s="531"/>
      <c r="QY62" s="531"/>
      <c r="QZ62" s="531"/>
      <c r="RA62" s="531"/>
      <c r="RB62" s="531"/>
      <c r="RC62" s="531"/>
      <c r="RD62" s="531"/>
      <c r="RE62" s="531"/>
      <c r="RF62" s="531"/>
      <c r="RG62" s="531"/>
      <c r="RH62" s="531"/>
      <c r="RI62" s="531"/>
      <c r="RJ62" s="531"/>
      <c r="RK62" s="531"/>
      <c r="RL62" s="531"/>
      <c r="RM62" s="531"/>
      <c r="RN62" s="531"/>
      <c r="RO62" s="531"/>
      <c r="RP62" s="531"/>
      <c r="RQ62" s="531"/>
      <c r="RR62" s="531"/>
      <c r="RS62" s="531"/>
      <c r="RT62" s="531"/>
      <c r="RU62" s="531"/>
      <c r="RV62" s="531"/>
      <c r="RW62" s="531"/>
      <c r="RX62" s="531"/>
      <c r="RY62" s="531"/>
      <c r="RZ62" s="531"/>
      <c r="SA62" s="531"/>
      <c r="SB62" s="531"/>
      <c r="SC62" s="531"/>
      <c r="SD62" s="531"/>
      <c r="SE62" s="531"/>
      <c r="SF62" s="531"/>
      <c r="SG62" s="531"/>
      <c r="SH62" s="531"/>
      <c r="SI62" s="531"/>
      <c r="SJ62" s="531"/>
      <c r="SK62" s="531"/>
      <c r="SL62" s="531"/>
      <c r="SM62" s="531"/>
      <c r="SN62" s="531"/>
      <c r="SO62" s="531"/>
      <c r="SP62" s="531"/>
      <c r="SQ62" s="531"/>
      <c r="SR62" s="531"/>
      <c r="SS62" s="531"/>
      <c r="ST62" s="531"/>
      <c r="SU62" s="531"/>
      <c r="SV62" s="531"/>
      <c r="SW62" s="531"/>
      <c r="SX62" s="531"/>
      <c r="SY62" s="531"/>
      <c r="SZ62" s="531"/>
      <c r="TA62" s="531"/>
      <c r="TB62" s="531"/>
      <c r="TC62" s="531"/>
      <c r="TD62" s="531"/>
      <c r="TE62" s="531"/>
      <c r="TF62" s="531"/>
      <c r="TG62" s="531"/>
      <c r="TH62" s="531"/>
      <c r="TI62" s="531"/>
      <c r="TJ62" s="531"/>
      <c r="TK62" s="531"/>
      <c r="TL62" s="531"/>
      <c r="TM62" s="531"/>
      <c r="TN62" s="531"/>
      <c r="TO62" s="531"/>
      <c r="TP62" s="531"/>
      <c r="TQ62" s="531"/>
      <c r="TR62" s="531"/>
      <c r="TS62" s="531"/>
      <c r="TT62" s="531"/>
      <c r="TU62" s="531"/>
      <c r="TV62" s="531"/>
      <c r="TW62" s="531"/>
      <c r="TX62" s="531"/>
      <c r="TY62" s="531"/>
      <c r="TZ62" s="531"/>
      <c r="UA62" s="531"/>
      <c r="UB62" s="531"/>
      <c r="UC62" s="531"/>
      <c r="UD62" s="531"/>
      <c r="UE62" s="531"/>
      <c r="UF62" s="531"/>
      <c r="UG62" s="531">
        <v>1</v>
      </c>
      <c r="UH62" s="531"/>
      <c r="UI62" s="531"/>
      <c r="UJ62" s="531"/>
      <c r="UK62" s="531"/>
      <c r="UL62" s="531"/>
      <c r="UM62" s="531"/>
      <c r="UN62" s="531"/>
      <c r="UO62" s="531"/>
      <c r="UP62" s="531"/>
      <c r="UQ62" s="531"/>
      <c r="UR62" s="531"/>
      <c r="US62" s="531"/>
      <c r="UT62" s="531"/>
      <c r="UU62" s="531"/>
      <c r="UV62" s="531"/>
      <c r="UW62" s="531"/>
      <c r="UX62" s="531"/>
      <c r="UY62" s="531">
        <v>1</v>
      </c>
      <c r="UZ62" s="531"/>
      <c r="VA62" s="531"/>
      <c r="VB62" s="531"/>
      <c r="VC62" s="536"/>
      <c r="VD62" s="536"/>
      <c r="VE62" s="536"/>
      <c r="VF62" s="536"/>
      <c r="VG62" s="536"/>
      <c r="VH62" s="536"/>
      <c r="VI62" s="531"/>
      <c r="VJ62" s="531"/>
      <c r="VK62" s="531"/>
      <c r="VL62" s="531"/>
      <c r="VM62" s="531"/>
      <c r="VN62" s="531"/>
      <c r="VO62" s="531"/>
      <c r="VP62" s="531"/>
      <c r="VQ62" s="531"/>
      <c r="VR62" s="531"/>
      <c r="VS62" s="531"/>
      <c r="VT62" s="531"/>
      <c r="VU62" s="531"/>
      <c r="VV62" s="531"/>
      <c r="VW62" s="531"/>
      <c r="VX62" s="536"/>
      <c r="VY62" s="531"/>
      <c r="VZ62" s="531"/>
      <c r="WA62" s="531"/>
      <c r="WB62" s="531"/>
      <c r="WC62" s="531">
        <v>2</v>
      </c>
      <c r="WD62" s="531"/>
      <c r="WE62" s="531"/>
      <c r="WF62" s="536"/>
      <c r="WG62" s="536"/>
      <c r="WH62" s="536"/>
      <c r="WI62" s="536"/>
      <c r="WJ62" s="536"/>
      <c r="WK62" s="536"/>
      <c r="WL62" s="536"/>
      <c r="WM62" s="536"/>
      <c r="WN62" s="536"/>
      <c r="WO62" s="531"/>
      <c r="WP62" s="531"/>
      <c r="WQ62" s="531"/>
      <c r="WR62" s="531"/>
      <c r="WS62" s="531"/>
      <c r="WT62" s="531"/>
      <c r="WU62" s="531"/>
      <c r="WV62" s="531"/>
      <c r="WW62" s="531"/>
      <c r="WX62" s="531"/>
      <c r="WY62" s="531"/>
      <c r="WZ62" s="531"/>
      <c r="XA62" s="531"/>
      <c r="XB62" s="531"/>
      <c r="XC62" s="531"/>
      <c r="XD62" s="531"/>
      <c r="XE62" s="531"/>
      <c r="XF62" s="531"/>
      <c r="XG62" s="531"/>
      <c r="XH62" s="531"/>
      <c r="XI62" s="531"/>
      <c r="XJ62" s="531"/>
      <c r="XK62" s="531"/>
      <c r="XL62" s="531"/>
      <c r="XM62" s="531"/>
      <c r="XN62" s="531"/>
      <c r="XO62" s="531"/>
      <c r="XP62" s="531"/>
      <c r="XQ62" s="531"/>
      <c r="XR62" s="531"/>
      <c r="XS62" s="531"/>
      <c r="XT62" s="531"/>
      <c r="XU62" s="531"/>
      <c r="XV62" s="531"/>
      <c r="XW62" s="531"/>
      <c r="XX62" s="531"/>
      <c r="XY62" s="531"/>
      <c r="XZ62" s="531"/>
      <c r="YA62" s="531"/>
      <c r="YB62" s="531"/>
      <c r="YC62" s="531"/>
      <c r="YD62" s="531"/>
      <c r="YE62" s="531"/>
      <c r="YF62" s="531"/>
      <c r="YG62" s="531"/>
      <c r="YH62" s="531"/>
      <c r="YI62" s="531"/>
      <c r="YJ62" s="531"/>
      <c r="YK62" s="531"/>
      <c r="YL62" s="531"/>
      <c r="YM62" s="531"/>
      <c r="YN62" s="531"/>
      <c r="YO62" s="531"/>
      <c r="YP62" s="531"/>
      <c r="YQ62" s="531"/>
      <c r="YR62" s="531"/>
      <c r="YS62" s="531"/>
      <c r="YT62" s="531"/>
      <c r="YU62" s="531"/>
      <c r="YV62" s="531"/>
      <c r="YW62" s="531"/>
      <c r="YX62" s="531"/>
      <c r="YY62" s="531"/>
      <c r="YZ62" s="531"/>
      <c r="ZA62" s="531"/>
      <c r="ZB62" s="531"/>
      <c r="ZC62" s="531"/>
      <c r="ZD62" s="531"/>
      <c r="ZE62" s="531"/>
      <c r="ZF62" s="531"/>
      <c r="ZG62" s="531"/>
      <c r="ZH62" s="531"/>
      <c r="ZI62" s="531"/>
      <c r="ZJ62" s="531"/>
      <c r="ZK62" s="531"/>
      <c r="ZL62" s="531"/>
      <c r="ZM62" s="531"/>
      <c r="ZN62" s="531"/>
      <c r="ZO62" s="531"/>
      <c r="ZP62" s="531"/>
      <c r="ZQ62" s="531"/>
      <c r="ZR62" s="531"/>
      <c r="ZS62" s="531"/>
      <c r="ZT62" s="531"/>
      <c r="ZU62" s="531"/>
      <c r="ZV62" s="531"/>
      <c r="ZW62" s="531"/>
      <c r="ZX62" s="531"/>
      <c r="ZY62" s="531"/>
      <c r="ZZ62" s="531"/>
      <c r="AAA62" s="531"/>
      <c r="AAB62" s="531"/>
      <c r="AAC62" s="531"/>
      <c r="AAD62" s="531"/>
      <c r="AAE62" s="531"/>
      <c r="AAF62" s="531"/>
      <c r="AAG62" s="531"/>
      <c r="AAH62" s="531"/>
      <c r="AAI62" s="531"/>
      <c r="AAJ62" s="531"/>
      <c r="AAK62" s="531"/>
      <c r="AAL62" s="531"/>
      <c r="AAM62" s="531"/>
      <c r="AAN62" s="531"/>
      <c r="AAO62" s="531"/>
      <c r="AAP62" s="531"/>
      <c r="AAQ62" s="531"/>
      <c r="AAR62" s="531"/>
      <c r="AAS62" s="531"/>
      <c r="AAT62" s="531"/>
      <c r="AAU62" s="531"/>
      <c r="AAV62" s="531"/>
      <c r="AAW62" s="531"/>
      <c r="AAX62" s="531"/>
      <c r="AAY62" s="531"/>
      <c r="AAZ62" s="531"/>
      <c r="ABA62" s="531"/>
      <c r="ABB62" s="531"/>
      <c r="ABC62" s="531"/>
      <c r="ABD62" s="531"/>
      <c r="ABE62" s="536"/>
      <c r="ABF62" s="536"/>
      <c r="ABG62" s="536"/>
      <c r="ABH62" s="536"/>
      <c r="ABI62" s="536"/>
      <c r="ABJ62" s="536"/>
      <c r="ABK62" s="536"/>
      <c r="ABL62" s="536"/>
      <c r="ABM62" s="536"/>
      <c r="ABN62" s="536"/>
      <c r="ABO62" s="536"/>
      <c r="ABP62" s="536"/>
      <c r="ABQ62" s="536"/>
      <c r="ABR62" s="536"/>
      <c r="ABS62" s="536"/>
      <c r="ABT62" s="536"/>
      <c r="ABU62" s="536"/>
      <c r="ABV62" s="536"/>
      <c r="ABW62" s="536"/>
      <c r="ABX62" s="536"/>
      <c r="ABY62" s="536"/>
      <c r="ABZ62" s="531"/>
      <c r="ACA62" s="531"/>
      <c r="ACB62" s="531"/>
      <c r="ACC62" s="531"/>
      <c r="ACD62" s="531"/>
      <c r="ACE62" s="531"/>
      <c r="ACF62" s="531"/>
      <c r="ACG62" s="531"/>
      <c r="ACH62" s="531"/>
      <c r="ACI62" s="531"/>
      <c r="ACJ62" s="531"/>
      <c r="ACK62" s="531"/>
      <c r="ACL62" s="531"/>
      <c r="ACM62" s="531"/>
      <c r="ACN62" s="531"/>
      <c r="ACO62" s="531"/>
      <c r="ACP62" s="531"/>
      <c r="ACQ62" s="531"/>
      <c r="ACR62" s="531"/>
      <c r="ACS62" s="531"/>
      <c r="ACT62" s="531"/>
      <c r="ACU62" s="531"/>
      <c r="ACV62" s="531" t="s">
        <v>1636</v>
      </c>
      <c r="ACW62" s="536"/>
      <c r="ACX62" s="536"/>
      <c r="ACY62" s="536"/>
      <c r="ACZ62" s="536"/>
      <c r="ADA62" s="536"/>
      <c r="ADB62" s="536"/>
      <c r="ADC62" s="536"/>
      <c r="ADD62" s="536"/>
      <c r="ADE62" s="536"/>
      <c r="ADF62" s="536"/>
      <c r="ADG62" s="536"/>
      <c r="ADH62" s="536"/>
      <c r="ADI62" s="536"/>
      <c r="ADJ62" s="536"/>
      <c r="ADK62" s="536"/>
      <c r="ADL62" s="531"/>
      <c r="ADM62" s="531"/>
      <c r="ADN62" s="531"/>
      <c r="ADO62" s="531"/>
      <c r="ADP62" s="531"/>
      <c r="ADQ62" s="531"/>
      <c r="ADR62" s="531"/>
      <c r="ADS62" s="531" t="s">
        <v>1636</v>
      </c>
      <c r="ADT62" s="531"/>
      <c r="ADU62" s="531"/>
      <c r="ADV62" s="531"/>
      <c r="ADW62" s="531"/>
      <c r="ADX62" s="531" t="s">
        <v>1637</v>
      </c>
      <c r="ADY62" s="536"/>
      <c r="ADZ62" s="536"/>
      <c r="AEA62" s="536"/>
      <c r="AEB62" s="531" t="s">
        <v>1798</v>
      </c>
      <c r="AEC62" s="531" t="s">
        <v>1799</v>
      </c>
      <c r="AED62" s="531" t="s">
        <v>1800</v>
      </c>
      <c r="AEE62" s="531" t="s">
        <v>1801</v>
      </c>
      <c r="AEF62" s="531" t="s">
        <v>1802</v>
      </c>
      <c r="AEG62" s="531" t="s">
        <v>1803</v>
      </c>
      <c r="AEH62" s="531" t="s">
        <v>1638</v>
      </c>
      <c r="AEI62" s="531" t="s">
        <v>1638</v>
      </c>
      <c r="AEJ62" s="531" t="s">
        <v>1637</v>
      </c>
    </row>
    <row r="63" spans="1:816" s="229" customFormat="1">
      <c r="A63" s="536"/>
      <c r="B63" s="536"/>
      <c r="C63" s="538"/>
      <c r="D63" s="539"/>
      <c r="E63" s="536"/>
      <c r="F63" s="536"/>
      <c r="G63" s="536"/>
      <c r="H63" s="536"/>
      <c r="I63" s="536"/>
      <c r="J63" s="536"/>
      <c r="K63" s="536"/>
      <c r="L63" s="536"/>
      <c r="M63" s="536"/>
      <c r="N63" s="536"/>
      <c r="O63" s="536"/>
      <c r="P63" s="536"/>
      <c r="Q63" s="536"/>
      <c r="R63" s="536"/>
      <c r="S63" s="536"/>
      <c r="T63" s="536"/>
      <c r="U63" s="536"/>
      <c r="V63" s="536"/>
      <c r="W63" s="536"/>
      <c r="X63" s="536"/>
      <c r="Y63" s="536"/>
      <c r="Z63" s="536"/>
      <c r="AA63" s="536"/>
      <c r="AB63" s="536"/>
      <c r="AC63" s="536"/>
      <c r="AD63" s="536"/>
      <c r="AE63" s="536"/>
      <c r="AF63" s="536"/>
      <c r="AG63" s="536"/>
      <c r="AH63" s="536"/>
      <c r="AI63" s="536"/>
      <c r="AJ63" s="536"/>
      <c r="AK63" s="536"/>
      <c r="AL63" s="536"/>
      <c r="AM63" s="536"/>
      <c r="AN63" s="536"/>
      <c r="AO63" s="536"/>
      <c r="AP63" s="536"/>
      <c r="AQ63" s="536"/>
      <c r="AR63" s="536"/>
      <c r="AS63" s="536"/>
      <c r="AT63" s="536"/>
      <c r="AU63" s="536"/>
      <c r="AV63" s="536"/>
      <c r="AW63" s="536"/>
      <c r="AX63" s="536"/>
      <c r="AY63" s="536"/>
      <c r="AZ63" s="536"/>
      <c r="BA63" s="536"/>
      <c r="BB63" s="536"/>
      <c r="BC63" s="536"/>
      <c r="BD63" s="536"/>
      <c r="BE63" s="536"/>
      <c r="BF63" s="536"/>
      <c r="BG63" s="536"/>
      <c r="BH63" s="536"/>
      <c r="BI63" s="536"/>
      <c r="BJ63" s="536"/>
      <c r="BK63" s="536"/>
      <c r="BL63" s="536"/>
      <c r="BM63" s="536"/>
      <c r="BN63" s="536"/>
      <c r="BO63" s="536"/>
      <c r="BP63" s="536"/>
      <c r="BQ63" s="536"/>
      <c r="BR63" s="536"/>
      <c r="BS63" s="536"/>
      <c r="BT63" s="536"/>
      <c r="BU63" s="536"/>
      <c r="BV63" s="536"/>
      <c r="BW63" s="536"/>
      <c r="BX63" s="536"/>
      <c r="BY63" s="536"/>
      <c r="BZ63" s="536"/>
      <c r="CA63" s="536"/>
      <c r="CB63" s="536"/>
      <c r="CC63" s="536"/>
      <c r="CD63" s="536"/>
      <c r="CE63" s="536"/>
      <c r="CF63" s="536"/>
      <c r="CG63" s="536"/>
      <c r="CH63" s="536"/>
      <c r="CI63" s="536"/>
      <c r="CJ63" s="536"/>
      <c r="CK63" s="536"/>
      <c r="CL63" s="536"/>
      <c r="CM63" s="536"/>
      <c r="CN63" s="536"/>
      <c r="CO63" s="536"/>
      <c r="CP63" s="536"/>
      <c r="CQ63" s="536"/>
      <c r="CR63" s="536"/>
      <c r="CS63" s="536"/>
      <c r="CT63" s="536"/>
      <c r="CU63" s="536"/>
      <c r="CV63" s="536"/>
      <c r="CW63" s="536"/>
      <c r="CX63" s="536"/>
      <c r="CY63" s="536"/>
      <c r="CZ63" s="536"/>
      <c r="DA63" s="536"/>
      <c r="DB63" s="536"/>
      <c r="DC63" s="536"/>
      <c r="DD63" s="536"/>
      <c r="DE63" s="536"/>
      <c r="DF63" s="536"/>
      <c r="DG63" s="536"/>
      <c r="DH63" s="536"/>
      <c r="DI63" s="536"/>
      <c r="DJ63" s="536"/>
      <c r="DK63" s="536"/>
      <c r="DL63" s="536"/>
      <c r="DM63" s="536"/>
      <c r="DN63" s="536"/>
      <c r="DO63" s="536"/>
      <c r="DP63" s="536"/>
      <c r="DQ63" s="536"/>
      <c r="DR63" s="536"/>
      <c r="DS63" s="536"/>
      <c r="DT63" s="536"/>
      <c r="DU63" s="536"/>
      <c r="DV63" s="536"/>
      <c r="DW63" s="536"/>
      <c r="DX63" s="536"/>
      <c r="DY63" s="536"/>
      <c r="DZ63" s="536"/>
      <c r="EA63" s="536"/>
      <c r="EB63" s="536"/>
      <c r="EC63" s="536"/>
      <c r="ED63" s="536"/>
      <c r="EE63" s="536"/>
      <c r="EF63" s="536"/>
      <c r="EG63" s="536"/>
      <c r="EH63" s="536"/>
      <c r="EI63" s="536"/>
      <c r="EJ63" s="536"/>
      <c r="EK63" s="536"/>
      <c r="EL63" s="536"/>
      <c r="EM63" s="536"/>
      <c r="EN63" s="536"/>
      <c r="EO63" s="536"/>
      <c r="EP63" s="536"/>
      <c r="EQ63" s="536"/>
      <c r="ER63" s="536"/>
      <c r="ES63" s="536"/>
      <c r="ET63" s="536"/>
      <c r="EU63" s="536"/>
      <c r="EV63" s="536"/>
      <c r="EW63" s="536"/>
      <c r="EX63" s="536"/>
      <c r="EY63" s="536"/>
      <c r="EZ63" s="536"/>
      <c r="FA63" s="536"/>
      <c r="FB63" s="536"/>
      <c r="FC63" s="536"/>
      <c r="FD63" s="536"/>
      <c r="FE63" s="536"/>
      <c r="FF63" s="536"/>
      <c r="FG63" s="536"/>
      <c r="FH63" s="536"/>
      <c r="FI63" s="536"/>
      <c r="FJ63" s="536"/>
      <c r="FK63" s="536"/>
      <c r="FL63" s="536"/>
      <c r="FM63" s="536"/>
      <c r="FN63" s="536"/>
      <c r="FO63" s="536"/>
      <c r="FP63" s="536"/>
      <c r="FQ63" s="536"/>
      <c r="FR63" s="536"/>
      <c r="FS63" s="536"/>
      <c r="FT63" s="536"/>
      <c r="FU63" s="536"/>
      <c r="FV63" s="536"/>
      <c r="FW63" s="536"/>
      <c r="FX63" s="536"/>
      <c r="FY63" s="536"/>
      <c r="FZ63" s="536"/>
      <c r="GA63" s="536"/>
      <c r="GB63" s="536"/>
      <c r="GC63" s="536"/>
      <c r="GD63" s="536"/>
      <c r="GE63" s="536"/>
      <c r="GF63" s="536"/>
      <c r="GG63" s="536"/>
      <c r="GH63" s="536"/>
      <c r="GI63" s="536"/>
      <c r="GJ63" s="536"/>
      <c r="GK63" s="536"/>
      <c r="GL63" s="536"/>
      <c r="GM63" s="536"/>
      <c r="GN63" s="536"/>
      <c r="GO63" s="536"/>
      <c r="GP63" s="536"/>
      <c r="GQ63" s="536"/>
      <c r="GR63" s="536"/>
      <c r="GS63" s="536"/>
      <c r="GT63" s="536"/>
      <c r="GU63" s="536"/>
      <c r="GV63" s="536"/>
      <c r="GW63" s="536"/>
      <c r="GX63" s="536"/>
      <c r="GY63" s="536"/>
      <c r="GZ63" s="536"/>
      <c r="HA63" s="536"/>
      <c r="HB63" s="536"/>
      <c r="HC63" s="536"/>
      <c r="HD63" s="536"/>
      <c r="HE63" s="536"/>
      <c r="HF63" s="536"/>
      <c r="HG63" s="536"/>
      <c r="HH63" s="536"/>
      <c r="HI63" s="536"/>
      <c r="HJ63" s="536"/>
      <c r="HK63" s="536"/>
      <c r="HL63" s="536"/>
      <c r="HM63" s="536"/>
      <c r="HN63" s="536"/>
      <c r="HO63" s="536"/>
      <c r="HP63" s="536"/>
      <c r="HQ63" s="536"/>
      <c r="HR63" s="536"/>
      <c r="HS63" s="536"/>
      <c r="HT63" s="536"/>
      <c r="HU63" s="536"/>
      <c r="HV63" s="536"/>
      <c r="HW63" s="536"/>
      <c r="HX63" s="536"/>
      <c r="HY63" s="536"/>
      <c r="HZ63" s="536"/>
      <c r="IA63" s="536"/>
      <c r="IB63" s="536"/>
      <c r="IC63" s="536"/>
      <c r="ID63" s="536"/>
      <c r="IE63" s="536"/>
      <c r="IF63" s="536"/>
      <c r="IG63" s="536"/>
      <c r="IH63" s="536"/>
      <c r="II63" s="536"/>
      <c r="IJ63" s="536"/>
      <c r="IK63" s="536"/>
      <c r="IL63" s="536"/>
      <c r="IM63" s="536"/>
      <c r="IN63" s="536"/>
      <c r="IO63" s="536"/>
      <c r="IP63" s="536"/>
      <c r="IQ63" s="536"/>
      <c r="IR63" s="536"/>
      <c r="IS63" s="536"/>
      <c r="IT63" s="536"/>
      <c r="IU63" s="536"/>
      <c r="IV63" s="536"/>
      <c r="IW63" s="536"/>
      <c r="IX63" s="536"/>
      <c r="IY63" s="536"/>
      <c r="IZ63" s="536"/>
      <c r="JA63" s="536"/>
      <c r="JB63" s="536"/>
      <c r="JC63" s="536"/>
      <c r="JD63" s="536"/>
      <c r="JE63" s="536"/>
      <c r="JF63" s="536"/>
      <c r="JG63" s="536"/>
      <c r="JH63" s="536"/>
      <c r="JI63" s="536"/>
      <c r="JJ63" s="536"/>
      <c r="JK63" s="536"/>
      <c r="JL63" s="536"/>
      <c r="JM63" s="536"/>
      <c r="JN63" s="536"/>
      <c r="JO63" s="536"/>
      <c r="JP63" s="536"/>
      <c r="JQ63" s="536"/>
      <c r="JR63" s="536"/>
      <c r="JS63" s="536"/>
      <c r="JT63" s="536"/>
      <c r="JU63" s="536"/>
      <c r="JV63" s="536"/>
      <c r="JW63" s="536"/>
      <c r="JX63" s="536"/>
      <c r="JY63" s="536"/>
      <c r="JZ63" s="536"/>
      <c r="KA63" s="536"/>
      <c r="KB63" s="536"/>
      <c r="KC63" s="536"/>
      <c r="KD63" s="536"/>
      <c r="KE63" s="536"/>
      <c r="KF63" s="536"/>
      <c r="KG63" s="536"/>
      <c r="KH63" s="536"/>
      <c r="KI63" s="536"/>
      <c r="KJ63" s="536"/>
      <c r="KK63" s="536"/>
      <c r="KL63" s="536"/>
      <c r="KM63" s="536"/>
      <c r="KN63" s="536"/>
      <c r="KO63" s="536"/>
      <c r="KP63" s="536"/>
      <c r="KQ63" s="536"/>
      <c r="KR63" s="536"/>
      <c r="KS63" s="536"/>
      <c r="KT63" s="536"/>
      <c r="KU63" s="536"/>
      <c r="KV63" s="536"/>
      <c r="KW63" s="536"/>
      <c r="KX63" s="536"/>
      <c r="KY63" s="536"/>
      <c r="KZ63" s="536"/>
      <c r="LA63" s="536"/>
      <c r="LB63" s="536"/>
      <c r="LC63" s="536"/>
      <c r="LD63" s="536"/>
      <c r="LE63" s="536"/>
      <c r="LF63" s="536"/>
      <c r="LG63" s="536"/>
      <c r="LH63" s="536"/>
      <c r="LI63" s="536"/>
      <c r="LJ63" s="536"/>
      <c r="LK63" s="536"/>
      <c r="LL63" s="536"/>
      <c r="LM63" s="536"/>
      <c r="LN63" s="536"/>
      <c r="LO63" s="536"/>
      <c r="LP63" s="536"/>
      <c r="LQ63" s="536"/>
      <c r="LR63" s="536"/>
      <c r="LS63" s="536"/>
      <c r="LT63" s="536"/>
      <c r="LU63" s="536"/>
      <c r="LV63" s="536"/>
      <c r="LW63" s="536"/>
      <c r="LX63" s="536"/>
      <c r="LY63" s="536"/>
      <c r="LZ63" s="536"/>
      <c r="MA63" s="536"/>
      <c r="MB63" s="536"/>
      <c r="MC63" s="536"/>
      <c r="MD63" s="536"/>
      <c r="ME63" s="536"/>
      <c r="MF63" s="536"/>
      <c r="MG63" s="536"/>
      <c r="MH63" s="536"/>
      <c r="MI63" s="536"/>
      <c r="MJ63" s="536"/>
      <c r="MK63" s="536"/>
      <c r="ML63" s="536"/>
      <c r="MM63" s="536"/>
      <c r="MN63" s="536"/>
      <c r="MO63" s="536"/>
      <c r="MP63" s="536"/>
      <c r="MQ63" s="536"/>
      <c r="MR63" s="536"/>
      <c r="MS63" s="536"/>
      <c r="MT63" s="536"/>
      <c r="MU63" s="536"/>
      <c r="MV63" s="536"/>
      <c r="MW63" s="536"/>
      <c r="MX63" s="536"/>
      <c r="MY63" s="536"/>
      <c r="MZ63" s="536"/>
      <c r="NA63" s="536"/>
      <c r="NB63" s="536"/>
      <c r="NC63" s="536"/>
      <c r="ND63" s="536"/>
      <c r="NE63" s="536"/>
      <c r="NF63" s="536"/>
      <c r="NG63" s="536"/>
      <c r="NH63" s="536"/>
      <c r="NI63" s="536"/>
      <c r="NJ63" s="536"/>
      <c r="NK63" s="536"/>
      <c r="NL63" s="536"/>
      <c r="NM63" s="536"/>
      <c r="NN63" s="536"/>
      <c r="NO63" s="536"/>
      <c r="NP63" s="536"/>
      <c r="NQ63" s="536"/>
      <c r="NR63" s="536"/>
      <c r="NS63" s="536"/>
      <c r="NT63" s="536"/>
      <c r="NU63" s="536"/>
      <c r="NV63" s="536"/>
      <c r="NW63" s="536"/>
      <c r="NX63" s="536"/>
      <c r="NY63" s="536"/>
      <c r="NZ63" s="536"/>
      <c r="OA63" s="536"/>
      <c r="OB63" s="536"/>
      <c r="OC63" s="536"/>
      <c r="OD63" s="536"/>
      <c r="OE63" s="536"/>
      <c r="OF63" s="536"/>
      <c r="OG63" s="536"/>
      <c r="OH63" s="536"/>
      <c r="OI63" s="536"/>
      <c r="OJ63" s="536"/>
      <c r="OK63" s="536"/>
      <c r="OL63" s="536"/>
      <c r="OM63" s="536"/>
      <c r="ON63" s="536"/>
      <c r="OO63" s="536"/>
      <c r="OP63" s="536"/>
      <c r="OQ63" s="536"/>
      <c r="OR63" s="536"/>
      <c r="OS63" s="536"/>
      <c r="OT63" s="536"/>
      <c r="OU63" s="536"/>
      <c r="OV63" s="536"/>
      <c r="OW63" s="536"/>
      <c r="OX63" s="536"/>
      <c r="OY63" s="536"/>
      <c r="OZ63" s="536"/>
      <c r="PA63" s="536"/>
      <c r="PB63" s="536"/>
      <c r="PC63" s="536"/>
      <c r="PD63" s="536"/>
      <c r="PE63" s="536"/>
      <c r="PF63" s="536"/>
      <c r="PG63" s="536"/>
      <c r="PH63" s="536"/>
      <c r="PI63" s="536"/>
      <c r="PJ63" s="536"/>
      <c r="PK63" s="536"/>
      <c r="PL63" s="536"/>
      <c r="PM63" s="536"/>
      <c r="PN63" s="536"/>
      <c r="PO63" s="536"/>
      <c r="PP63" s="536"/>
      <c r="PQ63" s="536"/>
      <c r="PR63" s="536"/>
      <c r="PS63" s="536"/>
      <c r="PT63" s="536"/>
      <c r="PU63" s="536"/>
      <c r="PV63" s="536"/>
      <c r="PW63" s="536"/>
      <c r="PX63" s="536"/>
      <c r="PY63" s="536"/>
      <c r="PZ63" s="536"/>
      <c r="QA63" s="536"/>
      <c r="QB63" s="536"/>
      <c r="QC63" s="536"/>
      <c r="QD63" s="536"/>
      <c r="QE63" s="536"/>
      <c r="QF63" s="536"/>
      <c r="QG63" s="536"/>
      <c r="QH63" s="536"/>
      <c r="QI63" s="536"/>
      <c r="QJ63" s="536"/>
      <c r="QK63" s="536"/>
      <c r="QL63" s="536"/>
      <c r="QM63" s="536"/>
      <c r="QN63" s="536"/>
      <c r="QO63" s="536"/>
      <c r="QP63" s="536"/>
      <c r="QQ63" s="536"/>
      <c r="QR63" s="536"/>
      <c r="QS63" s="536"/>
      <c r="QT63" s="536"/>
      <c r="QU63" s="536"/>
      <c r="QV63" s="536"/>
      <c r="QW63" s="536"/>
      <c r="QX63" s="536"/>
      <c r="QY63" s="536"/>
      <c r="QZ63" s="536"/>
      <c r="RA63" s="536"/>
      <c r="RB63" s="536"/>
      <c r="RC63" s="536"/>
      <c r="RD63" s="536"/>
      <c r="RE63" s="536"/>
      <c r="RF63" s="536"/>
      <c r="RG63" s="536"/>
      <c r="RH63" s="536"/>
      <c r="RI63" s="536"/>
      <c r="RJ63" s="536"/>
      <c r="RK63" s="536"/>
      <c r="RL63" s="536"/>
      <c r="RM63" s="536"/>
      <c r="RN63" s="536"/>
      <c r="RO63" s="536"/>
      <c r="RP63" s="536"/>
      <c r="RQ63" s="536"/>
      <c r="RR63" s="536"/>
      <c r="RS63" s="536"/>
      <c r="RT63" s="536"/>
      <c r="RU63" s="536"/>
      <c r="RV63" s="536"/>
      <c r="RW63" s="536"/>
      <c r="RX63" s="536"/>
      <c r="RY63" s="536"/>
      <c r="RZ63" s="536"/>
      <c r="SA63" s="536"/>
      <c r="SB63" s="536"/>
      <c r="SC63" s="536"/>
      <c r="SD63" s="536"/>
      <c r="SE63" s="536"/>
      <c r="SF63" s="536"/>
      <c r="SG63" s="536"/>
      <c r="SH63" s="536"/>
      <c r="SI63" s="536"/>
      <c r="SJ63" s="536"/>
      <c r="SK63" s="536"/>
      <c r="SL63" s="536"/>
      <c r="SM63" s="536"/>
      <c r="SN63" s="536"/>
      <c r="SO63" s="536"/>
      <c r="SP63" s="536"/>
      <c r="SQ63" s="536"/>
      <c r="SR63" s="536"/>
      <c r="SS63" s="536"/>
      <c r="ST63" s="536"/>
      <c r="SU63" s="536"/>
      <c r="SV63" s="536"/>
      <c r="SW63" s="536"/>
      <c r="SX63" s="536"/>
      <c r="SY63" s="536"/>
      <c r="SZ63" s="536"/>
      <c r="TA63" s="536"/>
      <c r="TB63" s="536"/>
      <c r="TC63" s="536"/>
      <c r="TD63" s="536"/>
      <c r="TE63" s="536"/>
      <c r="TF63" s="536"/>
      <c r="TG63" s="536"/>
      <c r="TH63" s="536"/>
      <c r="TI63" s="536"/>
      <c r="TJ63" s="536"/>
      <c r="TK63" s="536"/>
      <c r="TL63" s="536"/>
      <c r="TM63" s="536"/>
      <c r="TN63" s="536"/>
      <c r="TO63" s="536"/>
      <c r="TP63" s="536"/>
      <c r="TQ63" s="536"/>
      <c r="TR63" s="536"/>
      <c r="TS63" s="536"/>
      <c r="TT63" s="536"/>
      <c r="TU63" s="536"/>
      <c r="TV63" s="536"/>
      <c r="TW63" s="536"/>
      <c r="TX63" s="536"/>
      <c r="TY63" s="536"/>
      <c r="TZ63" s="536"/>
      <c r="UA63" s="536"/>
      <c r="UB63" s="536"/>
      <c r="UC63" s="536"/>
      <c r="UD63" s="536"/>
      <c r="UE63" s="536"/>
      <c r="UF63" s="536"/>
      <c r="UG63" s="536"/>
      <c r="UH63" s="536"/>
      <c r="UI63" s="536"/>
      <c r="UJ63" s="536"/>
      <c r="UK63" s="536"/>
      <c r="UL63" s="536"/>
      <c r="UM63" s="536"/>
      <c r="UN63" s="536"/>
      <c r="UO63" s="536"/>
      <c r="UP63" s="536"/>
      <c r="UQ63" s="536"/>
      <c r="UR63" s="536"/>
      <c r="US63" s="536"/>
      <c r="UT63" s="536"/>
      <c r="UU63" s="536"/>
      <c r="UV63" s="536"/>
      <c r="UW63" s="536"/>
      <c r="UX63" s="536"/>
      <c r="UY63" s="536"/>
      <c r="UZ63" s="536"/>
      <c r="VA63" s="536"/>
      <c r="VB63" s="536"/>
      <c r="VC63" s="536"/>
      <c r="VD63" s="536"/>
      <c r="VE63" s="536"/>
      <c r="VF63" s="536"/>
      <c r="VG63" s="536"/>
      <c r="VH63" s="536"/>
      <c r="VI63" s="536"/>
      <c r="VJ63" s="536"/>
      <c r="VK63" s="536"/>
      <c r="VL63" s="536"/>
      <c r="VM63" s="536"/>
      <c r="VN63" s="536"/>
      <c r="VO63" s="536"/>
      <c r="VP63" s="536"/>
      <c r="VQ63" s="536"/>
      <c r="VR63" s="536"/>
      <c r="VS63" s="536"/>
      <c r="VT63" s="536"/>
      <c r="VU63" s="536"/>
      <c r="VV63" s="536"/>
      <c r="VW63" s="536"/>
      <c r="VX63" s="536"/>
      <c r="VY63" s="536"/>
      <c r="VZ63" s="536"/>
      <c r="WA63" s="536"/>
      <c r="WB63" s="536"/>
      <c r="WC63" s="536"/>
      <c r="WD63" s="536"/>
      <c r="WE63" s="536"/>
      <c r="WF63" s="536"/>
      <c r="WG63" s="536"/>
      <c r="WH63" s="536"/>
      <c r="WI63" s="536"/>
      <c r="WJ63" s="536"/>
      <c r="WK63" s="536"/>
      <c r="WL63" s="536"/>
      <c r="WM63" s="536"/>
      <c r="WN63" s="536"/>
      <c r="WO63" s="536"/>
      <c r="WP63" s="536"/>
      <c r="WQ63" s="536"/>
      <c r="WR63" s="536"/>
      <c r="WS63" s="536"/>
      <c r="WT63" s="536"/>
      <c r="WU63" s="536"/>
      <c r="WV63" s="536"/>
      <c r="WW63" s="536"/>
      <c r="WX63" s="536"/>
      <c r="WY63" s="536"/>
      <c r="WZ63" s="536"/>
      <c r="XA63" s="536"/>
      <c r="XB63" s="536"/>
      <c r="XC63" s="536"/>
      <c r="XD63" s="536"/>
      <c r="XE63" s="536"/>
      <c r="XF63" s="536"/>
      <c r="XG63" s="536"/>
      <c r="XH63" s="536"/>
      <c r="XI63" s="536"/>
      <c r="XJ63" s="536"/>
      <c r="XK63" s="536"/>
      <c r="XL63" s="536"/>
      <c r="XM63" s="536"/>
      <c r="XN63" s="536"/>
      <c r="XO63" s="536"/>
      <c r="XP63" s="536"/>
      <c r="XQ63" s="536"/>
      <c r="XR63" s="536"/>
      <c r="XS63" s="536"/>
      <c r="XT63" s="536"/>
      <c r="XU63" s="536"/>
      <c r="XV63" s="536"/>
      <c r="XW63" s="536"/>
      <c r="XX63" s="536"/>
      <c r="XY63" s="536"/>
      <c r="XZ63" s="536"/>
      <c r="YA63" s="536"/>
      <c r="YB63" s="536"/>
      <c r="YC63" s="536"/>
      <c r="YD63" s="536"/>
      <c r="YE63" s="536"/>
      <c r="YF63" s="536"/>
      <c r="YG63" s="536"/>
      <c r="YH63" s="536"/>
      <c r="YI63" s="536"/>
      <c r="YJ63" s="536"/>
      <c r="YK63" s="536"/>
      <c r="YL63" s="536"/>
      <c r="YM63" s="536"/>
      <c r="YN63" s="536"/>
      <c r="YO63" s="536"/>
      <c r="YP63" s="536"/>
      <c r="YQ63" s="536"/>
      <c r="YR63" s="536"/>
      <c r="YS63" s="536"/>
      <c r="YT63" s="536"/>
      <c r="YU63" s="536"/>
      <c r="YV63" s="536"/>
      <c r="YW63" s="536"/>
      <c r="YX63" s="536"/>
      <c r="YY63" s="536"/>
      <c r="YZ63" s="536"/>
      <c r="ZA63" s="536"/>
      <c r="ZB63" s="536"/>
      <c r="ZC63" s="536"/>
      <c r="ZD63" s="536"/>
      <c r="ZE63" s="536"/>
      <c r="ZF63" s="536"/>
      <c r="ZG63" s="536"/>
      <c r="ZH63" s="536"/>
      <c r="ZI63" s="536"/>
      <c r="ZJ63" s="536"/>
      <c r="ZK63" s="536"/>
      <c r="ZL63" s="536"/>
      <c r="ZM63" s="536"/>
      <c r="ZN63" s="536"/>
      <c r="ZO63" s="536"/>
      <c r="ZP63" s="536"/>
      <c r="ZQ63" s="536"/>
      <c r="ZR63" s="536"/>
      <c r="ZS63" s="536"/>
      <c r="ZT63" s="536"/>
      <c r="ZU63" s="536"/>
      <c r="ZV63" s="536"/>
      <c r="ZW63" s="536"/>
      <c r="ZX63" s="536"/>
      <c r="ZY63" s="536"/>
      <c r="ZZ63" s="536"/>
      <c r="AAA63" s="536"/>
      <c r="AAB63" s="536"/>
      <c r="AAC63" s="536"/>
      <c r="AAD63" s="536"/>
      <c r="AAE63" s="536"/>
      <c r="AAF63" s="536"/>
      <c r="AAG63" s="536"/>
      <c r="AAH63" s="536"/>
      <c r="AAI63" s="536"/>
      <c r="AAJ63" s="536"/>
      <c r="AAK63" s="536"/>
      <c r="AAL63" s="536"/>
      <c r="AAM63" s="536"/>
      <c r="AAN63" s="536"/>
      <c r="AAO63" s="536"/>
      <c r="AAP63" s="536"/>
      <c r="AAQ63" s="536"/>
      <c r="AAR63" s="536"/>
      <c r="AAS63" s="536"/>
      <c r="AAT63" s="536"/>
      <c r="AAU63" s="536"/>
      <c r="AAV63" s="536"/>
      <c r="AAW63" s="536"/>
      <c r="AAX63" s="536"/>
      <c r="AAY63" s="536"/>
      <c r="AAZ63" s="536"/>
      <c r="ABA63" s="536"/>
      <c r="ABB63" s="536"/>
      <c r="ABC63" s="536"/>
      <c r="ABD63" s="536"/>
      <c r="ABE63" s="536"/>
      <c r="ABF63" s="536"/>
      <c r="ABG63" s="536"/>
      <c r="ABH63" s="536"/>
      <c r="ABI63" s="536"/>
      <c r="ABJ63" s="536"/>
      <c r="ABK63" s="536"/>
      <c r="ABL63" s="536"/>
      <c r="ABM63" s="536"/>
      <c r="ABN63" s="536"/>
      <c r="ABO63" s="536"/>
      <c r="ABP63" s="536"/>
      <c r="ABQ63" s="536"/>
      <c r="ABR63" s="536"/>
      <c r="ABS63" s="536"/>
      <c r="ABT63" s="536"/>
      <c r="ABU63" s="536"/>
      <c r="ABV63" s="536"/>
      <c r="ABW63" s="536"/>
      <c r="ABX63" s="536"/>
      <c r="ABY63" s="536"/>
      <c r="ABZ63" s="536"/>
      <c r="ACA63" s="536"/>
      <c r="ACB63" s="536"/>
      <c r="ACC63" s="536"/>
      <c r="ACD63" s="536"/>
      <c r="ACE63" s="536"/>
      <c r="ACF63" s="536"/>
      <c r="ACG63" s="536"/>
      <c r="ACH63" s="536"/>
      <c r="ACI63" s="536"/>
      <c r="ACJ63" s="536"/>
      <c r="ACK63" s="536"/>
      <c r="ACL63" s="536"/>
      <c r="ACM63" s="536"/>
      <c r="ACN63" s="536"/>
      <c r="ACO63" s="536"/>
      <c r="ACP63" s="536"/>
      <c r="ACQ63" s="536"/>
      <c r="ACR63" s="536"/>
      <c r="ACS63" s="536"/>
      <c r="ACT63" s="536"/>
      <c r="ACU63" s="536"/>
      <c r="ACV63" s="536"/>
      <c r="ACW63" s="536"/>
      <c r="ACX63" s="536"/>
      <c r="ACY63" s="536"/>
      <c r="ACZ63" s="536"/>
      <c r="ADA63" s="536"/>
      <c r="ADB63" s="536"/>
      <c r="ADC63" s="536"/>
      <c r="ADD63" s="536"/>
      <c r="ADE63" s="536"/>
      <c r="ADF63" s="536"/>
      <c r="ADG63" s="536"/>
      <c r="ADH63" s="536"/>
      <c r="ADI63" s="536"/>
      <c r="ADJ63" s="536"/>
      <c r="ADK63" s="536"/>
      <c r="ADL63" s="536"/>
      <c r="ADM63" s="536"/>
      <c r="ADN63" s="536"/>
      <c r="ADO63" s="536"/>
      <c r="ADP63" s="536"/>
      <c r="ADQ63" s="536"/>
      <c r="ADR63" s="536"/>
      <c r="ADS63" s="536"/>
      <c r="ADT63" s="536"/>
      <c r="ADU63" s="536"/>
      <c r="ADV63" s="536"/>
      <c r="ADW63" s="536"/>
      <c r="ADX63" s="536"/>
      <c r="ADY63" s="536"/>
      <c r="ADZ63" s="536"/>
      <c r="AEA63" s="536"/>
      <c r="AEB63" s="536"/>
      <c r="AEC63" s="536"/>
      <c r="AED63" s="536"/>
      <c r="AEE63" s="536"/>
      <c r="AEF63" s="536"/>
      <c r="AEG63" s="536"/>
      <c r="AEH63" s="536"/>
      <c r="AEI63" s="536"/>
      <c r="AEJ63" s="536"/>
    </row>
    <row r="64" spans="1:816" s="229" customFormat="1">
      <c r="D64" s="540"/>
    </row>
    <row r="65" spans="3:573" s="229" customFormat="1">
      <c r="D65" s="540"/>
    </row>
    <row r="66" spans="3:573" s="229" customFormat="1">
      <c r="I66" s="309"/>
      <c r="W66" s="309"/>
      <c r="VA66" s="229">
        <f>('Dat1'!UQ29+'Dat1'!UZ29)/2</f>
        <v>1.5</v>
      </c>
    </row>
    <row r="67" spans="3:573" s="229" customFormat="1">
      <c r="I67" s="309"/>
      <c r="W67" s="309"/>
    </row>
    <row r="68" spans="3:573" s="229" customFormat="1">
      <c r="C68" s="540"/>
      <c r="D68" s="540"/>
      <c r="E68" s="540"/>
      <c r="I68" s="309"/>
      <c r="L68" s="309"/>
      <c r="W68" s="309"/>
    </row>
    <row r="69" spans="3:573" s="229" customFormat="1">
      <c r="C69" s="540"/>
      <c r="D69" s="540"/>
      <c r="E69" s="540"/>
      <c r="I69" s="309"/>
      <c r="L69" s="309"/>
      <c r="W69" s="309"/>
      <c r="BS69" s="229">
        <f>('Dat1'!AV15+'Dat1'!BV15+'Dat1'!CV15+'Dat1'!DV15)/$A14</f>
        <v>2.2000000000000002</v>
      </c>
    </row>
    <row r="70" spans="3:573" s="229" customFormat="1">
      <c r="I70" s="309"/>
      <c r="W70" s="309"/>
    </row>
    <row r="100" spans="2:2">
      <c r="B100" s="292"/>
    </row>
    <row r="103" spans="2:2">
      <c r="B103" s="292"/>
    </row>
    <row r="104" spans="2:2">
      <c r="B104" s="308"/>
    </row>
  </sheetData>
  <autoFilter ref="A4:AEQ63" xr:uid="{00000000-0009-0000-0000-000000000000}">
    <sortState xmlns:xlrd2="http://schemas.microsoft.com/office/spreadsheetml/2017/richdata2" ref="A5:AEQ66">
      <sortCondition ref="F4:F63"/>
    </sortState>
  </autoFilter>
  <sortState xmlns:xlrd2="http://schemas.microsoft.com/office/spreadsheetml/2017/richdata2" ref="A3:AEF63">
    <sortCondition ref="B3:B63"/>
  </sortState>
  <mergeCells count="43">
    <mergeCell ref="WF3:WN3"/>
    <mergeCell ref="AG3:AJ3"/>
    <mergeCell ref="ABE3:ABG3"/>
    <mergeCell ref="WA3:WD3"/>
    <mergeCell ref="WO3:WP3"/>
    <mergeCell ref="XD3:XO3"/>
    <mergeCell ref="WQ3:XB3"/>
    <mergeCell ref="XQ3:YM3"/>
    <mergeCell ref="YN3:ZJ3"/>
    <mergeCell ref="ZK3:AAF3"/>
    <mergeCell ref="AAG3:ABB3"/>
    <mergeCell ref="CS3:DD3"/>
    <mergeCell ref="UK3:US3"/>
    <mergeCell ref="UT3:VB3"/>
    <mergeCell ref="VC3:VH3"/>
    <mergeCell ref="VI3:VY3"/>
    <mergeCell ref="DF3:DQ3"/>
    <mergeCell ref="HJ3:IF3"/>
    <mergeCell ref="IG3:JC3"/>
    <mergeCell ref="JD3:JZ3"/>
    <mergeCell ref="KA3:KW3"/>
    <mergeCell ref="DS3:ED3"/>
    <mergeCell ref="EF3:EQ3"/>
    <mergeCell ref="ES3:FO3"/>
    <mergeCell ref="FP3:GL3"/>
    <mergeCell ref="GM3:HI3"/>
    <mergeCell ref="AK3:AR3"/>
    <mergeCell ref="AS3:BD3"/>
    <mergeCell ref="BF3:BQ3"/>
    <mergeCell ref="BS3:CD3"/>
    <mergeCell ref="CF3:CQ3"/>
    <mergeCell ref="KX3:LT3"/>
    <mergeCell ref="UC3:UF3"/>
    <mergeCell ref="UG3:UJ3"/>
    <mergeCell ref="OI3:PD3"/>
    <mergeCell ref="PE3:PZ3"/>
    <mergeCell ref="LU3:MP3"/>
    <mergeCell ref="MQ3:NL3"/>
    <mergeCell ref="NM3:OH3"/>
    <mergeCell ref="QA3:QV3"/>
    <mergeCell ref="QW3:RR3"/>
    <mergeCell ref="RS3:SN3"/>
    <mergeCell ref="SO3:SV3"/>
  </mergeCells>
  <conditionalFormatting sqref="B1:B4 C64:C65 B63:B1048576">
    <cfRule type="duplicateValues" dxfId="220" priority="5"/>
  </conditionalFormatting>
  <conditionalFormatting sqref="B61:B62 B50:B51 B36:B38 B23:B25 B45:B47 B16:B20 B8:B10">
    <cfRule type="duplicateValues" dxfId="219" priority="1"/>
  </conditionalFormatting>
  <conditionalFormatting sqref="B52:B60 B5:B7 B21:B22 B48:B49 B39:B44 B26:B35 B11:B15">
    <cfRule type="duplicateValues" dxfId="218" priority="2"/>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1">
    <tabColor rgb="FFFF0000"/>
  </sheetPr>
  <dimension ref="A1:Z56"/>
  <sheetViews>
    <sheetView zoomScale="85" zoomScaleNormal="85" workbookViewId="0">
      <selection activeCell="G44" sqref="G44"/>
    </sheetView>
  </sheetViews>
  <sheetFormatPr baseColWidth="10" defaultColWidth="11.453125" defaultRowHeight="14.5"/>
  <cols>
    <col min="1" max="1" width="18.1796875" bestFit="1" customWidth="1"/>
    <col min="2" max="2" width="25" customWidth="1"/>
    <col min="3" max="3" width="39" customWidth="1"/>
    <col min="4" max="4" width="7.7265625" style="30" bestFit="1" customWidth="1"/>
    <col min="5" max="5" width="7.81640625" style="30" bestFit="1" customWidth="1"/>
    <col min="6" max="6" width="7.26953125" style="30" customWidth="1"/>
    <col min="7" max="7" width="8.453125" style="30" customWidth="1"/>
    <col min="8" max="8" width="7.26953125" style="30" customWidth="1"/>
    <col min="9" max="9" width="7.7265625" style="30" customWidth="1"/>
    <col min="10" max="23" width="7.26953125" style="30" customWidth="1"/>
    <col min="24" max="24" width="15.54296875" style="30" bestFit="1" customWidth="1"/>
    <col min="25" max="16384" width="11.453125" style="30"/>
  </cols>
  <sheetData>
    <row r="1" spans="1:26" customFormat="1" ht="18.5">
      <c r="A1" s="657" t="s">
        <v>1377</v>
      </c>
      <c r="B1" s="657"/>
      <c r="C1" s="657"/>
      <c r="D1" s="657"/>
      <c r="E1" s="657"/>
      <c r="F1" s="657"/>
      <c r="G1" s="657"/>
      <c r="H1" s="657"/>
      <c r="I1" s="657"/>
      <c r="J1" s="657"/>
      <c r="K1" s="657"/>
      <c r="L1" s="657"/>
      <c r="M1" s="657"/>
      <c r="N1" s="657"/>
      <c r="O1" s="657"/>
      <c r="P1" s="657"/>
      <c r="Q1" s="657"/>
      <c r="R1" s="657"/>
      <c r="S1" s="657"/>
      <c r="T1" s="657"/>
      <c r="U1" s="657"/>
      <c r="V1" s="657"/>
      <c r="W1" s="657"/>
    </row>
    <row r="2" spans="1:26" customFormat="1" ht="17.25" customHeight="1">
      <c r="A2" s="652" t="s">
        <v>895</v>
      </c>
      <c r="B2" s="653" t="s">
        <v>1362</v>
      </c>
      <c r="C2" s="662" t="s">
        <v>896</v>
      </c>
      <c r="D2" s="663" t="s">
        <v>1052</v>
      </c>
      <c r="E2" s="664"/>
      <c r="F2" s="652" t="s">
        <v>1054</v>
      </c>
      <c r="G2" s="652"/>
      <c r="H2" s="652" t="s">
        <v>1055</v>
      </c>
      <c r="I2" s="652"/>
      <c r="J2" s="652" t="s">
        <v>1056</v>
      </c>
      <c r="K2" s="652"/>
      <c r="L2" s="652" t="s">
        <v>1057</v>
      </c>
      <c r="M2" s="652"/>
      <c r="N2" s="652" t="s">
        <v>1058</v>
      </c>
      <c r="O2" s="652"/>
      <c r="P2" s="661" t="s">
        <v>1059</v>
      </c>
      <c r="Q2" s="661"/>
      <c r="R2" s="661" t="s">
        <v>1060</v>
      </c>
      <c r="S2" s="661"/>
      <c r="T2" s="661" t="s">
        <v>1061</v>
      </c>
      <c r="U2" s="661"/>
      <c r="V2" s="661" t="s">
        <v>1002</v>
      </c>
      <c r="W2" s="661"/>
    </row>
    <row r="3" spans="1:26" customFormat="1" ht="45" customHeight="1">
      <c r="A3" s="652"/>
      <c r="B3" s="652"/>
      <c r="C3" s="652"/>
      <c r="D3" s="149" t="s">
        <v>1287</v>
      </c>
      <c r="E3" s="149" t="s">
        <v>1289</v>
      </c>
      <c r="F3" s="99" t="s">
        <v>1288</v>
      </c>
      <c r="G3" s="99" t="s">
        <v>1289</v>
      </c>
      <c r="H3" s="99" t="s">
        <v>1288</v>
      </c>
      <c r="I3" s="99" t="s">
        <v>1289</v>
      </c>
      <c r="J3" s="99" t="s">
        <v>1288</v>
      </c>
      <c r="K3" s="99" t="s">
        <v>1289</v>
      </c>
      <c r="L3" s="99" t="s">
        <v>1288</v>
      </c>
      <c r="M3" s="99" t="s">
        <v>1289</v>
      </c>
      <c r="N3" s="99" t="s">
        <v>1288</v>
      </c>
      <c r="O3" s="99" t="s">
        <v>1289</v>
      </c>
      <c r="P3" s="99" t="s">
        <v>1288</v>
      </c>
      <c r="Q3" s="99" t="s">
        <v>1289</v>
      </c>
      <c r="R3" s="99" t="s">
        <v>1288</v>
      </c>
      <c r="S3" s="99" t="s">
        <v>1289</v>
      </c>
      <c r="T3" s="99" t="s">
        <v>1288</v>
      </c>
      <c r="U3" s="99" t="s">
        <v>1289</v>
      </c>
      <c r="V3" s="99" t="s">
        <v>1288</v>
      </c>
      <c r="W3" s="99" t="s">
        <v>1289</v>
      </c>
      <c r="X3" s="30"/>
      <c r="Y3" s="30"/>
      <c r="Z3" s="30"/>
    </row>
    <row r="4" spans="1:26" customFormat="1">
      <c r="A4" s="193"/>
      <c r="B4" s="197"/>
      <c r="C4" s="193" t="s">
        <v>1039</v>
      </c>
      <c r="D4" s="147">
        <f>Dat4fix!O55</f>
        <v>0</v>
      </c>
      <c r="E4" s="148" t="e">
        <f>SUM(Dat1fix!ET67:FB67)*100/V8xx!D4</f>
        <v>#DIV/0!</v>
      </c>
      <c r="F4" s="21" t="e">
        <f>SUM(Dat4fix!D55+Dat4fix!E55+Dat4fix!F55)/Dat4fix!O55*100</f>
        <v>#DIV/0!</v>
      </c>
      <c r="G4" s="21" t="str">
        <f>IF(ISNUMBER(Dat1fix!ET67*100/SUM(Dat4fix!D55:F55)),Dat1fix!ET67*100/SUM(Dat4fix!D55:F55),"-")</f>
        <v>-</v>
      </c>
      <c r="H4" s="21" t="e">
        <f>Dat4fix!G55/Dat4fix!O55*100</f>
        <v>#DIV/0!</v>
      </c>
      <c r="I4" s="21" t="e">
        <f>Dat1fix!EU67*100/Dat4fix!G55</f>
        <v>#DIV/0!</v>
      </c>
      <c r="J4" s="21" t="e">
        <f>Dat4fix!H55*100/Dat4fix!O55</f>
        <v>#DIV/0!</v>
      </c>
      <c r="K4" s="21" t="e">
        <f>Dat1fix!EV67*100/Dat4fix!H55</f>
        <v>#DIV/0!</v>
      </c>
      <c r="L4" s="21" t="e">
        <f>Dat4fix!I55*100/Dat4fix!O55</f>
        <v>#DIV/0!</v>
      </c>
      <c r="M4" s="21" t="e">
        <f>Dat1fix!EW67*100/Dat4fix!I55</f>
        <v>#DIV/0!</v>
      </c>
      <c r="N4" s="21" t="e">
        <f>Dat4fix!J55*100/Dat4fix!O55</f>
        <v>#DIV/0!</v>
      </c>
      <c r="O4" s="21" t="e">
        <f>Dat1fix!EX67*100/Dat4fix!J55</f>
        <v>#DIV/0!</v>
      </c>
      <c r="P4" s="21" t="e">
        <f>Dat4fix!K55*100/Dat4fix!O55</f>
        <v>#DIV/0!</v>
      </c>
      <c r="Q4" s="21" t="e">
        <f>Dat1fix!EY67*100/Dat4fix!K55</f>
        <v>#DIV/0!</v>
      </c>
      <c r="R4" s="21" t="e">
        <f>Dat4fix!L55*100/Dat4fix!O55</f>
        <v>#DIV/0!</v>
      </c>
      <c r="S4" s="21" t="e">
        <f>Dat1fix!EZ67*100/Dat4fix!L55</f>
        <v>#DIV/0!</v>
      </c>
      <c r="T4" s="21" t="e">
        <f>Dat4fix!M55*100/Dat4fix!O55</f>
        <v>#DIV/0!</v>
      </c>
      <c r="U4" s="21" t="e">
        <f>Dat1fix!FA67*100/Dat4fix!M55</f>
        <v>#DIV/0!</v>
      </c>
      <c r="V4" s="21" t="e">
        <f>Dat4fix!N55*100/Dat4fix!O55</f>
        <v>#DIV/0!</v>
      </c>
      <c r="W4" s="21" t="e">
        <f>Dat1fix!FB67*100/Dat4fix!N55</f>
        <v>#DIV/0!</v>
      </c>
      <c r="X4" s="151"/>
      <c r="Y4" s="30"/>
      <c r="Z4" s="30"/>
    </row>
    <row r="5" spans="1:26" customFormat="1">
      <c r="A5" s="194"/>
      <c r="B5" s="198"/>
      <c r="C5" s="194" t="s">
        <v>1046</v>
      </c>
      <c r="D5" s="145">
        <f ca="1">Dat4fix!O56</f>
        <v>0</v>
      </c>
      <c r="E5" s="146" t="e">
        <f ca="1">SUM(Dat1fix!ET68:FB68)*100/V8xx!D5</f>
        <v>#DIV/0!</v>
      </c>
      <c r="F5" s="22" t="e">
        <f ca="1">(Dat4fix!D56+Dat4fix!E56+Dat4fix!F56)*100/Dat4fix!O56</f>
        <v>#DIV/0!</v>
      </c>
      <c r="G5" s="22" t="str">
        <f ca="1">IF(ISNUMBER(Dat1fix!ET72*100/SUM(Dat4fix!D56:F56)),Dat1fix!ET72*100/SUM(Dat4fix!D56:F56),"-")</f>
        <v>-</v>
      </c>
      <c r="H5" s="22" t="e">
        <f ca="1">Dat4fix!G56*100/Dat4fix!O56</f>
        <v>#DIV/0!</v>
      </c>
      <c r="I5" s="22" t="e">
        <f ca="1">Dat1fix!EU72*100/Dat4fix!G56</f>
        <v>#DIV/0!</v>
      </c>
      <c r="J5" s="22" t="e">
        <f ca="1">Dat4fix!H56*100/Dat4fix!O56</f>
        <v>#DIV/0!</v>
      </c>
      <c r="K5" s="22" t="e">
        <f ca="1">Dat1fix!EV72*100/Dat4fix!H56</f>
        <v>#DIV/0!</v>
      </c>
      <c r="L5" s="22" t="e">
        <f ca="1">Dat4fix!I56*100/Dat4fix!O56</f>
        <v>#DIV/0!</v>
      </c>
      <c r="M5" s="22" t="e">
        <f ca="1">Dat1fix!EW72*100/Dat4fix!I56</f>
        <v>#DIV/0!</v>
      </c>
      <c r="N5" s="22" t="e">
        <f ca="1">Dat4fix!J56*100/Dat4fix!O56</f>
        <v>#DIV/0!</v>
      </c>
      <c r="O5" s="22" t="e">
        <f ca="1">Dat1fix!EX72*100/Dat4fix!J56</f>
        <v>#DIV/0!</v>
      </c>
      <c r="P5" s="22" t="e">
        <f ca="1">Dat4fix!K56*100/Dat4fix!O56</f>
        <v>#DIV/0!</v>
      </c>
      <c r="Q5" s="22" t="e">
        <f ca="1">Dat1fix!EY72*100/Dat4fix!K56</f>
        <v>#DIV/0!</v>
      </c>
      <c r="R5" s="22" t="e">
        <f ca="1">Dat4fix!L56*100/Dat4fix!O56</f>
        <v>#DIV/0!</v>
      </c>
      <c r="S5" s="22" t="e">
        <f ca="1">Dat1fix!EZ72*100/Dat4fix!L56</f>
        <v>#DIV/0!</v>
      </c>
      <c r="T5" s="22" t="e">
        <f ca="1">Dat4fix!M56*100/Dat4fix!O56</f>
        <v>#DIV/0!</v>
      </c>
      <c r="U5" s="22" t="e">
        <f ca="1">Dat1fix!FA72*100/Dat4fix!M56</f>
        <v>#DIV/0!</v>
      </c>
      <c r="V5" s="22" t="e">
        <f ca="1">Dat4fix!N56*100/Dat4fix!O56</f>
        <v>#DIV/0!</v>
      </c>
      <c r="W5" s="22" t="e">
        <f ca="1">Dat1fix!FB72*100/Dat4fix!N56</f>
        <v>#DIV/0!</v>
      </c>
      <c r="X5" s="151"/>
      <c r="Y5" s="30"/>
      <c r="Z5" s="30"/>
    </row>
    <row r="6" spans="1:26" customFormat="1">
      <c r="A6" s="194"/>
      <c r="B6" s="198"/>
      <c r="C6" s="199" t="s">
        <v>1355</v>
      </c>
      <c r="D6" s="145">
        <f ca="1">Dat4fix!O57</f>
        <v>0</v>
      </c>
      <c r="E6" s="146" t="e">
        <f ca="1">SUM(Dat1fix!ET69:FB69)*100/V8xx!D6</f>
        <v>#DIV/0!</v>
      </c>
      <c r="F6" s="22" t="e">
        <f ca="1">(Dat4fix!D57+Dat4fix!E57+Dat4fix!F57)*100/Dat4fix!O57</f>
        <v>#DIV/0!</v>
      </c>
      <c r="G6" s="22" t="str">
        <f ca="1">IF(ISNUMBER(Dat1fix!ET73*100/SUM(Dat4fix!D57:F57)),Dat1fix!ET73*100/SUM(Dat4fix!D57:F57),"-")</f>
        <v>-</v>
      </c>
      <c r="H6" s="22" t="e">
        <f ca="1">Dat4fix!G57*100/Dat4fix!O57</f>
        <v>#DIV/0!</v>
      </c>
      <c r="I6" s="22" t="e">
        <f ca="1">Dat1fix!EU73*100/Dat4fix!G57</f>
        <v>#DIV/0!</v>
      </c>
      <c r="J6" s="22" t="e">
        <f ca="1">Dat4fix!H57*100/Dat4fix!O57</f>
        <v>#DIV/0!</v>
      </c>
      <c r="K6" s="22" t="e">
        <f ca="1">Dat1fix!EV73*100/Dat4fix!H57</f>
        <v>#DIV/0!</v>
      </c>
      <c r="L6" s="22" t="e">
        <f ca="1">Dat4fix!I57*100/Dat4fix!O57</f>
        <v>#DIV/0!</v>
      </c>
      <c r="M6" s="22" t="e">
        <f ca="1">Dat1fix!EW73*100/Dat4fix!I57</f>
        <v>#DIV/0!</v>
      </c>
      <c r="N6" s="22" t="e">
        <f ca="1">Dat4fix!J57*100/Dat4fix!O57</f>
        <v>#DIV/0!</v>
      </c>
      <c r="O6" s="22" t="e">
        <f ca="1">Dat1fix!EX73*100/Dat4fix!J57</f>
        <v>#DIV/0!</v>
      </c>
      <c r="P6" s="22" t="e">
        <f ca="1">Dat4fix!K57*100/Dat4fix!O57</f>
        <v>#DIV/0!</v>
      </c>
      <c r="Q6" s="22" t="e">
        <f ca="1">Dat1fix!EY73*100/Dat4fix!K57</f>
        <v>#DIV/0!</v>
      </c>
      <c r="R6" s="22" t="e">
        <f ca="1">Dat4fix!L57*100/Dat4fix!O57</f>
        <v>#DIV/0!</v>
      </c>
      <c r="S6" s="22" t="e">
        <f ca="1">Dat1fix!EZ73*100/Dat4fix!L57</f>
        <v>#DIV/0!</v>
      </c>
      <c r="T6" s="22" t="e">
        <f ca="1">Dat4fix!M57*100/Dat4fix!O57</f>
        <v>#DIV/0!</v>
      </c>
      <c r="U6" s="22" t="e">
        <f ca="1">Dat1fix!FA73*100/Dat4fix!M57</f>
        <v>#DIV/0!</v>
      </c>
      <c r="V6" s="22" t="e">
        <f ca="1">Dat4fix!N57*100/Dat4fix!O57</f>
        <v>#DIV/0!</v>
      </c>
      <c r="W6" s="22" t="e">
        <f ca="1">Dat1fix!FB73*100/Dat4fix!N57</f>
        <v>#DIV/0!</v>
      </c>
      <c r="X6" s="151"/>
      <c r="Y6" s="30"/>
      <c r="Z6" s="30"/>
    </row>
    <row r="7" spans="1:26" customFormat="1" ht="15" customHeight="1">
      <c r="A7" s="654" t="str">
        <f>Dat1fix!B4</f>
        <v>Oslo</v>
      </c>
      <c r="B7" s="655" t="str">
        <f>Dat1fix!C4</f>
        <v>Grønland Voksenopplæringssenter</v>
      </c>
      <c r="C7" s="192" t="s">
        <v>1360</v>
      </c>
      <c r="D7" s="52">
        <f>IF(ISNUMBER(Dat4fix!O4),Dat4fix!O4,"-")</f>
        <v>0</v>
      </c>
      <c r="E7" s="72" t="e">
        <f>IF(ISNUMBER(D7),(Dat1fix!ET4+Dat1fix!EU4+Dat1fix!EV4+Dat1fix!EW4+Dat1fix!EX4+Dat1fix!EY4+Dat1fix!EZ4+Dat1fix!FA4+Dat1fix!FB4+Dat1fix!ET5+Dat1fix!EU5+Dat1fix!EV5+Dat1fix!EW5+Dat1fix!EX5+Dat1fix!EY5+Dat1fix!EZ5+Dat1fix!FA5+Dat1fix!FB5)*100/Dat4fix!O4,"-")</f>
        <v>#DIV/0!</v>
      </c>
      <c r="F7" s="72" t="e">
        <f>IF(ISNUMBER(Dat4fix!O4),(Dat4fix!D4+Dat4fix!E4+Dat4fix!F4)*100/Dat4fix!O4,"-")</f>
        <v>#DIV/0!</v>
      </c>
      <c r="G7" s="52" t="str">
        <f>IF(ISNUMBER((Dat1fix!ET4+Dat1fix!ET5)/F7),(Dat1fix!ET4+Dat1fix!ET5)*100/(Dat4fix!D4+Dat4fix!E4+Dat4fix!F4),"-")</f>
        <v>-</v>
      </c>
      <c r="H7" s="72" t="e">
        <f>IF(ISNUMBER(Dat4fix!O4),Dat4fix!G4*100/Dat4fix!O4,"-")</f>
        <v>#DIV/0!</v>
      </c>
      <c r="I7" s="52" t="str">
        <f>IF(ISNUMBER((Dat1fix!EU4+Dat1fix!EU5)/Dat4fix!G4),(Dat1fix!EU4+Dat1fix!EU5)*100/Dat4fix!G4,"-")</f>
        <v>-</v>
      </c>
      <c r="J7" s="52" t="e">
        <f>IF(ISNUMBER(Dat4fix!O4),Dat4fix!H4*100/Dat4fix!O4,"-")</f>
        <v>#DIV/0!</v>
      </c>
      <c r="K7" s="52" t="str">
        <f>IF(ISNUMBER((Dat1fix!EV4+Dat1fix!EV5)/Dat4fix!H4),(Dat1fix!EV4+Dat1fix!EV4)*100/Dat4fix!H4,"-")</f>
        <v>-</v>
      </c>
      <c r="L7" s="52" t="e">
        <f>IF(ISNUMBER(Dat4fix!O4),Dat4fix!I4*100/Dat4fix!O4,"-")</f>
        <v>#DIV/0!</v>
      </c>
      <c r="M7" s="52" t="str">
        <f>IF(ISNUMBER((Dat1fix!EW4+Dat1fix!EW5)/Dat4fix!I4),(Dat1fix!EW4+Dat1fix!EW5)*100/Dat4fix!I4,"-")</f>
        <v>-</v>
      </c>
      <c r="N7" s="52" t="e">
        <f>IF(ISNUMBER(Dat4fix!O4),Dat4fix!J4*100/Dat4fix!O4,"-")</f>
        <v>#DIV/0!</v>
      </c>
      <c r="O7" s="52" t="str">
        <f>IF(ISNUMBER((Dat1fix!EX4+Dat1fix!EX5)/Dat4fix!J4),(Dat1fix!EX4+Dat1fix!EX4)*100/Dat4fix!J4,"-")</f>
        <v>-</v>
      </c>
      <c r="P7" s="52" t="e">
        <f>IF(ISNUMBER(Dat4fix!O4),Dat4fix!K4*100/Dat4fix!O4,"-")</f>
        <v>#DIV/0!</v>
      </c>
      <c r="Q7" s="52" t="str">
        <f>IF(ISNUMBER((Dat1fix!EY4+Dat1fix!EY5)/Dat4fix!K4),(Dat1fix!EY4+Dat1fix!EY5)*100/Dat4fix!K4,"-")</f>
        <v>-</v>
      </c>
      <c r="R7" s="52" t="e">
        <f>IF(ISNUMBER(Dat4fix!O4),Dat4fix!L4*100/Dat4fix!O4,"-")</f>
        <v>#DIV/0!</v>
      </c>
      <c r="S7" s="52" t="str">
        <f>IF(ISNUMBER((Dat1fix!EZ4+Dat1fix!EZ5)/Dat4fix!L4),(Dat1fix!EZ4+Dat1fix!EZ5)*100/Dat4fix!L4,"-")</f>
        <v>-</v>
      </c>
      <c r="T7" s="52" t="e">
        <f>IF(ISNUMBER(Dat4fix!O4),Dat4fix!M4*100/Dat4fix!O4,"-")</f>
        <v>#DIV/0!</v>
      </c>
      <c r="U7" s="52" t="str">
        <f>IF(ISNUMBER((Dat1fix!FA4+Dat1fix!FA5)/Dat4fix!M4),(Dat1fix!FA4+Dat1fix!FA5)*100/Dat4fix!M4,"-")</f>
        <v>-</v>
      </c>
      <c r="V7" s="52" t="e">
        <f>IF(ISNUMBER(Dat4fix!O4),Dat4fix!N4*100/Dat4fix!O4,"-")</f>
        <v>#DIV/0!</v>
      </c>
      <c r="W7" s="52" t="str">
        <f>IF(ISNUMBER((Dat1fix!FB4+Dat1fix!FB5)/Dat4fix!N3),(Dat1fix!FB4+Dat1fix!FB5)*100/Dat4fix!N4,"-")</f>
        <v>-</v>
      </c>
      <c r="X7" s="151"/>
      <c r="Y7" s="30"/>
      <c r="Z7" s="30"/>
    </row>
    <row r="8" spans="1:26" customFormat="1">
      <c r="A8" s="654"/>
      <c r="B8" s="655"/>
      <c r="C8" s="192" t="str">
        <f>Dat1fix!D6</f>
        <v>Oslo fengsel avd B (HS)</v>
      </c>
      <c r="D8" s="52">
        <f>IF(ISNUMBER(Dat4fix!O5),Dat4fix!O5,"-")</f>
        <v>0</v>
      </c>
      <c r="E8" s="72" t="e">
        <f>IF(ISNUMBER(D8),(Dat1fix!ET6+Dat1fix!EU6+Dat1fix!EV6+Dat1fix!EW6+Dat1fix!EX6+Dat1fix!EY6+Dat1fix!EZ6+Dat1fix!FA6+Dat1fix!FB6)*100/Dat4fix!O5,"-")</f>
        <v>#DIV/0!</v>
      </c>
      <c r="F8" s="72" t="e">
        <f>IF(ISNUMBER(Dat4fix!O5),(Dat4fix!D5+Dat4fix!E5+Dat4fix!F5)*100/Dat4fix!O5,"-")</f>
        <v>#DIV/0!</v>
      </c>
      <c r="G8" s="52" t="str">
        <f>IF(ISNUMBER(Dat1fix!ET6/SUM(Dat4fix!D5:F5)),Dat1fix!ET6*100/(Dat4fix!D5+Dat4fix!E5+Dat4fix!F5),"-")</f>
        <v>-</v>
      </c>
      <c r="H8" s="72" t="e">
        <f>IF(ISNUMBER(Dat4fix!O5),Dat4fix!G5*100/Dat4fix!O5,"-")</f>
        <v>#DIV/0!</v>
      </c>
      <c r="I8" s="52" t="str">
        <f>IF(ISNUMBER(Dat1fix!EU6/Dat4fix!G5),Dat1fix!EU6*100/Dat4fix!G5,"-")</f>
        <v>-</v>
      </c>
      <c r="J8" s="52" t="e">
        <f>IF(ISNUMBER(Dat4fix!O5),Dat4fix!H5*100/Dat4fix!O5,"-")</f>
        <v>#DIV/0!</v>
      </c>
      <c r="K8" s="52" t="str">
        <f>IF(ISNUMBER(Dat1fix!EV6/Dat4fix!H5),Dat1fix!EV6*100/Dat4fix!H5,"-")</f>
        <v>-</v>
      </c>
      <c r="L8" s="52" t="e">
        <f>IF(ISNUMBER(Dat4fix!O5),Dat4fix!I5*100/Dat4fix!O5,"-")</f>
        <v>#DIV/0!</v>
      </c>
      <c r="M8" s="52" t="str">
        <f>IF(ISNUMBER(Dat1fix!EW6/Dat4fix!I5),Dat1fix!EW6*100/Dat4fix!I5,"-")</f>
        <v>-</v>
      </c>
      <c r="N8" s="52" t="e">
        <f>IF(ISNUMBER(Dat4fix!O5),Dat4fix!J5*100/Dat4fix!O5,"-")</f>
        <v>#DIV/0!</v>
      </c>
      <c r="O8" s="52" t="str">
        <f>IF(ISNUMBER(Dat1fix!EX6/Dat4fix!J5),Dat1fix!EX6*100/Dat4fix!J5,"-")</f>
        <v>-</v>
      </c>
      <c r="P8" s="52" t="e">
        <f>IF(ISNUMBER(Dat4fix!O5),Dat4fix!K5*100/Dat4fix!O5,"-")</f>
        <v>#DIV/0!</v>
      </c>
      <c r="Q8" s="52" t="str">
        <f>IF(ISNUMBER(Dat1fix!EY6/Dat4fix!K5),Dat1fix!EY6*100/Dat4fix!K5,"-")</f>
        <v>-</v>
      </c>
      <c r="R8" s="52" t="e">
        <f>IF(ISNUMBER(Dat4fix!O5),Dat4fix!L5*100/Dat4fix!O5,"-")</f>
        <v>#DIV/0!</v>
      </c>
      <c r="S8" s="52" t="str">
        <f>IF(ISNUMBER(Dat1fix!EZ6/Dat4fix!L5),Dat1fix!EZ6*100/Dat4fix!L5,"-")</f>
        <v>-</v>
      </c>
      <c r="T8" s="52" t="e">
        <f>IF(ISNUMBER(Dat4fix!O5),Dat4fix!M5*100/Dat4fix!O5,"-")</f>
        <v>#DIV/0!</v>
      </c>
      <c r="U8" s="52" t="str">
        <f>IF(ISNUMBER(Dat1fix!FA6/Dat4fix!M5),Dat1fix!FA6*100/Dat4fix!M5,"-")</f>
        <v>-</v>
      </c>
      <c r="V8" s="52" t="e">
        <f>IF(ISNUMBER(Dat4fix!O5),Dat4fix!N5*100/Dat4fix!O5,"-")</f>
        <v>#DIV/0!</v>
      </c>
      <c r="W8" s="52" t="str">
        <f>IF(ISNUMBER(Dat1fix!FB6/Dat4fix!N5),Dat1fix!FB6*100/Dat4fix!N5,"-")</f>
        <v>-</v>
      </c>
      <c r="X8" s="151"/>
      <c r="Y8" s="70"/>
      <c r="Z8" s="30"/>
    </row>
    <row r="9" spans="1:26" customFormat="1">
      <c r="A9" s="654" t="str">
        <f>Dat1fix!B9</f>
        <v>Akershus</v>
      </c>
      <c r="B9" s="191" t="str">
        <f>Dat1fix!C7</f>
        <v>Rud vgs</v>
      </c>
      <c r="C9" s="192" t="str">
        <f>Dat1fix!D7</f>
        <v>Ila fengsel og forvaringssanstalt (HS)</v>
      </c>
      <c r="D9" s="52">
        <f>IF(ISNUMBER(Dat4fix!O6),Dat4fix!O6,"-")</f>
        <v>0</v>
      </c>
      <c r="E9" s="72" t="e">
        <f>IF(ISNUMBER(D9),(Dat1fix!ET7+Dat1fix!EU7+Dat1fix!EV7+Dat1fix!EW7+Dat1fix!EX7+Dat1fix!EY7+Dat1fix!EZ7+Dat1fix!FA7+Dat1fix!FB7)*100/Dat4fix!O7,"-")</f>
        <v>#DIV/0!</v>
      </c>
      <c r="F9" s="72" t="e">
        <f>IF(ISNUMBER(Dat4fix!O6),(Dat4fix!D6+Dat4fix!E6+Dat4fix!F6)*100/Dat4fix!O6,"-")</f>
        <v>#DIV/0!</v>
      </c>
      <c r="G9" s="52" t="str">
        <f>IF(ISNUMBER(Dat1fix!ET7/SUM(Dat4fix!D6:F6)),Dat1fix!ET7*100/(Dat4fix!D6+Dat4fix!E6+Dat4fix!F6),"-")</f>
        <v>-</v>
      </c>
      <c r="H9" s="72" t="e">
        <f>IF(ISNUMBER(Dat4fix!O6),Dat4fix!G6*100/Dat4fix!O6,"-")</f>
        <v>#DIV/0!</v>
      </c>
      <c r="I9" s="52" t="str">
        <f>IF(ISNUMBER(Dat1fix!EU7/Dat4fix!G6),Dat1fix!EU7*100/Dat4fix!G6,"-")</f>
        <v>-</v>
      </c>
      <c r="J9" s="52" t="e">
        <f>IF(ISNUMBER(Dat4fix!O6),Dat4fix!H6*100/Dat4fix!O6,"-")</f>
        <v>#DIV/0!</v>
      </c>
      <c r="K9" s="52" t="str">
        <f>IF(ISNUMBER(Dat1fix!EV7/Dat4fix!H6),Dat1fix!EV7*100/Dat4fix!H6,"-")</f>
        <v>-</v>
      </c>
      <c r="L9" s="52" t="e">
        <f>IF(ISNUMBER(Dat4fix!O6),Dat4fix!I6*100/Dat4fix!O6,"-")</f>
        <v>#DIV/0!</v>
      </c>
      <c r="M9" s="52" t="str">
        <f>IF(ISNUMBER(Dat1fix!EW7/Dat4fix!I6),Dat1fix!EW7*100/Dat4fix!I6,"-")</f>
        <v>-</v>
      </c>
      <c r="N9" s="52" t="e">
        <f>IF(ISNUMBER(Dat4fix!O6),Dat4fix!J6*100/Dat4fix!O6,"-")</f>
        <v>#DIV/0!</v>
      </c>
      <c r="O9" s="52" t="str">
        <f>IF(ISNUMBER(Dat1fix!EX7/Dat4fix!J6),Dat1fix!EX7*100/Dat4fix!J6,"-")</f>
        <v>-</v>
      </c>
      <c r="P9" s="52" t="e">
        <f>IF(ISNUMBER(Dat4fix!O6),Dat4fix!K6*100/Dat4fix!O6,"-")</f>
        <v>#DIV/0!</v>
      </c>
      <c r="Q9" s="52" t="str">
        <f>IF(ISNUMBER(Dat1fix!EY7/Dat4fix!K6),Dat1fix!EY7*100/Dat4fix!K6,"-")</f>
        <v>-</v>
      </c>
      <c r="R9" s="52" t="e">
        <f>IF(ISNUMBER(Dat4fix!O6),Dat4fix!L6*100/Dat4fix!O6,"-")</f>
        <v>#DIV/0!</v>
      </c>
      <c r="S9" s="52" t="str">
        <f>IF(ISNUMBER(Dat1fix!EZ7/Dat4fix!L6),Dat1fix!EZ7*100/Dat4fix!L6,"-")</f>
        <v>-</v>
      </c>
      <c r="T9" s="52" t="e">
        <f>IF(ISNUMBER(Dat4fix!O6),Dat4fix!M6*100/Dat4fix!O6,"-")</f>
        <v>#DIV/0!</v>
      </c>
      <c r="U9" s="52" t="str">
        <f>IF(ISNUMBER(Dat1fix!FA7/Dat4fix!M6),Dat1fix!FA7*100/Dat4fix!M6,"-")</f>
        <v>-</v>
      </c>
      <c r="V9" s="52" t="e">
        <f>IF(ISNUMBER(Dat4fix!O6),Dat4fix!N6*100/Dat4fix!O6,"-")</f>
        <v>#DIV/0!</v>
      </c>
      <c r="W9" s="52" t="str">
        <f>IF(ISNUMBER(Dat1fix!FB7/Dat4fix!N6),Dat1fix!FB7*100/Dat4fix!N6,"-")</f>
        <v>-</v>
      </c>
      <c r="X9" s="151"/>
      <c r="Y9" s="70"/>
      <c r="Z9" s="30"/>
    </row>
    <row r="10" spans="1:26" customFormat="1">
      <c r="A10" s="654"/>
      <c r="B10" s="655" t="str">
        <f>Dat1fix!C9</f>
        <v>Jessheim vgs</v>
      </c>
      <c r="C10" s="192" t="str">
        <f>Dat1fix!D8</f>
        <v>Ullersmo fengsel (HS)</v>
      </c>
      <c r="D10" s="52">
        <f>IF(ISNUMBER(Dat4fix!O7),Dat4fix!O7,"-")</f>
        <v>0</v>
      </c>
      <c r="E10" s="72" t="e">
        <f>IF(ISNUMBER(D10),(Dat1fix!ET8+Dat1fix!EU8+Dat1fix!EV8+Dat1fix!EW8+Dat1fix!EX8+Dat1fix!EY8+Dat1fix!EZ8+Dat1fix!FA8+Dat1fix!FB8)*100/Dat4fix!O8,"-")</f>
        <v>#DIV/0!</v>
      </c>
      <c r="F10" s="72" t="e">
        <f>IF(ISNUMBER(Dat4fix!O7),(Dat4fix!D7+Dat4fix!E7+Dat4fix!F7)*100/Dat4fix!O7,"-")</f>
        <v>#DIV/0!</v>
      </c>
      <c r="G10" s="52" t="str">
        <f>IF(ISNUMBER(Dat1fix!ET8/SUM(Dat4fix!D7:F7)),Dat1fix!ET8*100/(Dat4fix!D7+Dat4fix!E7+Dat4fix!F7),"-")</f>
        <v>-</v>
      </c>
      <c r="H10" s="72" t="e">
        <f>IF(ISNUMBER(Dat4fix!O7),Dat4fix!G7*100/Dat4fix!O7,"-")</f>
        <v>#DIV/0!</v>
      </c>
      <c r="I10" s="52" t="str">
        <f>IF(ISNUMBER(Dat1fix!EU8/Dat4fix!G7),Dat1fix!EU8*100/Dat4fix!G7,"-")</f>
        <v>-</v>
      </c>
      <c r="J10" s="52" t="e">
        <f>IF(ISNUMBER(Dat4fix!O7),Dat4fix!H7*100/Dat4fix!O7,"-")</f>
        <v>#DIV/0!</v>
      </c>
      <c r="K10" s="52" t="str">
        <f>IF(ISNUMBER(Dat1fix!EV8/Dat4fix!H7),Dat1fix!EV8*100/Dat4fix!H7,"-")</f>
        <v>-</v>
      </c>
      <c r="L10" s="52" t="e">
        <f>IF(ISNUMBER(Dat4fix!O7),Dat4fix!I7*100/Dat4fix!O7,"-")</f>
        <v>#DIV/0!</v>
      </c>
      <c r="M10" s="52" t="str">
        <f>IF(ISNUMBER(Dat1fix!EW8/Dat4fix!I7),Dat1fix!EW8*100/Dat4fix!I7,"-")</f>
        <v>-</v>
      </c>
      <c r="N10" s="52" t="e">
        <f>IF(ISNUMBER(Dat4fix!O7),Dat4fix!J7*100/Dat4fix!O7,"-")</f>
        <v>#DIV/0!</v>
      </c>
      <c r="O10" s="52" t="str">
        <f>IF(ISNUMBER(Dat1fix!EX8/Dat4fix!J7),Dat1fix!EX8*100/Dat4fix!J7,"-")</f>
        <v>-</v>
      </c>
      <c r="P10" s="52" t="e">
        <f>IF(ISNUMBER(Dat4fix!O7),Dat4fix!K7*100/Dat4fix!O7,"-")</f>
        <v>#DIV/0!</v>
      </c>
      <c r="Q10" s="52" t="str">
        <f>IF(ISNUMBER(Dat1fix!EY8/Dat4fix!K7),Dat1fix!EY8*100/Dat4fix!K7,"-")</f>
        <v>-</v>
      </c>
      <c r="R10" s="52" t="e">
        <f>IF(ISNUMBER(Dat4fix!O7),Dat4fix!L7*100/Dat4fix!O7,"-")</f>
        <v>#DIV/0!</v>
      </c>
      <c r="S10" s="52" t="str">
        <f>IF(ISNUMBER(Dat1fix!EZ8/Dat4fix!L7),Dat1fix!EZ8*100/Dat4fix!L7,"-")</f>
        <v>-</v>
      </c>
      <c r="T10" s="52" t="e">
        <f>IF(ISNUMBER(Dat4fix!O7),Dat4fix!M7*100/Dat4fix!O7,"-")</f>
        <v>#DIV/0!</v>
      </c>
      <c r="U10" s="52" t="str">
        <f>IF(ISNUMBER(Dat1fix!FA8/Dat4fix!M7),Dat1fix!FA8*100/Dat4fix!M7,"-")</f>
        <v>-</v>
      </c>
      <c r="V10" s="52" t="e">
        <f>IF(ISNUMBER(Dat4fix!O7),Dat4fix!N7*100/Dat4fix!O7,"-")</f>
        <v>#DIV/0!</v>
      </c>
      <c r="W10" s="52" t="str">
        <f>IF(ISNUMBER(Dat1fix!FB8/Dat4fix!N7),Dat1fix!FB8*100/Dat4fix!N7,"-")</f>
        <v>-</v>
      </c>
      <c r="X10" s="151"/>
      <c r="Y10" s="70"/>
      <c r="Z10" s="30"/>
    </row>
    <row r="11" spans="1:26" customFormat="1">
      <c r="A11" s="654"/>
      <c r="B11" s="655"/>
      <c r="C11" s="192" t="str">
        <f>Dat1fix!D9</f>
        <v>Ullersmo fengsel Krogsrud avd (LS)</v>
      </c>
      <c r="D11" s="52">
        <f>IF(ISNUMBER(Dat4fix!O8),Dat4fix!O8,"-")</f>
        <v>0</v>
      </c>
      <c r="E11" s="72" t="e">
        <f>IF(ISNUMBER(D11),(Dat1fix!ET9+Dat1fix!EU9+Dat1fix!EV9+Dat1fix!EW9+Dat1fix!EX9+Dat1fix!EY9+Dat1fix!EZ9+Dat1fix!FA9+Dat1fix!FB9)*100/Dat4fix!O9,"-")</f>
        <v>#DIV/0!</v>
      </c>
      <c r="F11" s="72" t="e">
        <f>IF(ISNUMBER(Dat4fix!O8),(Dat4fix!D8+Dat4fix!E8+Dat4fix!F8)*100/Dat4fix!O8,"-")</f>
        <v>#DIV/0!</v>
      </c>
      <c r="G11" s="52" t="str">
        <f>IF(ISNUMBER(Dat1fix!ET9/SUM(Dat4fix!D8:F8)),Dat1fix!ET9*100/(Dat4fix!D8+Dat4fix!E8+Dat4fix!F8),"-")</f>
        <v>-</v>
      </c>
      <c r="H11" s="72" t="e">
        <f>IF(ISNUMBER(Dat4fix!O8),Dat4fix!G8*100/Dat4fix!O8,"-")</f>
        <v>#DIV/0!</v>
      </c>
      <c r="I11" s="52" t="str">
        <f>IF(ISNUMBER(Dat1fix!EU9/Dat4fix!G8),Dat1fix!EU9*100/Dat4fix!G8,"-")</f>
        <v>-</v>
      </c>
      <c r="J11" s="52" t="e">
        <f>IF(ISNUMBER(Dat4fix!O8),Dat4fix!H8*100/Dat4fix!O8,"-")</f>
        <v>#DIV/0!</v>
      </c>
      <c r="K11" s="52" t="str">
        <f>IF(ISNUMBER(Dat1fix!EV9/Dat4fix!H8),Dat1fix!EV9*100/Dat4fix!H8,"-")</f>
        <v>-</v>
      </c>
      <c r="L11" s="52" t="e">
        <f>IF(ISNUMBER(Dat4fix!O8),Dat4fix!I8*100/Dat4fix!O8,"-")</f>
        <v>#DIV/0!</v>
      </c>
      <c r="M11" s="52" t="str">
        <f>IF(ISNUMBER(Dat1fix!EW9/Dat4fix!I8),Dat1fix!EW9*100/Dat4fix!I8,"-")</f>
        <v>-</v>
      </c>
      <c r="N11" s="52" t="e">
        <f>IF(ISNUMBER(Dat4fix!O8),Dat4fix!J8*100/Dat4fix!O8,"-")</f>
        <v>#DIV/0!</v>
      </c>
      <c r="O11" s="52" t="str">
        <f>IF(ISNUMBER(Dat1fix!EX9/Dat4fix!J8),Dat1fix!EX9*100/Dat4fix!J8,"-")</f>
        <v>-</v>
      </c>
      <c r="P11" s="52" t="e">
        <f>IF(ISNUMBER(Dat4fix!O8),Dat4fix!K8*100/Dat4fix!O8,"-")</f>
        <v>#DIV/0!</v>
      </c>
      <c r="Q11" s="52" t="str">
        <f>IF(ISNUMBER(Dat1fix!EY9/Dat4fix!K8),Dat1fix!EY9*100/Dat4fix!K8,"-")</f>
        <v>-</v>
      </c>
      <c r="R11" s="52" t="e">
        <f>IF(ISNUMBER(Dat4fix!O9),Dat4fix!L8*100/Dat4fix!O8,"-")</f>
        <v>#DIV/0!</v>
      </c>
      <c r="S11" s="52" t="str">
        <f>IF(ISNUMBER(Dat1fix!EZ9/Dat4fix!L8),Dat1fix!EZ9*100/Dat4fix!L8,"-")</f>
        <v>-</v>
      </c>
      <c r="T11" s="52" t="e">
        <f>IF(ISNUMBER(Dat4fix!O8),Dat4fix!M8*100/Dat4fix!O8,"-")</f>
        <v>#DIV/0!</v>
      </c>
      <c r="U11" s="52" t="str">
        <f>IF(ISNUMBER(Dat1fix!FA9/Dat4fix!M8),Dat1fix!FA9*100/Dat4fix!M8,"-")</f>
        <v>-</v>
      </c>
      <c r="V11" s="52" t="e">
        <f>IF(ISNUMBER(Dat4fix!O8),Dat4fix!N8*100/Dat4fix!O8,"-")</f>
        <v>#DIV/0!</v>
      </c>
      <c r="W11" s="52" t="str">
        <f>IF(ISNUMBER(Dat1fix!FB9/Dat4fix!N8),Dat1fix!FB9*100/Dat4fix!N8,"-")</f>
        <v>-</v>
      </c>
      <c r="X11" s="151"/>
      <c r="Y11" s="70"/>
      <c r="Z11" s="30"/>
    </row>
    <row r="12" spans="1:26" customFormat="1">
      <c r="A12" s="654" t="str">
        <f>Dat1fix!B14</f>
        <v>Østfold</v>
      </c>
      <c r="B12" s="191" t="str">
        <f>Dat1fix!C10</f>
        <v>Borg vgs</v>
      </c>
      <c r="C12" s="192" t="str">
        <f>Dat1fix!D10</f>
        <v>Sarpsborg fengsel (HS)</v>
      </c>
      <c r="D12" s="52">
        <f>IF(ISNUMBER(Dat4fix!O9),Dat4fix!O9,"-")</f>
        <v>0</v>
      </c>
      <c r="E12" s="72" t="e">
        <f>IF(ISNUMBER(D12),(Dat1fix!ET10+Dat1fix!EU10+Dat1fix!EV10+Dat1fix!EW10+Dat1fix!EX10+Dat1fix!EY10+Dat1fix!EZ10+Dat1fix!FA10+Dat1fix!FB10)*100/Dat4fix!O10,"-")</f>
        <v>#DIV/0!</v>
      </c>
      <c r="F12" s="72" t="e">
        <f>IF(ISNUMBER(Dat4fix!O9),(Dat4fix!D9+Dat4fix!E9+Dat4fix!F9)*100/Dat4fix!O9,"-")</f>
        <v>#DIV/0!</v>
      </c>
      <c r="G12" s="52" t="str">
        <f>IF(ISNUMBER(Dat1fix!ET10/SUM(Dat4fix!D9:F9)),Dat1fix!ET10*100/(Dat4fix!D9+Dat4fix!E9+Dat4fix!F9),"-")</f>
        <v>-</v>
      </c>
      <c r="H12" s="72" t="e">
        <f>IF(ISNUMBER(Dat4fix!O9),Dat4fix!G9*100/Dat4fix!O9,"-")</f>
        <v>#DIV/0!</v>
      </c>
      <c r="I12" s="52" t="str">
        <f>IF(ISNUMBER(Dat1fix!EU10/Dat4fix!G9),Dat1fix!EU10*100/Dat4fix!G9,"-")</f>
        <v>-</v>
      </c>
      <c r="J12" s="52" t="e">
        <f>IF(ISNUMBER(Dat4fix!O9),Dat4fix!H9*100/Dat4fix!O9,"-")</f>
        <v>#DIV/0!</v>
      </c>
      <c r="K12" s="52" t="str">
        <f>IF(ISNUMBER(Dat1fix!EV10/Dat4fix!H9),Dat1fix!EV10*100/Dat4fix!H9,"-")</f>
        <v>-</v>
      </c>
      <c r="L12" s="52" t="e">
        <f>IF(ISNUMBER(Dat4fix!O9),Dat4fix!I9*100/Dat4fix!O9,"-")</f>
        <v>#DIV/0!</v>
      </c>
      <c r="M12" s="52" t="str">
        <f>IF(ISNUMBER(Dat1fix!EW10/Dat4fix!I9),Dat1fix!EW10*100/Dat4fix!I9,"-")</f>
        <v>-</v>
      </c>
      <c r="N12" s="52" t="e">
        <f>IF(ISNUMBER(Dat4fix!O9),Dat4fix!J9*100/Dat4fix!O9,"-")</f>
        <v>#DIV/0!</v>
      </c>
      <c r="O12" s="52" t="str">
        <f>IF(ISNUMBER(Dat1fix!EX10/Dat4fix!J9),Dat1fix!EX10*100/Dat4fix!J9,"-")</f>
        <v>-</v>
      </c>
      <c r="P12" s="52" t="e">
        <f>IF(ISNUMBER(Dat4fix!O9),Dat4fix!K9*100/Dat4fix!O9,"-")</f>
        <v>#DIV/0!</v>
      </c>
      <c r="Q12" s="52" t="str">
        <f>IF(ISNUMBER(Dat1fix!EY10/Dat4fix!K9),Dat1fix!EY10*100/Dat4fix!K9,"-")</f>
        <v>-</v>
      </c>
      <c r="R12" s="52" t="e">
        <f>IF(ISNUMBER(Dat4fix!O10),Dat4fix!L9*100/Dat4fix!O9,"-")</f>
        <v>#DIV/0!</v>
      </c>
      <c r="S12" s="52" t="str">
        <f>IF(ISNUMBER(Dat1fix!EZ10/Dat4fix!L9),Dat1fix!EZ10*100/Dat4fix!L9,"-")</f>
        <v>-</v>
      </c>
      <c r="T12" s="52" t="e">
        <f>IF(ISNUMBER(Dat4fix!O9),Dat4fix!M9*100/Dat4fix!O9,"-")</f>
        <v>#DIV/0!</v>
      </c>
      <c r="U12" s="52" t="str">
        <f>IF(ISNUMBER(Dat1fix!FA10/Dat4fix!M9),Dat1fix!FA10*100/Dat4fix!M9,"-")</f>
        <v>-</v>
      </c>
      <c r="V12" s="52" t="e">
        <f>IF(ISNUMBER(Dat4fix!O9),Dat4fix!N9*100/Dat4fix!O9,"-")</f>
        <v>#DIV/0!</v>
      </c>
      <c r="W12" s="52" t="str">
        <f>IF(ISNUMBER(Dat1fix!FB10/Dat4fix!N9),Dat1fix!FB10*100/Dat4fix!N9,"-")</f>
        <v>-</v>
      </c>
      <c r="X12" s="151"/>
      <c r="Y12" s="70"/>
      <c r="Z12" s="30"/>
    </row>
    <row r="13" spans="1:26" customFormat="1">
      <c r="A13" s="654"/>
      <c r="B13" s="191" t="str">
        <f>Dat1fix!C11</f>
        <v>Borg vgs</v>
      </c>
      <c r="C13" s="192" t="str">
        <f>Dat1fix!D11</f>
        <v>Ravneberget fengsel (LS)</v>
      </c>
      <c r="D13" s="52">
        <f>IF(ISNUMBER(Dat4fix!O10),Dat4fix!O10,"-")</f>
        <v>0</v>
      </c>
      <c r="E13" s="72" t="e">
        <f>IF(ISNUMBER(D13),(Dat1fix!ET11+Dat1fix!EU11+Dat1fix!EV11+Dat1fix!EW11+Dat1fix!EX11+Dat1fix!EY11+Dat1fix!EZ11+Dat1fix!FA11+Dat1fix!FB11)*100/Dat4fix!O10,"-")</f>
        <v>#DIV/0!</v>
      </c>
      <c r="F13" s="72" t="e">
        <f>IF(ISNUMBER(Dat4fix!O10),(Dat4fix!D10+Dat4fix!E10+Dat4fix!F10)*100/Dat4fix!O10,"-")</f>
        <v>#DIV/0!</v>
      </c>
      <c r="G13" s="52" t="str">
        <f>IF(ISNUMBER(Dat1fix!ET11/SUM(Dat4fix!D10:F10)),Dat1fix!ET11*100/(Dat4fix!D10+Dat4fix!E10+Dat4fix!F10),"-")</f>
        <v>-</v>
      </c>
      <c r="H13" s="72" t="e">
        <f>IF(ISNUMBER(Dat4fix!O10),Dat4fix!G10*100/Dat4fix!O10,"-")</f>
        <v>#DIV/0!</v>
      </c>
      <c r="I13" s="52" t="str">
        <f>IF(ISNUMBER(Dat1fix!EU11/Dat4fix!G10),Dat1fix!EU11*100/Dat4fix!G10,"-")</f>
        <v>-</v>
      </c>
      <c r="J13" s="52" t="e">
        <f>IF(ISNUMBER(Dat4fix!O10),Dat4fix!H10*100/Dat4fix!O10,"-")</f>
        <v>#DIV/0!</v>
      </c>
      <c r="K13" s="52" t="str">
        <f>IF(ISNUMBER(Dat1fix!EV11/Dat4fix!H10),Dat1fix!EV11*100/Dat4fix!H10,"-")</f>
        <v>-</v>
      </c>
      <c r="L13" s="52" t="e">
        <f>IF(ISNUMBER(Dat4fix!O10),Dat4fix!I10*100/Dat4fix!O10,"-")</f>
        <v>#DIV/0!</v>
      </c>
      <c r="M13" s="52" t="str">
        <f>IF(ISNUMBER(Dat1fix!EW11/Dat4fix!I10),Dat1fix!EW11*100/Dat4fix!I10,"-")</f>
        <v>-</v>
      </c>
      <c r="N13" s="52" t="e">
        <f>IF(ISNUMBER(Dat4fix!O10),Dat4fix!J10*100/Dat4fix!O10,"-")</f>
        <v>#DIV/0!</v>
      </c>
      <c r="O13" s="52" t="str">
        <f>IF(ISNUMBER(Dat1fix!EX11/Dat4fix!J10),Dat1fix!EX11*100/Dat4fix!J10,"-")</f>
        <v>-</v>
      </c>
      <c r="P13" s="52" t="e">
        <f>IF(ISNUMBER(Dat4fix!O10),Dat4fix!K10*100/Dat4fix!O10,"-")</f>
        <v>#DIV/0!</v>
      </c>
      <c r="Q13" s="52" t="str">
        <f>IF(ISNUMBER(Dat1fix!EY11/Dat4fix!K10),Dat1fix!EY11*100/Dat4fix!K10,"-")</f>
        <v>-</v>
      </c>
      <c r="R13" s="52" t="e">
        <f>IF(ISNUMBER(Dat4fix!O11),Dat4fix!L10*100/Dat4fix!O10,"-")</f>
        <v>#DIV/0!</v>
      </c>
      <c r="S13" s="52" t="str">
        <f>IF(ISNUMBER(Dat1fix!EZ11/Dat4fix!L10),Dat1fix!EZ11*100/Dat4fix!L10,"-")</f>
        <v>-</v>
      </c>
      <c r="T13" s="52" t="e">
        <f>IF(ISNUMBER(Dat4fix!O10),Dat4fix!M10*100/Dat4fix!O10,"-")</f>
        <v>#DIV/0!</v>
      </c>
      <c r="U13" s="52" t="str">
        <f>IF(ISNUMBER(Dat1fix!FA11/Dat4fix!M10),Dat1fix!FA11*100/Dat4fix!M10,"-")</f>
        <v>-</v>
      </c>
      <c r="V13" s="52" t="e">
        <f>IF(ISNUMBER(Dat4fix!O10),Dat4fix!N10*100/Dat4fix!O10,"-")</f>
        <v>#DIV/0!</v>
      </c>
      <c r="W13" s="52" t="str">
        <f>IF(ISNUMBER(Dat1fix!FB11/Dat4fix!N10),Dat1fix!FB11*100/Dat4fix!N10,"-")</f>
        <v>-</v>
      </c>
      <c r="X13" s="151"/>
      <c r="Y13" s="70"/>
      <c r="Z13" s="30"/>
    </row>
    <row r="14" spans="1:26" customFormat="1">
      <c r="A14" s="654"/>
      <c r="B14" s="655" t="str">
        <f>Dat1fix!C13</f>
        <v>Mysen vgs</v>
      </c>
      <c r="C14" s="192" t="str">
        <f>Dat1fix!D12</f>
        <v>Indre Østfold fengsel Trøgstad avd (LS)</v>
      </c>
      <c r="D14" s="52">
        <f>IF(ISNUMBER(Dat4fix!O12),Dat4fix!O12,"-")</f>
        <v>0</v>
      </c>
      <c r="E14" s="72" t="e">
        <f>IF(ISNUMBER(D14),(Dat1fix!ET12+Dat1fix!EU12+Dat1fix!EV12+Dat1fix!EW12+Dat1fix!EX12+Dat1fix!EY12+Dat1fix!EZ12+Dat1fix!FA12+Dat1fix!FB12)*100/Dat4fix!O12,"-")</f>
        <v>#DIV/0!</v>
      </c>
      <c r="F14" s="72" t="e">
        <f>IF(ISNUMBER(Dat4fix!O12),(Dat4fix!D12+Dat4fix!E12+Dat4fix!F12)*100/Dat4fix!O12,"-")</f>
        <v>#DIV/0!</v>
      </c>
      <c r="G14" s="52" t="str">
        <f>IF(ISNUMBER(Dat1fix!ET12/SUM(Dat4fix!D12:F12)),Dat1fix!ET12*100/(Dat4fix!D12+Dat4fix!E12+Dat4fix!F12),"-")</f>
        <v>-</v>
      </c>
      <c r="H14" s="72" t="e">
        <f>IF(ISNUMBER(Dat4fix!O12),Dat4fix!G12*100/Dat4fix!O12,"-")</f>
        <v>#DIV/0!</v>
      </c>
      <c r="I14" s="52" t="str">
        <f>IF(ISNUMBER(Dat1fix!EU12/Dat4fix!G12),Dat1fix!EU12*100/Dat4fix!G12,"-")</f>
        <v>-</v>
      </c>
      <c r="J14" s="52" t="e">
        <f>IF(ISNUMBER(Dat4fix!O12),Dat4fix!H12*100/Dat4fix!O12,"-")</f>
        <v>#DIV/0!</v>
      </c>
      <c r="K14" s="52" t="str">
        <f>IF(ISNUMBER(Dat1fix!EV12/Dat4fix!H12),Dat1fix!EV12*100/Dat4fix!H12,"-")</f>
        <v>-</v>
      </c>
      <c r="L14" s="52" t="e">
        <f>IF(ISNUMBER(Dat4fix!O12),Dat4fix!I12*100/Dat4fix!O12,"-")</f>
        <v>#DIV/0!</v>
      </c>
      <c r="M14" s="52" t="str">
        <f>IF(ISNUMBER(Dat1fix!EW12/Dat4fix!I12),Dat1fix!EW12*100/Dat4fix!I12,"-")</f>
        <v>-</v>
      </c>
      <c r="N14" s="52" t="e">
        <f>IF(ISNUMBER(Dat4fix!O12),Dat4fix!J12*100/Dat4fix!O12,"-")</f>
        <v>#DIV/0!</v>
      </c>
      <c r="O14" s="52" t="str">
        <f>IF(ISNUMBER(Dat1fix!EX12/Dat4fix!J12),Dat1fix!EX12*100/Dat4fix!J12,"-")</f>
        <v>-</v>
      </c>
      <c r="P14" s="52" t="e">
        <f>IF(ISNUMBER(Dat4fix!O12),Dat4fix!K12*100/Dat4fix!O12,"-")</f>
        <v>#DIV/0!</v>
      </c>
      <c r="Q14" s="52" t="str">
        <f>IF(ISNUMBER(Dat1fix!EY12/Dat4fix!K12),Dat1fix!EY12*100/Dat4fix!K12,"-")</f>
        <v>-</v>
      </c>
      <c r="R14" s="52" t="e">
        <f>IF(ISNUMBER(Dat4fix!O12),Dat4fix!L12*100/Dat4fix!O12,"-")</f>
        <v>#DIV/0!</v>
      </c>
      <c r="S14" s="52" t="str">
        <f>IF(ISNUMBER(Dat1fix!EZ12/Dat4fix!L12),Dat1fix!EZ12*100/Dat4fix!L12,"-")</f>
        <v>-</v>
      </c>
      <c r="T14" s="52" t="e">
        <f>IF(ISNUMBER(Dat4fix!O12),Dat4fix!M12*100/Dat4fix!O12,"-")</f>
        <v>#DIV/0!</v>
      </c>
      <c r="U14" s="52" t="str">
        <f>IF(ISNUMBER(Dat1fix!FA12/Dat4fix!M12),Dat1fix!FA12*100/Dat4fix!M12,"-")</f>
        <v>-</v>
      </c>
      <c r="V14" s="52" t="e">
        <f>IF(ISNUMBER(Dat4fix!O12),Dat4fix!N12*100/Dat4fix!O12,"-")</f>
        <v>#DIV/0!</v>
      </c>
      <c r="W14" s="52" t="str">
        <f>IF(ISNUMBER(Dat1fix!FB12/Dat4fix!N11),Dat1fix!FB12*100/Dat4fix!N11,"-")</f>
        <v>-</v>
      </c>
      <c r="X14" s="151"/>
      <c r="Y14" s="70"/>
      <c r="Z14" s="30"/>
    </row>
    <row r="15" spans="1:26" customFormat="1">
      <c r="A15" s="654"/>
      <c r="B15" s="655"/>
      <c r="C15" s="192" t="str">
        <f>Dat1fix!D13</f>
        <v>Indre Østfold fengsel Eidsberg avd (HS)</v>
      </c>
      <c r="D15" s="52">
        <f>IF(ISNUMBER(Dat4fix!O11),Dat4fix!O11,"-")</f>
        <v>0</v>
      </c>
      <c r="E15" s="72" t="e">
        <f>IF(ISNUMBER(D15),(Dat1fix!ET13+Dat1fix!EU13+Dat1fix!EV13+Dat1fix!EW13+Dat1fix!EX13+Dat1fix!EY13+Dat1fix!EZ13+Dat1fix!FA13+Dat1fix!FB13)*100/Dat4fix!O11,"-")</f>
        <v>#DIV/0!</v>
      </c>
      <c r="F15" s="72" t="e">
        <f>IF(ISNUMBER(Dat4fix!O11),(Dat4fix!D11+Dat4fix!E11+Dat4fix!F11)*100/Dat4fix!O11,"-")</f>
        <v>#DIV/0!</v>
      </c>
      <c r="G15" s="52" t="str">
        <f>IF(ISNUMBER(Dat1fix!ET13/SUM(Dat4fix!D11:F11)),Dat1fix!ET13*100/(Dat4fix!D11+Dat4fix!E11+Dat4fix!F11),"-")</f>
        <v>-</v>
      </c>
      <c r="H15" s="72" t="e">
        <f>IF(ISNUMBER(Dat4fix!O11),Dat4fix!G11*100/Dat4fix!O11,"-")</f>
        <v>#DIV/0!</v>
      </c>
      <c r="I15" s="52" t="str">
        <f>IF(ISNUMBER(Dat1fix!EU13/Dat4fix!G11),Dat1fix!EU11*100/Dat4fix!G11,"-")</f>
        <v>-</v>
      </c>
      <c r="J15" s="52" t="e">
        <f>IF(ISNUMBER(Dat4fix!O11),Dat4fix!H11*100/Dat4fix!O11,"-")</f>
        <v>#DIV/0!</v>
      </c>
      <c r="K15" s="52" t="str">
        <f>IF(ISNUMBER(Dat1fix!EV13/Dat4fix!H11),Dat1fix!EV13*100/Dat4fix!H11,"-")</f>
        <v>-</v>
      </c>
      <c r="L15" s="52" t="e">
        <f>IF(ISNUMBER(Dat4fix!O11),Dat4fix!I11*100/Dat4fix!O11,"-")</f>
        <v>#DIV/0!</v>
      </c>
      <c r="M15" s="52" t="str">
        <f>IF(ISNUMBER(Dat1fix!EW13/Dat4fix!I11),Dat1fix!EW13*100/Dat4fix!I11,"-")</f>
        <v>-</v>
      </c>
      <c r="N15" s="52" t="e">
        <f>IF(ISNUMBER(Dat4fix!O11),Dat4fix!J11*100/Dat4fix!O11,"-")</f>
        <v>#DIV/0!</v>
      </c>
      <c r="O15" s="52" t="str">
        <f>IF(ISNUMBER(Dat1fix!EX13/Dat4fix!J11),Dat1fix!EX13*100/Dat4fix!J11,"-")</f>
        <v>-</v>
      </c>
      <c r="P15" s="52" t="e">
        <f>IF(ISNUMBER(Dat4fix!O11),Dat4fix!K11*100/Dat4fix!O11,"-")</f>
        <v>#DIV/0!</v>
      </c>
      <c r="Q15" s="52" t="str">
        <f>IF(ISNUMBER(Dat1fix!EY13/Dat4fix!K11),Dat1fix!EY13*100/Dat4fix!K11,"-")</f>
        <v>-</v>
      </c>
      <c r="R15" s="52" t="e">
        <f>IF(ISNUMBER(Dat4fix!O11),Dat4fix!L11*100/Dat4fix!O11,"-")</f>
        <v>#DIV/0!</v>
      </c>
      <c r="S15" s="52" t="str">
        <f>IF(ISNUMBER(Dat1fix!EZ13/Dat4fix!L11),Dat1fix!EZ13*100/Dat4fix!L11,"-")</f>
        <v>-</v>
      </c>
      <c r="T15" s="52" t="e">
        <f>IF(ISNUMBER(Dat4fix!O11),Dat4fix!M11*100/Dat4fix!O11,"-")</f>
        <v>#DIV/0!</v>
      </c>
      <c r="U15" s="52" t="str">
        <f>IF(ISNUMBER(Dat1fix!FA13/Dat4fix!M11),Dat1fix!FA13*100/Dat4fix!M11,"-")</f>
        <v>-</v>
      </c>
      <c r="V15" s="52" t="e">
        <f>IF(ISNUMBER(Dat4fix!O11),Dat4fix!N11*100/Dat4fix!O11,"-")</f>
        <v>#DIV/0!</v>
      </c>
      <c r="W15" s="52" t="str">
        <f>IF(ISNUMBER(Dat1fix!FB13/Dat4fix!N12),Dat1fix!FB13*100/Dat4fix!N12,"-")</f>
        <v>-</v>
      </c>
      <c r="X15" s="151"/>
      <c r="Y15" s="70"/>
      <c r="Z15" s="30"/>
    </row>
    <row r="16" spans="1:26" customFormat="1">
      <c r="A16" s="654"/>
      <c r="B16" s="191" t="str">
        <f>Dat1fix!C14</f>
        <v>Halden vgs</v>
      </c>
      <c r="C16" s="192" t="str">
        <f>Dat1fix!D14</f>
        <v>Halden fengsel (HS)</v>
      </c>
      <c r="D16" s="52">
        <f>IF(ISNUMBER(Dat4fix!O13),Dat4fix!O13,"-")</f>
        <v>0</v>
      </c>
      <c r="E16" s="72" t="e">
        <f>IF(ISNUMBER(D16),(Dat1fix!ET14+Dat1fix!EU14+Dat1fix!EV14+Dat1fix!EW14+Dat1fix!EX14+Dat1fix!EY14+Dat1fix!EZ14+Dat1fix!FA14+Dat1fix!FB14)*100/Dat4fix!O13,"-")</f>
        <v>#DIV/0!</v>
      </c>
      <c r="F16" s="72" t="e">
        <f>IF(ISNUMBER(Dat4fix!O13),(Dat4fix!D13+Dat4fix!E13+Dat4fix!F13)*100/Dat4fix!O13,"-")</f>
        <v>#DIV/0!</v>
      </c>
      <c r="G16" s="52" t="str">
        <f>IF(ISNUMBER(Dat1fix!ET14/SUM(Dat4fix!D13:F13)),Dat1fix!ET14*100/(Dat4fix!D13+Dat4fix!E13+Dat4fix!F13),"-")</f>
        <v>-</v>
      </c>
      <c r="H16" s="72" t="e">
        <f>IF(ISNUMBER(Dat4fix!O13),Dat4fix!G13*100/Dat4fix!O13,"-")</f>
        <v>#DIV/0!</v>
      </c>
      <c r="I16" s="52" t="str">
        <f>IF(ISNUMBER(Dat1fix!EU14/Dat4fix!G13),Dat1fix!EU14*100/Dat4fix!G13,"-")</f>
        <v>-</v>
      </c>
      <c r="J16" s="52" t="e">
        <f>IF(ISNUMBER(Dat4fix!O13),Dat4fix!H13*100/Dat4fix!O13,"-")</f>
        <v>#DIV/0!</v>
      </c>
      <c r="K16" s="52" t="str">
        <f>IF(ISNUMBER(Dat1fix!EV14/Dat4fix!H13),Dat1fix!EV14*100/Dat4fix!H13,"-")</f>
        <v>-</v>
      </c>
      <c r="L16" s="52" t="e">
        <f>IF(ISNUMBER(Dat4fix!O13),Dat4fix!I13*100/Dat4fix!O13,"-")</f>
        <v>#DIV/0!</v>
      </c>
      <c r="M16" s="52" t="str">
        <f>IF(ISNUMBER(Dat1fix!EW14/Dat4fix!I13),Dat1fix!EW14*100/Dat4fix!I13,"-")</f>
        <v>-</v>
      </c>
      <c r="N16" s="52" t="e">
        <f>IF(ISNUMBER(Dat4fix!O13),Dat4fix!J13*100/Dat4fix!O13,"-")</f>
        <v>#DIV/0!</v>
      </c>
      <c r="O16" s="52" t="str">
        <f>IF(ISNUMBER(Dat1fix!EX14/Dat4fix!J13),Dat1fix!EX14*100/Dat4fix!J13,"-")</f>
        <v>-</v>
      </c>
      <c r="P16" s="52" t="e">
        <f>IF(ISNUMBER(Dat4fix!O13),Dat4fix!K13*100/Dat4fix!O13,"-")</f>
        <v>#DIV/0!</v>
      </c>
      <c r="Q16" s="52" t="str">
        <f>IF(ISNUMBER(Dat1fix!EY14/Dat4fix!K13),Dat1fix!EY14*100/Dat4fix!K13,"-")</f>
        <v>-</v>
      </c>
      <c r="R16" s="52" t="e">
        <f>IF(ISNUMBER(Dat4fix!O13),Dat4fix!L13*100/Dat4fix!O13,"-")</f>
        <v>#DIV/0!</v>
      </c>
      <c r="S16" s="52" t="str">
        <f>IF(ISNUMBER(Dat1fix!EZ14/Dat4fix!L13),Dat1fix!EZ14*100/Dat4fix!L13,"-")</f>
        <v>-</v>
      </c>
      <c r="T16" s="52" t="e">
        <f>IF(ISNUMBER(Dat4fix!O13),Dat4fix!M13*100/Dat4fix!O13,"-")</f>
        <v>#DIV/0!</v>
      </c>
      <c r="U16" s="52" t="str">
        <f>IF(ISNUMBER(Dat1fix!FA14/Dat4fix!M13),Dat1fix!FA14*100/Dat4fix!M13,"-")</f>
        <v>-</v>
      </c>
      <c r="V16" s="52" t="e">
        <f>IF(ISNUMBER(Dat4fix!O13),Dat4fix!N13*100/Dat4fix!O13,"-")</f>
        <v>#DIV/0!</v>
      </c>
      <c r="W16" s="52" t="str">
        <f>IF(ISNUMBER(Dat1fix!FB14/Dat4fix!N13),Dat1fix!FB14*100/Dat4fix!N13,"-")</f>
        <v>-</v>
      </c>
      <c r="X16" s="151"/>
      <c r="Y16" s="70"/>
      <c r="Z16" s="30"/>
    </row>
    <row r="17" spans="1:26" customFormat="1">
      <c r="A17" s="654" t="str">
        <f>Dat1fix!B19</f>
        <v>Hedmark</v>
      </c>
      <c r="B17" s="655" t="str">
        <f>Dat1fix!C17</f>
        <v>Skarnes vgs</v>
      </c>
      <c r="C17" s="192" t="str">
        <f>LEFT(Dat1fix!D15,20)&amp;"*"</f>
        <v>Kongsvinger fengsel *</v>
      </c>
      <c r="D17" s="52" t="s">
        <v>1251</v>
      </c>
      <c r="E17" s="72" t="str">
        <f>IF(ISNUMBER(D17),(Dat1fix!ET16+Dat1fix!EU16+Dat1fix!EV16+Dat1fix!EW16+Dat1fix!EX16+Dat1fix!EY16+Dat1fix!EZ16+Dat1fix!FA16+Dat1fix!FB16+Dat1fix!ET15+Dat1fix!EU15+Dat1fix!EV15+Dat1fix!EW15+Dat1fix!EX15+Dat1fix!EY15+Dat1fix!EZ15+Dat1fix!FA15+Dat1fix!FB15)*100/Dat4fix!O14,"-")</f>
        <v>-</v>
      </c>
      <c r="F17" s="72" t="e">
        <f>IF(ISNUMBER(Dat4fix!O14),(Dat4fix!D14+Dat4fix!E14+Dat4fix!F14)*100/Dat4fix!O14,"-")</f>
        <v>#DIV/0!</v>
      </c>
      <c r="G17" s="52" t="str">
        <f>IF(ISNUMBER((Dat1fix!ET15+Dat1fix!ET16)/SUM(Dat4fix!D14:F14)),(Dat1fix!ET15+Dat1fix!ET16)*100/(Dat4fix!D14+Dat4fix!E14+Dat4fix!F14),"-")</f>
        <v>-</v>
      </c>
      <c r="H17" s="72" t="e">
        <f>IF(ISNUMBER(Dat4fix!O14),Dat4fix!G14*100/Dat4fix!O14,"-")</f>
        <v>#DIV/0!</v>
      </c>
      <c r="I17" s="52" t="str">
        <f>IF(ISNUMBER((Dat1fix!EU15+Dat1fix!EU16)/Dat4fix!G14),(Dat1fix!EU15+Dat1fix!EU16)*100/Dat4fix!G14,"-")</f>
        <v>-</v>
      </c>
      <c r="J17" s="52" t="e">
        <f>IF(ISNUMBER(Dat4fix!O14),Dat4fix!H14*100/Dat4fix!O14,"-")</f>
        <v>#DIV/0!</v>
      </c>
      <c r="K17" s="52" t="str">
        <f>IF(ISNUMBER((Dat1fix!EV15+Dat1fix!EV16)/Dat4fix!H14),(Dat1fix!EV15+Dat1fix!EV16)*100/Dat4fix!H14,"-")</f>
        <v>-</v>
      </c>
      <c r="L17" s="52" t="e">
        <f>IF(ISNUMBER(Dat4fix!O14),Dat4fix!I15*100/Dat4fix!O14,"-")</f>
        <v>#DIV/0!</v>
      </c>
      <c r="M17" s="52" t="str">
        <f>IF(ISNUMBER((Dat1fix!EW15+Dat1fix!EW16)/Dat4fix!I14),(Dat1fix!EW15+Dat1fix!EW16)*100/Dat4fix!I14,"-")</f>
        <v>-</v>
      </c>
      <c r="N17" s="52" t="e">
        <f>IF(ISNUMBER(Dat4fix!O14),Dat4fix!J14*100/Dat4fix!O14,"-")</f>
        <v>#DIV/0!</v>
      </c>
      <c r="O17" s="52" t="str">
        <f>IF(ISNUMBER((Dat1fix!EX15+Dat1fix!EX16)/Dat4fix!J14),(Dat1fix!EX15+Dat1fix!EX15)*100/Dat4fix!J14,"-")</f>
        <v>-</v>
      </c>
      <c r="P17" s="52" t="e">
        <f>IF(ISNUMBER(Dat4fix!O14),Dat4fix!K14*100/Dat4fix!O14,"-")</f>
        <v>#DIV/0!</v>
      </c>
      <c r="Q17" s="52" t="str">
        <f>IF(ISNUMBER((Dat1fix!EY15+Dat1fix!EY16)/Dat4fix!K14),(Dat1fix!EY15+Dat1fix!EY16)*100/Dat4fix!K14,"-")</f>
        <v>-</v>
      </c>
      <c r="R17" s="52" t="e">
        <f>IF(ISNUMBER(Dat4fix!O14),Dat4fix!L14*100/Dat4fix!O14,"-")</f>
        <v>#DIV/0!</v>
      </c>
      <c r="S17" s="52" t="str">
        <f>IF(ISNUMBER((Dat1fix!EZ15+Dat1fix!EZ16)/Dat4fix!L14),(Dat1fix!EZ15+Dat1fix!EZ16)*100/Dat4fix!L14,"-")</f>
        <v>-</v>
      </c>
      <c r="T17" s="52" t="e">
        <f>IF(ISNUMBER(Dat4fix!O14),Dat4fix!M14*100/Dat4fix!O14,"-")</f>
        <v>#DIV/0!</v>
      </c>
      <c r="U17" s="52" t="str">
        <f>IF(ISNUMBER((Dat1fix!FA15+Dat1fix!FA16)/Dat4fix!M14),(Dat1fix!FA15+Dat1fix!FA16)*100/Dat4fix!M14,"-")</f>
        <v>-</v>
      </c>
      <c r="V17" s="52" t="e">
        <f>IF(ISNUMBER(Dat4fix!O14),Dat4fix!N14*100/Dat4fix!O14,"-")</f>
        <v>#DIV/0!</v>
      </c>
      <c r="W17" s="52" t="str">
        <f>IF(ISNUMBER((Dat1fix!FB15+Dat1fix!FB16)/Dat4fix!N14),(Dat1fix!FB15+Dat1fix!FB16)*100/Dat4fix!N14,"-")</f>
        <v>-</v>
      </c>
      <c r="X17" s="151"/>
      <c r="Y17" s="70"/>
      <c r="Z17" s="152"/>
    </row>
    <row r="18" spans="1:26" customFormat="1">
      <c r="A18" s="654"/>
      <c r="B18" s="655"/>
      <c r="C18" s="192" t="str">
        <f>Dat1fix!D17</f>
        <v>Hedmark fengsel Bruvoll avd (LS)</v>
      </c>
      <c r="D18" s="52">
        <f>IF(ISNUMBER(Dat4fix!O15),Dat4fix!O15,"-")</f>
        <v>0</v>
      </c>
      <c r="E18" s="72" t="e">
        <f>IF(ISNUMBER(D18),(Dat1fix!ET15+Dat1fix!EU15+Dat1fix!EV15+Dat1fix!EW15+Dat1fix!EX15+Dat1fix!EY15+Dat1fix!EZ15+Dat1fix!FA15+Dat1fix!FB15)*100/Dat4fix!O15,"-")</f>
        <v>#DIV/0!</v>
      </c>
      <c r="F18" s="72" t="e">
        <f>IF(ISNUMBER(Dat4fix!O15),(Dat4fix!D15+Dat4fix!E15+Dat4fix!F15)*100/Dat4fix!O15,"-")</f>
        <v>#DIV/0!</v>
      </c>
      <c r="G18" s="52" t="str">
        <f>IF(ISNUMBER(Dat1fix!ET17/SUM(Dat4fix!D15:F15)),Dat1fix!ET17*100/(Dat4fix!D15+Dat4fix!E15+Dat4fix!F15),"-")</f>
        <v>-</v>
      </c>
      <c r="H18" s="72" t="e">
        <f>IF(ISNUMBER(Dat4fix!O15),Dat4fix!G15*100/Dat4fix!O15,"-")</f>
        <v>#DIV/0!</v>
      </c>
      <c r="I18" s="52" t="str">
        <f>IF(ISNUMBER(Dat1fix!EU17/Dat4fix!G15),Dat1fix!EU17*100/Dat4fix!G15,"-")</f>
        <v>-</v>
      </c>
      <c r="J18" s="52" t="e">
        <f>IF(ISNUMBER(Dat4fix!O15),Dat4fix!H15*100/Dat4fix!O15,"-")</f>
        <v>#DIV/0!</v>
      </c>
      <c r="K18" s="52" t="str">
        <f>IF(ISNUMBER(Dat1fix!EV17/Dat4fix!H15),Dat1fix!EV17*100/Dat4fix!H15,"-")</f>
        <v>-</v>
      </c>
      <c r="L18" s="52" t="e">
        <f>IF(ISNUMBER(Dat4fix!O15),Dat4fix!I15*100/Dat4fix!O15,"-")</f>
        <v>#DIV/0!</v>
      </c>
      <c r="M18" s="52" t="str">
        <f>IF(ISNUMBER(Dat1fix!EW17/Dat4fix!I15),Dat1fix!EW17*100/Dat4fix!I15,"-")</f>
        <v>-</v>
      </c>
      <c r="N18" s="52" t="e">
        <f>IF(ISNUMBER(Dat4fix!O15),Dat4fix!J15*100/Dat4fix!O15,"-")</f>
        <v>#DIV/0!</v>
      </c>
      <c r="O18" s="52" t="str">
        <f>IF(ISNUMBER(Dat1fix!EX17/Dat4fix!J15),Dat1fix!EX17*100/Dat4fix!J15,"-")</f>
        <v>-</v>
      </c>
      <c r="P18" s="52" t="e">
        <f>IF(ISNUMBER(Dat4fix!O15),Dat4fix!K15*100/Dat4fix!O15,"-")</f>
        <v>#DIV/0!</v>
      </c>
      <c r="Q18" s="52" t="str">
        <f>IF(ISNUMBER(Dat1fix!EY17/Dat4fix!K15),Dat1fix!EY17*100/Dat4fix!K15,"-")</f>
        <v>-</v>
      </c>
      <c r="R18" s="52" t="e">
        <f>IF(ISNUMBER(Dat4fix!O15),Dat4fix!L15*100/Dat4fix!O15,"-")</f>
        <v>#DIV/0!</v>
      </c>
      <c r="S18" s="52" t="str">
        <f>IF(ISNUMBER(Dat1fix!EZ17/Dat4fix!L15),Dat1fix!EZ17*100/Dat4fix!L15,"-")</f>
        <v>-</v>
      </c>
      <c r="T18" s="52" t="e">
        <f>IF(ISNUMBER(Dat4fix!O15),Dat4fix!M15*100/Dat4fix!O15,"-")</f>
        <v>#DIV/0!</v>
      </c>
      <c r="U18" s="52" t="str">
        <f>IF(ISNUMBER(Dat1fix!FA17/Dat4fix!M15),Dat1fix!FA17*100/Dat4fix!M15,"-")</f>
        <v>-</v>
      </c>
      <c r="V18" s="52" t="e">
        <f>IF(ISNUMBER(Dat4fix!O15),Dat4fix!N15*100/Dat4fix!O15,"-")</f>
        <v>#DIV/0!</v>
      </c>
      <c r="W18" s="52" t="str">
        <f>IF(ISNUMBER(Dat1fix!FB17/Dat4fix!N15),Dat1fix!FB17*100/Dat4fix!N15,"-")</f>
        <v>-</v>
      </c>
      <c r="X18" s="151"/>
      <c r="Y18" s="70"/>
      <c r="Z18" s="30"/>
    </row>
    <row r="19" spans="1:26" customFormat="1">
      <c r="A19" s="654"/>
      <c r="B19" s="655" t="str">
        <f>Dat1fix!C19</f>
        <v>Storhamar vgs</v>
      </c>
      <c r="C19" s="192" t="str">
        <f>Dat1fix!D18</f>
        <v>Hedmark fengsel Hamar avd (HS)</v>
      </c>
      <c r="D19" s="52" t="s">
        <v>1251</v>
      </c>
      <c r="E19" s="72" t="str">
        <f>IF(ISNUMBER(D19),(Dat1fix!ET16+Dat1fix!EU16+Dat1fix!EV16+Dat1fix!EW16+Dat1fix!EX16+Dat1fix!EY16+Dat1fix!EZ16+Dat1fix!FA16+Dat1fix!FB16)*100/Dat4fix!O16,"-")</f>
        <v>-</v>
      </c>
      <c r="F19" s="72" t="e">
        <f>IF(ISNUMBER(Dat4fix!O16),(Dat4fix!D16+Dat4fix!E16+Dat4fix!F16)*100/Dat4fix!O16,"-")</f>
        <v>#DIV/0!</v>
      </c>
      <c r="G19" s="52" t="str">
        <f>IF(ISNUMBER(Dat1fix!ET17/SUM(Dat4fix!D16:F16)),Dat1fix!ET17*100/(Dat4fix!D16+Dat4fix!E16+Dat4fix!F16),"-")</f>
        <v>-</v>
      </c>
      <c r="H19" s="72" t="e">
        <f>IF(ISNUMBER(Dat4fix!O16),Dat4fix!G16*100/Dat4fix!O16,"-")</f>
        <v>#DIV/0!</v>
      </c>
      <c r="I19" s="52" t="str">
        <f>IF(ISNUMBER(Dat1fix!EU17/Dat4fix!G16),Dat1fix!EU17*100/Dat4fix!G16,"-")</f>
        <v>-</v>
      </c>
      <c r="J19" s="52" t="e">
        <f>IF(ISNUMBER(Dat4fix!O16),Dat4fix!H16*100/Dat4fix!O16,"-")</f>
        <v>#DIV/0!</v>
      </c>
      <c r="K19" s="52" t="str">
        <f>IF(ISNUMBER(Dat1fix!EV17/Dat4fix!H16),Dat1fix!EV17*100/Dat4fix!H16,"-")</f>
        <v>-</v>
      </c>
      <c r="L19" s="52" t="e">
        <f>IF(ISNUMBER(Dat4fix!O16),Dat4fix!I17*100/Dat4fix!O16,"-")</f>
        <v>#DIV/0!</v>
      </c>
      <c r="M19" s="52" t="str">
        <f>IF(ISNUMBER(Dat1fix!EW17/Dat4fix!I16),Dat1fix!EW17*100/Dat4fix!I16,"-")</f>
        <v>-</v>
      </c>
      <c r="N19" s="52" t="e">
        <f>IF(ISNUMBER(Dat4fix!O16),Dat4fix!J16*100/Dat4fix!O16,"-")</f>
        <v>#DIV/0!</v>
      </c>
      <c r="O19" s="52" t="str">
        <f>IF(ISNUMBER(Dat1fix!EX17/Dat4fix!J16),Dat1fix!EX17*100/Dat4fix!J16,"-")</f>
        <v>-</v>
      </c>
      <c r="P19" s="52" t="e">
        <f>IF(ISNUMBER(Dat4fix!O16),Dat4fix!K16*100/Dat4fix!O16,"-")</f>
        <v>#DIV/0!</v>
      </c>
      <c r="Q19" s="52" t="str">
        <f>IF(ISNUMBER(Dat1fix!EY17/Dat4fix!K16),Dat1fix!EY17*100/Dat4fix!K16,"-")</f>
        <v>-</v>
      </c>
      <c r="R19" s="52" t="e">
        <f>IF(ISNUMBER(Dat4fix!O16),Dat4fix!L16*100/Dat4fix!O16,"-")</f>
        <v>#DIV/0!</v>
      </c>
      <c r="S19" s="52" t="str">
        <f>IF(ISNUMBER(Dat1fix!EZ17/Dat4fix!L16),Dat1fix!EZ17*100/Dat4fix!L16,"-")</f>
        <v>-</v>
      </c>
      <c r="T19" s="52" t="e">
        <f>IF(ISNUMBER(Dat4fix!O16),Dat4fix!M16*100/Dat4fix!O16,"-")</f>
        <v>#DIV/0!</v>
      </c>
      <c r="U19" s="52" t="str">
        <f>IF(ISNUMBER(Dat1fix!FA17/Dat4fix!M16),Dat1fix!FA17*100/Dat4fix!M16,"-")</f>
        <v>-</v>
      </c>
      <c r="V19" s="52" t="e">
        <f>IF(ISNUMBER(Dat4fix!O16),Dat4fix!N16*100/Dat4fix!O16,"-")</f>
        <v>#DIV/0!</v>
      </c>
      <c r="W19" s="52" t="str">
        <f>IF(ISNUMBER(Dat1fix!FB17/Dat4fix!N16),Dat1fix!FB17*100/Dat4fix!N16,"-")</f>
        <v>-</v>
      </c>
      <c r="X19" s="151"/>
      <c r="Y19" s="70"/>
      <c r="Z19" s="30"/>
    </row>
    <row r="20" spans="1:26" customFormat="1">
      <c r="A20" s="654"/>
      <c r="B20" s="655"/>
      <c r="C20" s="192" t="str">
        <f>Dat1fix!D19</f>
        <v>Hedmark fengsel Ilseng avd (LS)</v>
      </c>
      <c r="D20" s="52">
        <f>IF(ISNUMBER(Dat4fix!O17),Dat4fix!O17,"-")</f>
        <v>0</v>
      </c>
      <c r="E20" s="72" t="e">
        <f>IF(ISNUMBER(D20),(Dat1fix!ET19+Dat1fix!EU19+Dat1fix!EV19+Dat1fix!EW19+Dat1fix!EX19+Dat1fix!EY19+Dat1fix!EZ19+Dat1fix!FA19+Dat1fix!FB19)*100/Dat4fix!O17,"-")</f>
        <v>#DIV/0!</v>
      </c>
      <c r="F20" s="72" t="e">
        <f>IF(ISNUMBER(Dat4fix!O17),(Dat4fix!D17+Dat4fix!E17+Dat4fix!F17)*100/Dat4fix!O17,"-")</f>
        <v>#DIV/0!</v>
      </c>
      <c r="G20" s="52" t="str">
        <f>IF(ISNUMBER(Dat1fix!ET19/SUM(Dat4fix!D17:F17)),Dat1fix!ET19*100/(Dat4fix!D17+Dat4fix!E17+Dat4fix!F17),"-")</f>
        <v>-</v>
      </c>
      <c r="H20" s="72" t="e">
        <f>IF(ISNUMBER(Dat4fix!O17),Dat4fix!G17*100/Dat4fix!O17,"-")</f>
        <v>#DIV/0!</v>
      </c>
      <c r="I20" s="52" t="str">
        <f>IF(ISNUMBER(Dat1fix!EU19/Dat4fix!G17),Dat1fix!EU19*100/Dat4fix!G17,"-")</f>
        <v>-</v>
      </c>
      <c r="J20" s="52" t="e">
        <f>IF(ISNUMBER(Dat4fix!O17),Dat4fix!H17*100/Dat4fix!O17,"-")</f>
        <v>#DIV/0!</v>
      </c>
      <c r="K20" s="52" t="str">
        <f>IF(ISNUMBER(Dat1fix!EV19/Dat4fix!H17),Dat1fix!EV19*100/Dat4fix!H17,"-")</f>
        <v>-</v>
      </c>
      <c r="L20" s="52" t="e">
        <f>IF(ISNUMBER(Dat4fix!O17),Dat4fix!I17*100/Dat4fix!O17,"-")</f>
        <v>#DIV/0!</v>
      </c>
      <c r="M20" s="52" t="str">
        <f>IF(ISNUMBER(Dat1fix!EW19/Dat4fix!I17),Dat1fix!EW19*100/Dat4fix!I17,"-")</f>
        <v>-</v>
      </c>
      <c r="N20" s="52" t="e">
        <f>IF(ISNUMBER(Dat4fix!O17),Dat4fix!J17*100/Dat4fix!O17,"-")</f>
        <v>#DIV/0!</v>
      </c>
      <c r="O20" s="52" t="str">
        <f>IF(ISNUMBER(Dat1fix!EX19/Dat4fix!J17),Dat1fix!EX19*100/Dat4fix!J17,"-")</f>
        <v>-</v>
      </c>
      <c r="P20" s="52" t="e">
        <f>IF(ISNUMBER(Dat4fix!O17),Dat4fix!K17*100/Dat4fix!O17,"-")</f>
        <v>#DIV/0!</v>
      </c>
      <c r="Q20" s="52" t="str">
        <f>IF(ISNUMBER(Dat1fix!EY19/Dat4fix!K17),Dat1fix!EY19*100/Dat4fix!K17,"-")</f>
        <v>-</v>
      </c>
      <c r="R20" s="52" t="e">
        <f>IF(ISNUMBER(Dat4fix!O17),Dat4fix!L17*100/Dat4fix!O17,"-")</f>
        <v>#DIV/0!</v>
      </c>
      <c r="S20" s="52" t="str">
        <f>IF(ISNUMBER(Dat1fix!EZ19/Dat4fix!L17),Dat1fix!EZ19*100/Dat4fix!L17,"-")</f>
        <v>-</v>
      </c>
      <c r="T20" s="52" t="e">
        <f>IF(ISNUMBER(Dat4fix!O17),Dat4fix!M17*100/Dat4fix!O17,"-")</f>
        <v>#DIV/0!</v>
      </c>
      <c r="U20" s="52" t="str">
        <f>IF(ISNUMBER(Dat1fix!FA19/Dat4fix!M17),Dat1fix!FA19*100/Dat4fix!M17,"-")</f>
        <v>-</v>
      </c>
      <c r="V20" s="52" t="e">
        <f>IF(ISNUMBER(Dat4fix!O17),Dat4fix!N17*100/Dat4fix!O17,"-")</f>
        <v>#DIV/0!</v>
      </c>
      <c r="W20" s="52" t="str">
        <f>IF(ISNUMBER(Dat1fix!FB19/Dat4fix!N17),Dat1fix!FB19*100/Dat4fix!N17,"-")</f>
        <v>-</v>
      </c>
      <c r="X20" s="151"/>
      <c r="Y20" s="70"/>
      <c r="Z20" s="30"/>
    </row>
    <row r="21" spans="1:26" customFormat="1">
      <c r="A21" s="654" t="str">
        <f>Dat1fix!B21</f>
        <v>Oppland</v>
      </c>
      <c r="B21" s="191" t="str">
        <f>Dat1fix!C20</f>
        <v>Gjøvik vgs</v>
      </c>
      <c r="C21" s="192" t="str">
        <f>Dat1fix!D20</f>
        <v>Vestoppland fengsel Gjøvik avd (HS)</v>
      </c>
      <c r="D21" s="52">
        <f>IF(ISNUMBER(Dat4fix!O18),Dat4fix!O18,"-")</f>
        <v>0</v>
      </c>
      <c r="E21" s="72" t="e">
        <f>IF(ISNUMBER(D21),(Dat1fix!ET20+Dat1fix!EU20+Dat1fix!EV20+Dat1fix!EW20+Dat1fix!EX20+Dat1fix!EY20+Dat1fix!EZ20+Dat1fix!FA20+Dat1fix!FB20)*100/Dat4fix!O18,"-")</f>
        <v>#DIV/0!</v>
      </c>
      <c r="F21" s="72" t="e">
        <f>IF(ISNUMBER(Dat4fix!O18),(Dat4fix!D18+Dat4fix!E18+Dat4fix!F18)*100/Dat4fix!O18,"-")</f>
        <v>#DIV/0!</v>
      </c>
      <c r="G21" s="52" t="str">
        <f>IF(ISNUMBER(Dat1fix!ET20/SUM(Dat4fix!D18:F18)),Dat1fix!ET20*100/(Dat4fix!D18+Dat4fix!E18+Dat4fix!F18),"-")</f>
        <v>-</v>
      </c>
      <c r="H21" s="72" t="e">
        <f>IF(ISNUMBER(Dat4fix!O18),Dat4fix!G18*100/Dat4fix!O18,"-")</f>
        <v>#DIV/0!</v>
      </c>
      <c r="I21" s="52" t="str">
        <f>IF(ISNUMBER(Dat1fix!EU20/Dat4fix!G18),Dat1fix!EU20*100/Dat4fix!G18,"-")</f>
        <v>-</v>
      </c>
      <c r="J21" s="52" t="e">
        <f>IF(ISNUMBER(Dat4fix!O18),Dat4fix!H18*100/Dat4fix!O18,"-")</f>
        <v>#DIV/0!</v>
      </c>
      <c r="K21" s="52" t="str">
        <f>IF(ISNUMBER(Dat1fix!EV20/Dat4fix!H18),Dat1fix!EV20*100/Dat4fix!H18,"-")</f>
        <v>-</v>
      </c>
      <c r="L21" s="52" t="e">
        <f>IF(ISNUMBER(Dat4fix!O18),Dat4fix!I18*100/Dat4fix!O18,"-")</f>
        <v>#DIV/0!</v>
      </c>
      <c r="M21" s="52" t="str">
        <f>IF(ISNUMBER(Dat1fix!EW20/Dat4fix!I18),Dat1fix!EW20*100/Dat4fix!I18,"-")</f>
        <v>-</v>
      </c>
      <c r="N21" s="52" t="e">
        <f>IF(ISNUMBER(Dat4fix!O18),Dat4fix!J18*100/Dat4fix!O18,"-")</f>
        <v>#DIV/0!</v>
      </c>
      <c r="O21" s="52" t="str">
        <f>IF(ISNUMBER(Dat1fix!EX20/Dat4fix!J18),Dat1fix!EX20*100/Dat4fix!J18,"-")</f>
        <v>-</v>
      </c>
      <c r="P21" s="52" t="e">
        <f>IF(ISNUMBER(Dat4fix!O18),Dat4fix!K18*100/Dat4fix!O18,"-")</f>
        <v>#DIV/0!</v>
      </c>
      <c r="Q21" s="52" t="str">
        <f>IF(ISNUMBER(Dat1fix!EY20/Dat4fix!K18),Dat1fix!EY20*100/Dat4fix!K18,"-")</f>
        <v>-</v>
      </c>
      <c r="R21" s="52" t="e">
        <f>IF(ISNUMBER(Dat4fix!O18),Dat4fix!L18*100/Dat4fix!O18,"-")</f>
        <v>#DIV/0!</v>
      </c>
      <c r="S21" s="52" t="str">
        <f>IF(ISNUMBER(Dat1fix!EZ20/Dat4fix!L18),Dat1fix!EZ20*100/Dat4fix!L18,"-")</f>
        <v>-</v>
      </c>
      <c r="T21" s="52" t="e">
        <f>IF(ISNUMBER(Dat4fix!O18),Dat4fix!M18*100/Dat4fix!O18,"-")</f>
        <v>#DIV/0!</v>
      </c>
      <c r="U21" s="52" t="str">
        <f>IF(ISNUMBER(Dat1fix!FA20/Dat4fix!M18),Dat1fix!FA20*100/Dat4fix!M18,"-")</f>
        <v>-</v>
      </c>
      <c r="V21" s="52" t="e">
        <f>IF(ISNUMBER(Dat4fix!O18),Dat4fix!N18*100/Dat4fix!O18,"-")</f>
        <v>#DIV/0!</v>
      </c>
      <c r="W21" s="52" t="str">
        <f>IF(ISNUMBER(Dat1fix!FB20/Dat4fix!N18),Dat1fix!FB20*100/Dat4fix!N18,"-")</f>
        <v>-</v>
      </c>
      <c r="X21" s="151"/>
      <c r="Y21" s="70"/>
      <c r="Z21" s="30"/>
    </row>
    <row r="22" spans="1:26" customFormat="1">
      <c r="A22" s="654"/>
      <c r="B22" s="191" t="str">
        <f>Dat1fix!C21</f>
        <v>Valdres vgs</v>
      </c>
      <c r="C22" s="192" t="str">
        <f>Dat1fix!D21</f>
        <v>Vestoppland fengsel Valdres avd (LS)</v>
      </c>
      <c r="D22" s="52">
        <f>IF(ISNUMBER(Dat4fix!O19),Dat4fix!O19,"-")</f>
        <v>0</v>
      </c>
      <c r="E22" s="72" t="e">
        <f>IF(ISNUMBER(D22),(Dat1fix!ET21+Dat1fix!EU21+Dat1fix!EV21+Dat1fix!EW21+Dat1fix!EX21+Dat1fix!EY21+Dat1fix!EZ21+Dat1fix!FA21+Dat1fix!FB21)*100/Dat4fix!O19,"-")</f>
        <v>#DIV/0!</v>
      </c>
      <c r="F22" s="72" t="e">
        <f>IF(ISNUMBER(Dat4fix!O19),(Dat4fix!D19+Dat4fix!E19+Dat4fix!F19)*100/Dat4fix!O19,"-")</f>
        <v>#DIV/0!</v>
      </c>
      <c r="G22" s="52" t="str">
        <f>IF(ISNUMBER(Dat1fix!ET21/SUM(Dat4fix!D19:F19)),Dat1fix!ET21*100/(Dat4fix!D19+Dat4fix!E19+Dat4fix!F19),"-")</f>
        <v>-</v>
      </c>
      <c r="H22" s="72" t="e">
        <f>IF(ISNUMBER(Dat4fix!O19),Dat4fix!G19*100/Dat4fix!O19,"-")</f>
        <v>#DIV/0!</v>
      </c>
      <c r="I22" s="52" t="str">
        <f>IF(ISNUMBER(Dat1fix!EU21/Dat4fix!G19),Dat1fix!EU21*100/Dat4fix!G19,"-")</f>
        <v>-</v>
      </c>
      <c r="J22" s="52" t="e">
        <f>IF(ISNUMBER(Dat4fix!O19),Dat4fix!H19*100/Dat4fix!O19,"-")</f>
        <v>#DIV/0!</v>
      </c>
      <c r="K22" s="52" t="str">
        <f>IF(ISNUMBER(Dat1fix!EV21/Dat4fix!H19),Dat1fix!EV21*100/Dat4fix!H19,"-")</f>
        <v>-</v>
      </c>
      <c r="L22" s="52" t="e">
        <f>IF(ISNUMBER(Dat4fix!O19),Dat4fix!I19*100/Dat4fix!O19,"-")</f>
        <v>#DIV/0!</v>
      </c>
      <c r="M22" s="52" t="str">
        <f>IF(ISNUMBER(Dat1fix!EW21/Dat4fix!I19),Dat1fix!EW21*100/Dat4fix!I19,"-")</f>
        <v>-</v>
      </c>
      <c r="N22" s="52" t="e">
        <f>IF(ISNUMBER(Dat4fix!O19),Dat4fix!J19*100/Dat4fix!O19,"-")</f>
        <v>#DIV/0!</v>
      </c>
      <c r="O22" s="52" t="str">
        <f>IF(ISNUMBER(Dat1fix!EX21/Dat4fix!J19),Dat1fix!EX21*100/Dat4fix!J19,"-")</f>
        <v>-</v>
      </c>
      <c r="P22" s="52" t="e">
        <f>IF(ISNUMBER(Dat4fix!O19),Dat4fix!K19*100/Dat4fix!O19,"-")</f>
        <v>#DIV/0!</v>
      </c>
      <c r="Q22" s="52" t="str">
        <f>IF(ISNUMBER(Dat1fix!EY21/Dat4fix!K19),Dat1fix!EY21*100/Dat4fix!K19,"-")</f>
        <v>-</v>
      </c>
      <c r="R22" s="52" t="e">
        <f>IF(ISNUMBER(Dat4fix!O19),Dat4fix!L19*100/Dat4fix!O19,"-")</f>
        <v>#DIV/0!</v>
      </c>
      <c r="S22" s="52" t="str">
        <f>IF(ISNUMBER(Dat1fix!EZ21/Dat4fix!L19),Dat1fix!EZ21*100/Dat4fix!L19,"-")</f>
        <v>-</v>
      </c>
      <c r="T22" s="52" t="e">
        <f>IF(ISNUMBER(Dat4fix!O19),Dat4fix!M19*100/Dat4fix!O19,"-")</f>
        <v>#DIV/0!</v>
      </c>
      <c r="U22" s="52" t="str">
        <f>IF(ISNUMBER(Dat1fix!FA21/Dat4fix!M19),Dat1fix!FA21*100/Dat4fix!M19,"-")</f>
        <v>-</v>
      </c>
      <c r="V22" s="52" t="e">
        <f>IF(ISNUMBER(Dat4fix!O19),Dat4fix!N19*100/Dat4fix!O19,"-")</f>
        <v>#DIV/0!</v>
      </c>
      <c r="W22" s="52" t="str">
        <f>IF(ISNUMBER(Dat1fix!FB21/Dat4fix!N19),Dat1fix!FB21*100/Dat4fix!N19,"-")</f>
        <v>-</v>
      </c>
      <c r="X22" s="151"/>
      <c r="Y22" s="70"/>
      <c r="Z22" s="30"/>
    </row>
    <row r="23" spans="1:26" customFormat="1">
      <c r="A23" s="654" t="str">
        <f>Dat1fix!B24</f>
        <v>Buskerud</v>
      </c>
      <c r="B23" s="191" t="str">
        <f>Dat1fix!C22</f>
        <v>Drammen vgs</v>
      </c>
      <c r="C23" s="192" t="str">
        <f>Dat1fix!D22</f>
        <v>Drammen fengsel (HS)</v>
      </c>
      <c r="D23" s="52">
        <f>IF(ISNUMBER(Dat4fix!O20),Dat4fix!O20,"-")</f>
        <v>0</v>
      </c>
      <c r="E23" s="72" t="e">
        <f>IF(ISNUMBER(D23),(Dat1fix!ET22+Dat1fix!EU22+Dat1fix!EV22+Dat1fix!EW22+Dat1fix!EX22+Dat1fix!EY22+Dat1fix!EZ22+Dat1fix!FA22+Dat1fix!FB22)*100/Dat4fix!O20,"-")</f>
        <v>#DIV/0!</v>
      </c>
      <c r="F23" s="72" t="e">
        <f>IF(ISNUMBER(Dat4fix!O20),(Dat4fix!D20+Dat4fix!E20+Dat4fix!F20)*100/Dat4fix!O20,"-")</f>
        <v>#DIV/0!</v>
      </c>
      <c r="G23" s="52" t="str">
        <f>IF(ISNUMBER(Dat1fix!ET22/SUM(Dat4fix!D20:F20)),Dat1fix!ET22*100/(Dat4fix!D20+Dat4fix!E20+Dat4fix!F20),"-")</f>
        <v>-</v>
      </c>
      <c r="H23" s="72" t="e">
        <f>IF(ISNUMBER(Dat4fix!O20),Dat4fix!G20*100/Dat4fix!O20,"-")</f>
        <v>#DIV/0!</v>
      </c>
      <c r="I23" s="52" t="str">
        <f>IF(ISNUMBER(Dat1fix!EU22/Dat4fix!G20),Dat1fix!EU22*100/Dat4fix!G20,"-")</f>
        <v>-</v>
      </c>
      <c r="J23" s="52" t="e">
        <f>IF(ISNUMBER(Dat4fix!O20),Dat4fix!H20*100/Dat4fix!O20,"-")</f>
        <v>#DIV/0!</v>
      </c>
      <c r="K23" s="52" t="str">
        <f>IF(ISNUMBER(Dat1fix!EV22/Dat4fix!H20),Dat1fix!EV22*100/Dat4fix!H20,"-")</f>
        <v>-</v>
      </c>
      <c r="L23" s="52" t="e">
        <f>IF(ISNUMBER(Dat4fix!O20),Dat4fix!I20*100/Dat4fix!O20,"-")</f>
        <v>#DIV/0!</v>
      </c>
      <c r="M23" s="52" t="str">
        <f>IF(ISNUMBER(Dat1fix!EW22/Dat4fix!I20),Dat1fix!EW22*100/Dat4fix!I20,"-")</f>
        <v>-</v>
      </c>
      <c r="N23" s="52" t="e">
        <f>IF(ISNUMBER(Dat4fix!O20),Dat4fix!J20*100/Dat4fix!O20,"-")</f>
        <v>#DIV/0!</v>
      </c>
      <c r="O23" s="52" t="str">
        <f>IF(ISNUMBER(Dat1fix!EX22/Dat4fix!J20),Dat1fix!EX22*100/Dat4fix!J20,"-")</f>
        <v>-</v>
      </c>
      <c r="P23" s="52" t="e">
        <f>IF(ISNUMBER(Dat4fix!O20),Dat4fix!K20*100/Dat4fix!O20,"-")</f>
        <v>#DIV/0!</v>
      </c>
      <c r="Q23" s="52" t="str">
        <f>IF(ISNUMBER(Dat1fix!EY22/Dat4fix!K20),Dat1fix!EY22*100/Dat4fix!K20,"-")</f>
        <v>-</v>
      </c>
      <c r="R23" s="52" t="e">
        <f>IF(ISNUMBER(Dat4fix!O20),Dat4fix!L20*100/Dat4fix!O20,"-")</f>
        <v>#DIV/0!</v>
      </c>
      <c r="S23" s="52" t="str">
        <f>IF(ISNUMBER(Dat1fix!EZ22/Dat4fix!L20),Dat1fix!EZ22*100/Dat4fix!L20,"-")</f>
        <v>-</v>
      </c>
      <c r="T23" s="52" t="e">
        <f>IF(ISNUMBER(Dat4fix!O20),Dat4fix!M20*100/Dat4fix!O20,"-")</f>
        <v>#DIV/0!</v>
      </c>
      <c r="U23" s="52" t="str">
        <f>IF(ISNUMBER(Dat1fix!FA22/Dat4fix!M20),Dat1fix!FA22*100/Dat4fix!M20,"-")</f>
        <v>-</v>
      </c>
      <c r="V23" s="52" t="e">
        <f>IF(ISNUMBER(Dat4fix!O20),Dat4fix!N20*100/Dat4fix!O20,"-")</f>
        <v>#DIV/0!</v>
      </c>
      <c r="W23" s="52" t="str">
        <f>IF(ISNUMBER(Dat1fix!FB22/Dat4fix!N20),Dat1fix!FB22*100/Dat4fix!N20,"-")</f>
        <v>-</v>
      </c>
      <c r="X23" s="151"/>
      <c r="Y23" s="70"/>
      <c r="Z23" s="30"/>
    </row>
    <row r="24" spans="1:26" customFormat="1">
      <c r="A24" s="654"/>
      <c r="B24" s="191" t="str">
        <f>Dat1fix!C23</f>
        <v>Hønefoss vgs</v>
      </c>
      <c r="C24" s="192" t="str">
        <f>Dat1fix!D23</f>
        <v>Hassel fengsel (LS)</v>
      </c>
      <c r="D24" s="52">
        <f>IF(ISNUMBER(Dat4fix!O21),Dat4fix!O21,"-")</f>
        <v>0</v>
      </c>
      <c r="E24" s="72" t="e">
        <f>IF(ISNUMBER(D24),(Dat1fix!ET23+Dat1fix!EU23+Dat1fix!EV23+Dat1fix!EW23+Dat1fix!EX23+Dat1fix!EY23+Dat1fix!EZ23+Dat1fix!FA23+Dat1fix!FB23)*100/Dat4fix!O21,"-")</f>
        <v>#DIV/0!</v>
      </c>
      <c r="F24" s="72" t="e">
        <f>IF(ISNUMBER(Dat4fix!O21),(Dat4fix!D21+Dat4fix!E21+Dat4fix!F21)*100/Dat4fix!O21,"-")</f>
        <v>#DIV/0!</v>
      </c>
      <c r="G24" s="52" t="str">
        <f>IF(ISNUMBER(Dat1fix!ET23/SUM(Dat4fix!D21:F21)),Dat1fix!ET23*100/(Dat4fix!D21+Dat4fix!E21+Dat4fix!F21),"-")</f>
        <v>-</v>
      </c>
      <c r="H24" s="72" t="e">
        <f>IF(ISNUMBER(Dat4fix!O21),Dat4fix!G21*100/Dat4fix!O21,"-")</f>
        <v>#DIV/0!</v>
      </c>
      <c r="I24" s="52" t="str">
        <f>IF(ISNUMBER(Dat1fix!EU23/Dat4fix!G21),Dat1fix!EU23*100/Dat4fix!G21,"-")</f>
        <v>-</v>
      </c>
      <c r="J24" s="52" t="e">
        <f>IF(ISNUMBER(Dat4fix!O21),Dat4fix!H21*100/Dat4fix!O21,"-")</f>
        <v>#DIV/0!</v>
      </c>
      <c r="K24" s="52" t="str">
        <f>IF(ISNUMBER(Dat1fix!EV23/Dat4fix!H21),Dat1fix!EV23*100/Dat4fix!H21,"-")</f>
        <v>-</v>
      </c>
      <c r="L24" s="52" t="e">
        <f>IF(ISNUMBER(Dat4fix!O21),Dat4fix!I21*100/Dat4fix!O21,"-")</f>
        <v>#DIV/0!</v>
      </c>
      <c r="M24" s="52" t="str">
        <f>IF(ISNUMBER(Dat1fix!EW23/Dat4fix!I21),Dat1fix!EW23*100/Dat4fix!I21,"-")</f>
        <v>-</v>
      </c>
      <c r="N24" s="52" t="e">
        <f>IF(ISNUMBER(Dat4fix!O21),Dat4fix!J21*100/Dat4fix!O21,"-")</f>
        <v>#DIV/0!</v>
      </c>
      <c r="O24" s="52" t="str">
        <f>IF(ISNUMBER(Dat1fix!EX23/Dat4fix!J21),Dat1fix!EX23*100/Dat4fix!J21,"-")</f>
        <v>-</v>
      </c>
      <c r="P24" s="52" t="e">
        <f>IF(ISNUMBER(Dat4fix!O21),Dat4fix!K21*100/Dat4fix!O21,"-")</f>
        <v>#DIV/0!</v>
      </c>
      <c r="Q24" s="52" t="str">
        <f>IF(ISNUMBER(Dat1fix!EY23/Dat4fix!K21),Dat1fix!EY23*100/Dat4fix!K21,"-")</f>
        <v>-</v>
      </c>
      <c r="R24" s="52" t="e">
        <f>IF(ISNUMBER(Dat4fix!O21),Dat4fix!L21*100/Dat4fix!O21,"-")</f>
        <v>#DIV/0!</v>
      </c>
      <c r="S24" s="52" t="str">
        <f>IF(ISNUMBER(Dat1fix!EZ23/Dat4fix!L21),Dat1fix!EZ23*100/Dat4fix!L21,"-")</f>
        <v>-</v>
      </c>
      <c r="T24" s="52" t="e">
        <f>IF(ISNUMBER(Dat4fix!O21),Dat4fix!M21*100/Dat4fix!O21,"-")</f>
        <v>#DIV/0!</v>
      </c>
      <c r="U24" s="52" t="str">
        <f>IF(ISNUMBER(Dat1fix!FA23/Dat4fix!M21),Dat1fix!FA23*100/Dat4fix!M21,"-")</f>
        <v>-</v>
      </c>
      <c r="V24" s="52" t="e">
        <f>IF(ISNUMBER(Dat4fix!O21),Dat4fix!N21*100/Dat4fix!O21,"-")</f>
        <v>#DIV/0!</v>
      </c>
      <c r="W24" s="52" t="str">
        <f>IF(ISNUMBER(Dat1fix!FB23/Dat4fix!N21),Dat1fix!FB23*100/Dat4fix!N21,"-")</f>
        <v>-</v>
      </c>
      <c r="X24" s="151"/>
      <c r="Y24" s="70"/>
      <c r="Z24" s="30"/>
    </row>
    <row r="25" spans="1:26" customFormat="1">
      <c r="A25" s="654"/>
      <c r="B25" s="191" t="str">
        <f>Dat1fix!C24</f>
        <v>Hønefoss vgs</v>
      </c>
      <c r="C25" s="192" t="str">
        <f>Dat1fix!D24</f>
        <v>Ringerike fengsel (HS)</v>
      </c>
      <c r="D25" s="52">
        <f>IF(ISNUMBER(Dat4fix!O22),Dat4fix!O22,"-")</f>
        <v>0</v>
      </c>
      <c r="E25" s="72" t="e">
        <f>IF(ISNUMBER(D25),(Dat1fix!ET24+Dat1fix!EU24+Dat1fix!EV24+Dat1fix!EW24+Dat1fix!EX24+Dat1fix!EY24+Dat1fix!EZ24+Dat1fix!FA24+Dat1fix!FB24)*100/Dat4fix!O22,"-")</f>
        <v>#DIV/0!</v>
      </c>
      <c r="F25" s="72" t="e">
        <f>IF(ISNUMBER(Dat4fix!O22),(Dat4fix!D22+Dat4fix!E22+Dat4fix!F22)*100/Dat4fix!O22,"-")</f>
        <v>#DIV/0!</v>
      </c>
      <c r="G25" s="52" t="str">
        <f>IF(ISNUMBER(Dat1fix!ET24/SUM(Dat4fix!D22:F22)),Dat1fix!ET24*100/(Dat4fix!D22+Dat4fix!E22+Dat4fix!F22),"-")</f>
        <v>-</v>
      </c>
      <c r="H25" s="72" t="e">
        <f>IF(ISNUMBER(Dat4fix!O22),Dat4fix!G22*100/Dat4fix!O22,"-")</f>
        <v>#DIV/0!</v>
      </c>
      <c r="I25" s="52" t="str">
        <f>IF(ISNUMBER(Dat1fix!EU24/Dat4fix!G22),Dat1fix!EU24*100/Dat4fix!G22,"-")</f>
        <v>-</v>
      </c>
      <c r="J25" s="52" t="e">
        <f>IF(ISNUMBER(Dat4fix!O22),Dat4fix!H22*100/Dat4fix!O22,"-")</f>
        <v>#DIV/0!</v>
      </c>
      <c r="K25" s="52" t="str">
        <f>IF(ISNUMBER(Dat1fix!EV24/Dat4fix!H22),Dat1fix!EV24*100/Dat4fix!H22,"-")</f>
        <v>-</v>
      </c>
      <c r="L25" s="52" t="e">
        <f>IF(ISNUMBER(Dat4fix!O22),Dat4fix!I22*100/Dat4fix!O22,"-")</f>
        <v>#DIV/0!</v>
      </c>
      <c r="M25" s="52" t="str">
        <f>IF(ISNUMBER(Dat1fix!EW24/Dat4fix!I22),Dat1fix!EW24*100/Dat4fix!I22,"-")</f>
        <v>-</v>
      </c>
      <c r="N25" s="52" t="e">
        <f>IF(ISNUMBER(Dat4fix!O22),Dat4fix!J22*100/Dat4fix!O22,"-")</f>
        <v>#DIV/0!</v>
      </c>
      <c r="O25" s="52" t="str">
        <f>IF(ISNUMBER(Dat1fix!EX24/Dat4fix!J22),Dat1fix!EX24*100/Dat4fix!J22,"-")</f>
        <v>-</v>
      </c>
      <c r="P25" s="52" t="e">
        <f>IF(ISNUMBER(Dat4fix!O22),Dat4fix!K22*100/Dat4fix!O22,"-")</f>
        <v>#DIV/0!</v>
      </c>
      <c r="Q25" s="52" t="str">
        <f>IF(ISNUMBER(Dat1fix!EY24/Dat4fix!K22),Dat1fix!EY24*100/Dat4fix!K22,"-")</f>
        <v>-</v>
      </c>
      <c r="R25" s="52" t="e">
        <f>IF(ISNUMBER(Dat4fix!O22),Dat4fix!L22*100/Dat4fix!O22,"-")</f>
        <v>#DIV/0!</v>
      </c>
      <c r="S25" s="52" t="str">
        <f>IF(ISNUMBER(Dat1fix!EZ24/Dat4fix!L22),Dat1fix!EZ24*100/Dat4fix!L22,"-")</f>
        <v>-</v>
      </c>
      <c r="T25" s="52" t="e">
        <f>IF(ISNUMBER(Dat4fix!O22),Dat4fix!M22*100/Dat4fix!O22,"-")</f>
        <v>#DIV/0!</v>
      </c>
      <c r="U25" s="52" t="str">
        <f>IF(ISNUMBER(Dat1fix!FA24/Dat4fix!M22),Dat1fix!FA24*100/Dat4fix!M22,"-")</f>
        <v>-</v>
      </c>
      <c r="V25" s="52" t="e">
        <f>IF(ISNUMBER(Dat4fix!O22),Dat4fix!N22*100/Dat4fix!O22,"-")</f>
        <v>#DIV/0!</v>
      </c>
      <c r="W25" s="52" t="str">
        <f>IF(ISNUMBER(Dat1fix!FB24/Dat4fix!N22),Dat1fix!FB24*100/Dat4fix!N22,"-")</f>
        <v>-</v>
      </c>
      <c r="X25" s="151"/>
      <c r="Y25" s="70"/>
      <c r="Z25" s="30"/>
    </row>
    <row r="26" spans="1:26" customFormat="1">
      <c r="A26" s="654" t="str">
        <f>Dat1fix!B25</f>
        <v>Vestfold</v>
      </c>
      <c r="B26" s="655" t="str">
        <f>Dat1fix!C31</f>
        <v>Horten vgs</v>
      </c>
      <c r="C26" s="192" t="str">
        <f>Dat1fix!D25</f>
        <v>Nordre Vestfold fengsel Horten avd (HS)</v>
      </c>
      <c r="D26" s="52">
        <f>IF(ISNUMBER(Dat4fix!O23),Dat4fix!O23,"-")</f>
        <v>0</v>
      </c>
      <c r="E26" s="72" t="e">
        <f>IF(ISNUMBER(D26),(Dat1fix!ET25+Dat1fix!EU25+Dat1fix!EV25+Dat1fix!EW25+Dat1fix!EX25+Dat1fix!EY25+Dat1fix!EZ25+Dat1fix!FA25+Dat1fix!FB25)*100/Dat4fix!O23,"-")</f>
        <v>#DIV/0!</v>
      </c>
      <c r="F26" s="72" t="e">
        <f>IF(ISNUMBER(Dat4fix!O23),(Dat4fix!D23+Dat4fix!E23+Dat4fix!F23)*100/Dat4fix!O23,"-")</f>
        <v>#DIV/0!</v>
      </c>
      <c r="G26" s="52" t="str">
        <f>IF(ISNUMBER(Dat1fix!ET25/SUM(Dat4fix!D23:F23)),Dat1fix!ET25*100/(Dat4fix!D23+Dat4fix!E23+Dat4fix!F23),"-")</f>
        <v>-</v>
      </c>
      <c r="H26" s="72" t="e">
        <f>IF(ISNUMBER(Dat4fix!O23),Dat4fix!G23*100/Dat4fix!O23,"-")</f>
        <v>#DIV/0!</v>
      </c>
      <c r="I26" s="52" t="str">
        <f>IF(ISNUMBER(Dat1fix!EU25/Dat4fix!G23),Dat1fix!EU25*100/Dat4fix!G23,"-")</f>
        <v>-</v>
      </c>
      <c r="J26" s="52" t="e">
        <f>IF(ISNUMBER(Dat4fix!O23),Dat4fix!H23*100/Dat4fix!O23,"-")</f>
        <v>#DIV/0!</v>
      </c>
      <c r="K26" s="52" t="str">
        <f>IF(ISNUMBER(Dat1fix!EV25/Dat4fix!H23),Dat1fix!EV25*100/Dat4fix!H23,"-")</f>
        <v>-</v>
      </c>
      <c r="L26" s="52" t="e">
        <f>IF(ISNUMBER(Dat4fix!O23),Dat4fix!I23*100/Dat4fix!O23,"-")</f>
        <v>#DIV/0!</v>
      </c>
      <c r="M26" s="52" t="str">
        <f>IF(ISNUMBER(Dat1fix!EW25/Dat4fix!I23),Dat1fix!EW25*100/Dat4fix!I23,"-")</f>
        <v>-</v>
      </c>
      <c r="N26" s="52" t="e">
        <f>IF(ISNUMBER(Dat4fix!O23),Dat4fix!J23*100/Dat4fix!O23,"-")</f>
        <v>#DIV/0!</v>
      </c>
      <c r="O26" s="52" t="str">
        <f>IF(ISNUMBER(Dat1fix!EX25/Dat4fix!J23),Dat1fix!EX25*100/Dat4fix!J23,"-")</f>
        <v>-</v>
      </c>
      <c r="P26" s="52" t="e">
        <f>IF(ISNUMBER(Dat4fix!O23),Dat4fix!K23*100/Dat4fix!O23,"-")</f>
        <v>#DIV/0!</v>
      </c>
      <c r="Q26" s="52" t="str">
        <f>IF(ISNUMBER(Dat1fix!EY25/Dat4fix!K23),Dat1fix!EY25*100/Dat4fix!K23,"-")</f>
        <v>-</v>
      </c>
      <c r="R26" s="52" t="e">
        <f>IF(ISNUMBER(Dat4fix!O23),Dat4fix!L23*100/Dat4fix!O23,"-")</f>
        <v>#DIV/0!</v>
      </c>
      <c r="S26" s="52" t="str">
        <f>IF(ISNUMBER(Dat1fix!EZ25/Dat4fix!L23),Dat1fix!EZ25*100/Dat4fix!L23,"-")</f>
        <v>-</v>
      </c>
      <c r="T26" s="52" t="e">
        <f>IF(ISNUMBER(Dat4fix!O23),Dat4fix!M23*100/Dat4fix!O23,"-")</f>
        <v>#DIV/0!</v>
      </c>
      <c r="U26" s="52" t="str">
        <f>IF(ISNUMBER(Dat1fix!FA25/Dat4fix!M23),Dat1fix!FA25*100/Dat4fix!M23,"-")</f>
        <v>-</v>
      </c>
      <c r="V26" s="52" t="e">
        <f>IF(ISNUMBER(Dat4fix!O23),Dat4fix!N23*100/Dat4fix!O23,"-")</f>
        <v>#DIV/0!</v>
      </c>
      <c r="W26" s="52" t="str">
        <f>IF(ISNUMBER(Dat1fix!FB25/Dat4fix!N23),Dat1fix!FB25*100/Dat4fix!N23,"-")</f>
        <v>-</v>
      </c>
      <c r="X26" s="151"/>
      <c r="Y26" s="70"/>
      <c r="Z26" s="30"/>
    </row>
    <row r="27" spans="1:26" customFormat="1">
      <c r="A27" s="654"/>
      <c r="B27" s="655"/>
      <c r="C27" s="192" t="str">
        <f>Dat1fix!D26</f>
        <v>Nordre Vestfold fengsel Hof avd (LS)</v>
      </c>
      <c r="D27" s="52">
        <f>IF(ISNUMBER(Dat4fix!O26),Dat4fix!O26,"-")</f>
        <v>0</v>
      </c>
      <c r="E27" s="72" t="e">
        <f>IF(ISNUMBER(D27),(Dat1fix!ET26+Dat1fix!EU26+Dat1fix!EV26+Dat1fix!EW26+Dat1fix!EX26+Dat1fix!EY26+Dat1fix!EZ26+Dat1fix!FA26+Dat1fix!FB26)*100/Dat4fix!O26,"-")</f>
        <v>#DIV/0!</v>
      </c>
      <c r="F27" s="72" t="e">
        <f>IF(ISNUMBER(Dat4fix!O26),(Dat4fix!D26+Dat4fix!E26+Dat4fix!F26)*100/Dat4fix!O26,"-")</f>
        <v>#DIV/0!</v>
      </c>
      <c r="G27" s="52" t="str">
        <f>IF(ISNUMBER(Dat1fix!ET26/SUM(Dat4fix!D26:F26)),Dat1fix!ET26*100/(Dat4fix!D26+Dat4fix!E26+Dat4fix!F26),"-")</f>
        <v>-</v>
      </c>
      <c r="H27" s="72" t="e">
        <f>IF(ISNUMBER(Dat4fix!O26),Dat4fix!G26*100/Dat4fix!O26,"-")</f>
        <v>#DIV/0!</v>
      </c>
      <c r="I27" s="52" t="str">
        <f>IF(ISNUMBER(Dat1fix!EU26/Dat4fix!G26),Dat1fix!EU26*100/Dat4fix!G26,"-")</f>
        <v>-</v>
      </c>
      <c r="J27" s="52" t="e">
        <f>IF(ISNUMBER(Dat4fix!O26),Dat4fix!H26*100/Dat4fix!O26,"-")</f>
        <v>#DIV/0!</v>
      </c>
      <c r="K27" s="52" t="str">
        <f>IF(ISNUMBER(Dat1fix!EV26/Dat4fix!H26),Dat1fix!EV26*100/Dat4fix!H26,"-")</f>
        <v>-</v>
      </c>
      <c r="L27" s="52" t="e">
        <f>IF(ISNUMBER(Dat4fix!O26),Dat4fix!I26*100/Dat4fix!O26,"-")</f>
        <v>#DIV/0!</v>
      </c>
      <c r="M27" s="52" t="str">
        <f>IF(ISNUMBER(Dat1fix!EW26/Dat4fix!I26),Dat1fix!EW26*100/Dat4fix!I26,"-")</f>
        <v>-</v>
      </c>
      <c r="N27" s="52" t="e">
        <f>IF(ISNUMBER(Dat4fix!O26),Dat4fix!J26*100/Dat4fix!O26,"-")</f>
        <v>#DIV/0!</v>
      </c>
      <c r="O27" s="52" t="str">
        <f>IF(ISNUMBER(Dat1fix!EX26/Dat4fix!J26),Dat1fix!EX26*100/Dat4fix!J26,"-")</f>
        <v>-</v>
      </c>
      <c r="P27" s="52" t="e">
        <f>IF(ISNUMBER(Dat4fix!O26),Dat4fix!K26*100/Dat4fix!O26,"-")</f>
        <v>#DIV/0!</v>
      </c>
      <c r="Q27" s="52" t="str">
        <f>IF(ISNUMBER(Dat1fix!EY26/Dat4fix!K26),Dat1fix!EY26*100/Dat4fix!K26,"-")</f>
        <v>-</v>
      </c>
      <c r="R27" s="52" t="e">
        <f>IF(ISNUMBER(Dat4fix!O26),Dat4fix!L26*100/Dat4fix!O26,"-")</f>
        <v>#DIV/0!</v>
      </c>
      <c r="S27" s="52" t="str">
        <f>IF(ISNUMBER(Dat1fix!EZ26/Dat4fix!L26),Dat1fix!EZ26*100/Dat4fix!L26,"-")</f>
        <v>-</v>
      </c>
      <c r="T27" s="52" t="e">
        <f>IF(ISNUMBER(Dat4fix!O26),Dat4fix!M26*100/Dat4fix!O26,"-")</f>
        <v>#DIV/0!</v>
      </c>
      <c r="U27" s="52" t="str">
        <f>IF(ISNUMBER(Dat1fix!FA26/Dat4fix!M26),Dat1fix!FA26*100/Dat4fix!M26,"-")</f>
        <v>-</v>
      </c>
      <c r="V27" s="52" t="e">
        <f>IF(ISNUMBER(Dat4fix!O26),Dat4fix!N26*100/Dat4fix!O26,"-")</f>
        <v>#DIV/0!</v>
      </c>
      <c r="W27" s="52" t="str">
        <f>IF(ISNUMBER(Dat1fix!FB26/Dat4fix!N26),Dat1fix!FB26*100/Dat4fix!N26,"-")</f>
        <v>-</v>
      </c>
      <c r="X27" s="151"/>
      <c r="Y27" s="70"/>
      <c r="Z27" s="30"/>
    </row>
    <row r="28" spans="1:26" customFormat="1">
      <c r="A28" s="654"/>
      <c r="B28" s="655" t="str">
        <f>Dat1fix!C27</f>
        <v>Thor Heyerdahls vgs</v>
      </c>
      <c r="C28" s="192" t="str">
        <f>Dat1fix!D27</f>
        <v>Søndre Vestfold fengsel Larvik avd (HS)</v>
      </c>
      <c r="D28" s="52">
        <f>IF(ISNUMBER(Dat4fix!O24),Dat4fix!O24,"-")</f>
        <v>0</v>
      </c>
      <c r="E28" s="72" t="e">
        <f>IF(ISNUMBER(D28),(Dat1fix!ET27+Dat1fix!EU27+Dat1fix!EV27+Dat1fix!EW27+Dat1fix!EX27+Dat1fix!EY27+Dat1fix!EZ27+Dat1fix!FA27+Dat1fix!FB27)*100/Dat4fix!O24,"-")</f>
        <v>#DIV/0!</v>
      </c>
      <c r="F28" s="72" t="e">
        <f>IF(ISNUMBER(Dat4fix!O24),(Dat4fix!D24+Dat4fix!E24+Dat4fix!F24)*100/Dat4fix!O24,"-")</f>
        <v>#DIV/0!</v>
      </c>
      <c r="G28" s="52" t="str">
        <f>IF(ISNUMBER(Dat1fix!ET27/SUM(Dat4fix!D24:F24)),Dat1fix!ET27*100/(Dat4fix!D24+Dat4fix!E24+Dat4fix!F24),"-")</f>
        <v>-</v>
      </c>
      <c r="H28" s="72" t="e">
        <f>IF(ISNUMBER(Dat4fix!O24),Dat4fix!G24*100/Dat4fix!O24,"-")</f>
        <v>#DIV/0!</v>
      </c>
      <c r="I28" s="52" t="str">
        <f>IF(ISNUMBER(Dat1fix!EU27/Dat4fix!G24),Dat1fix!EU27*100/Dat4fix!G24,"-")</f>
        <v>-</v>
      </c>
      <c r="J28" s="52" t="e">
        <f>IF(ISNUMBER(Dat4fix!O24),Dat4fix!H24*100/Dat4fix!O24,"-")</f>
        <v>#DIV/0!</v>
      </c>
      <c r="K28" s="52" t="str">
        <f>IF(ISNUMBER(Dat1fix!EV27/Dat4fix!H24),Dat1fix!EV27*100/Dat4fix!H24,"-")</f>
        <v>-</v>
      </c>
      <c r="L28" s="52" t="e">
        <f>IF(ISNUMBER(Dat4fix!O24),Dat4fix!I24*100/Dat4fix!O24,"-")</f>
        <v>#DIV/0!</v>
      </c>
      <c r="M28" s="52" t="str">
        <f>IF(ISNUMBER(Dat1fix!EW27/Dat4fix!I24),Dat1fix!EW27*100/Dat4fix!I24,"-")</f>
        <v>-</v>
      </c>
      <c r="N28" s="52" t="e">
        <f>IF(ISNUMBER(Dat4fix!O24),Dat4fix!J24*100/Dat4fix!O24,"-")</f>
        <v>#DIV/0!</v>
      </c>
      <c r="O28" s="52" t="str">
        <f>IF(ISNUMBER(Dat1fix!EX27/Dat4fix!J24),Dat1fix!EX27*100/Dat4fix!J24,"-")</f>
        <v>-</v>
      </c>
      <c r="P28" s="52" t="e">
        <f>IF(ISNUMBER(Dat4fix!O24),Dat4fix!K24*100/Dat4fix!O24,"-")</f>
        <v>#DIV/0!</v>
      </c>
      <c r="Q28" s="52" t="str">
        <f>IF(ISNUMBER(Dat1fix!EY27/Dat4fix!K24),Dat1fix!EY27*100/Dat4fix!K24,"-")</f>
        <v>-</v>
      </c>
      <c r="R28" s="52" t="e">
        <f>IF(ISNUMBER(Dat4fix!O24),Dat4fix!L24*100/Dat4fix!O24,"-")</f>
        <v>#DIV/0!</v>
      </c>
      <c r="S28" s="52" t="str">
        <f>IF(ISNUMBER(Dat1fix!EZ27/Dat4fix!L24),Dat1fix!EZ27*100/Dat4fix!L24,"-")</f>
        <v>-</v>
      </c>
      <c r="T28" s="52" t="e">
        <f>IF(ISNUMBER(Dat4fix!O24),Dat4fix!M24*100/Dat4fix!O24,"-")</f>
        <v>#DIV/0!</v>
      </c>
      <c r="U28" s="52" t="str">
        <f>IF(ISNUMBER(Dat1fix!FA27/Dat4fix!M24),Dat1fix!FA27*100/Dat4fix!M24,"-")</f>
        <v>-</v>
      </c>
      <c r="V28" s="52" t="e">
        <f>IF(ISNUMBER(Dat4fix!O24),Dat4fix!N24*100/Dat4fix!O24,"-")</f>
        <v>#DIV/0!</v>
      </c>
      <c r="W28" s="52" t="str">
        <f>IF(ISNUMBER(Dat1fix!FB27/Dat4fix!N24),Dat1fix!FB27*100/Dat4fix!N24,"-")</f>
        <v>-</v>
      </c>
      <c r="X28" s="151"/>
      <c r="Y28" s="70"/>
      <c r="Z28" s="30"/>
    </row>
    <row r="29" spans="1:26" customFormat="1">
      <c r="A29" s="654"/>
      <c r="B29" s="655"/>
      <c r="C29" s="192" t="str">
        <f>Dat1fix!D28</f>
        <v>Sandefjord fengsel (LS)</v>
      </c>
      <c r="D29" s="52">
        <f>IF(ISNUMBER(Dat4fix!O25),Dat4fix!O25,"-")</f>
        <v>0</v>
      </c>
      <c r="E29" s="72" t="e">
        <f>IF(ISNUMBER(D29),(Dat1fix!ET28+Dat1fix!EU28+Dat1fix!EV28+Dat1fix!EW28+Dat1fix!EX28+Dat1fix!EY28+Dat1fix!EZ28+Dat1fix!FA28+Dat1fix!FB28)*100/Dat4fix!O25,"-")</f>
        <v>#DIV/0!</v>
      </c>
      <c r="F29" s="72" t="e">
        <f>IF(ISNUMBER(Dat4fix!O25),(Dat4fix!D25+Dat4fix!E25+Dat4fix!F25)*100/Dat4fix!O25,"-")</f>
        <v>#DIV/0!</v>
      </c>
      <c r="G29" s="52" t="str">
        <f>IF(ISNUMBER(Dat1fix!ET28/SUM(Dat4fix!D25:F25)),Dat1fix!ET28*100/(Dat4fix!D25+Dat4fix!E25+Dat4fix!F25),"-")</f>
        <v>-</v>
      </c>
      <c r="H29" s="72" t="e">
        <f>IF(ISNUMBER(Dat4fix!O25),Dat4fix!G25*100/Dat4fix!O25,"-")</f>
        <v>#DIV/0!</v>
      </c>
      <c r="I29" s="52" t="str">
        <f>IF(ISNUMBER(Dat1fix!EU28/Dat4fix!G25),Dat1fix!EU28*100/Dat4fix!G25,"-")</f>
        <v>-</v>
      </c>
      <c r="J29" s="52" t="e">
        <f>IF(ISNUMBER(Dat4fix!O25),Dat4fix!H25*100/Dat4fix!O25,"-")</f>
        <v>#DIV/0!</v>
      </c>
      <c r="K29" s="52" t="str">
        <f>IF(ISNUMBER(Dat1fix!EV28/Dat4fix!H25),Dat1fix!EV28*100/Dat4fix!H25,"-")</f>
        <v>-</v>
      </c>
      <c r="L29" s="52" t="e">
        <f>IF(ISNUMBER(Dat4fix!O25),Dat4fix!I25*100/Dat4fix!O25,"-")</f>
        <v>#DIV/0!</v>
      </c>
      <c r="M29" s="52" t="str">
        <f>IF(ISNUMBER(Dat1fix!EW28/Dat4fix!I25),Dat1fix!EW28*100/Dat4fix!I25,"-")</f>
        <v>-</v>
      </c>
      <c r="N29" s="52" t="e">
        <f>IF(ISNUMBER(Dat4fix!O25),Dat4fix!J25*100/Dat4fix!O25,"-")</f>
        <v>#DIV/0!</v>
      </c>
      <c r="O29" s="52" t="str">
        <f>IF(ISNUMBER(Dat1fix!EX28/Dat4fix!J25),Dat1fix!EX28*100/Dat4fix!J25,"-")</f>
        <v>-</v>
      </c>
      <c r="P29" s="52" t="e">
        <f>IF(ISNUMBER(Dat4fix!O25),Dat4fix!K25*100/Dat4fix!O25,"-")</f>
        <v>#DIV/0!</v>
      </c>
      <c r="Q29" s="52" t="str">
        <f>IF(ISNUMBER(Dat1fix!EY28/Dat4fix!K25),Dat1fix!EY28*100/Dat4fix!K25,"-")</f>
        <v>-</v>
      </c>
      <c r="R29" s="52" t="e">
        <f>IF(ISNUMBER(Dat4fix!O25),Dat4fix!L25*100/Dat4fix!O25,"-")</f>
        <v>#DIV/0!</v>
      </c>
      <c r="S29" s="52" t="str">
        <f>IF(ISNUMBER(Dat1fix!EZ28/Dat4fix!L25),Dat1fix!EZ28*100/Dat4fix!L25,"-")</f>
        <v>-</v>
      </c>
      <c r="T29" s="52" t="e">
        <f>IF(ISNUMBER(Dat4fix!O25),Dat4fix!M25*100/Dat4fix!O25,"-")</f>
        <v>#DIV/0!</v>
      </c>
      <c r="U29" s="52" t="str">
        <f>IF(ISNUMBER(Dat1fix!FA28/Dat4fix!M25),Dat1fix!FA28*100/Dat4fix!M25,"-")</f>
        <v>-</v>
      </c>
      <c r="V29" s="52" t="e">
        <f>IF(ISNUMBER(Dat4fix!O25),Dat4fix!N25*100/Dat4fix!O25,"-")</f>
        <v>#DIV/0!</v>
      </c>
      <c r="W29" s="52" t="str">
        <f>IF(ISNUMBER(Dat1fix!FB28/Dat4fix!N25),Dat1fix!FB28*100/Dat4fix!N25,"-")</f>
        <v>-</v>
      </c>
      <c r="X29" s="151"/>
      <c r="Y29" s="70"/>
      <c r="Z29" s="30"/>
    </row>
    <row r="30" spans="1:26" customFormat="1">
      <c r="A30" s="654"/>
      <c r="B30" s="655" t="str">
        <f>Dat1fix!C29</f>
        <v>Færder vgs</v>
      </c>
      <c r="C30" s="192" t="str">
        <f>Dat1fix!D29</f>
        <v>Søndre Vestfold fengsel Berg avd (LS)</v>
      </c>
      <c r="D30" s="52">
        <f>IF(ISNUMBER(Dat4fix!O27),Dat4fix!O27,"-")</f>
        <v>0</v>
      </c>
      <c r="E30" s="72" t="e">
        <f>IF(ISNUMBER(D30),(Dat1fix!ET29+Dat1fix!EU29+Dat1fix!EV29+Dat1fix!EW29+Dat1fix!EX29+Dat1fix!EY29+Dat1fix!EZ29+Dat1fix!FA29+Dat1fix!FB29)*100/Dat4fix!O27,"-")</f>
        <v>#DIV/0!</v>
      </c>
      <c r="F30" s="72" t="e">
        <f>IF(ISNUMBER(Dat4fix!O27),(Dat4fix!D27+Dat4fix!E27+Dat4fix!F27)*100/Dat4fix!O27,"-")</f>
        <v>#DIV/0!</v>
      </c>
      <c r="G30" s="52" t="str">
        <f>IF(ISNUMBER(Dat1fix!ET29/SUM(Dat4fix!D27:F27)),Dat1fix!ET29*100/(Dat4fix!D27+Dat4fix!E27+Dat4fix!F27),"-")</f>
        <v>-</v>
      </c>
      <c r="H30" s="72" t="e">
        <f>IF(ISNUMBER(Dat4fix!O27),Dat4fix!G27*100/Dat4fix!O27,"-")</f>
        <v>#DIV/0!</v>
      </c>
      <c r="I30" s="52" t="str">
        <f>IF(ISNUMBER(Dat1fix!EU29/Dat4fix!G27),Dat1fix!EU29*100/Dat4fix!G27,"-")</f>
        <v>-</v>
      </c>
      <c r="J30" s="52" t="e">
        <f>IF(ISNUMBER(Dat4fix!O27),Dat4fix!H27*100/Dat4fix!O27,"-")</f>
        <v>#DIV/0!</v>
      </c>
      <c r="K30" s="52" t="str">
        <f>IF(ISNUMBER(Dat1fix!EV29/Dat4fix!H27),Dat1fix!EV29*100/Dat4fix!H30,"-")</f>
        <v>-</v>
      </c>
      <c r="L30" s="52" t="e">
        <f>IF(ISNUMBER(Dat4fix!O27),Dat4fix!I27*100/Dat4fix!O27,"-")</f>
        <v>#DIV/0!</v>
      </c>
      <c r="M30" s="52" t="str">
        <f>IF(ISNUMBER(Dat1fix!EW29/Dat4fix!I27),Dat1fix!EW29*100/Dat4fix!I27,"-")</f>
        <v>-</v>
      </c>
      <c r="N30" s="52" t="e">
        <f>IF(ISNUMBER(Dat4fix!O27),Dat4fix!J27*100/Dat4fix!O27,"-")</f>
        <v>#DIV/0!</v>
      </c>
      <c r="O30" s="52" t="str">
        <f>IF(ISNUMBER(Dat1fix!EX29/Dat4fix!J27),Dat1fix!EX29*100/Dat4fix!J27,"-")</f>
        <v>-</v>
      </c>
      <c r="P30" s="52" t="e">
        <f>IF(ISNUMBER(Dat4fix!O27),Dat4fix!K27*100/Dat4fix!O27,"-")</f>
        <v>#DIV/0!</v>
      </c>
      <c r="Q30" s="52" t="str">
        <f>IF(ISNUMBER(Dat1fix!EY29/Dat4fix!K27),Dat1fix!EY29*100/Dat4fix!K27,"-")</f>
        <v>-</v>
      </c>
      <c r="R30" s="52" t="e">
        <f>IF(ISNUMBER(Dat4fix!O27),Dat4fix!L27*100/Dat4fix!O27,"-")</f>
        <v>#DIV/0!</v>
      </c>
      <c r="S30" s="52" t="str">
        <f>IF(ISNUMBER(Dat1fix!EZ29/Dat4fix!L27),Dat1fix!EZ29*100/Dat4fix!L27,"-")</f>
        <v>-</v>
      </c>
      <c r="T30" s="52" t="e">
        <f>IF(ISNUMBER(Dat4fix!O27),Dat4fix!M27*100/Dat4fix!O27,"-")</f>
        <v>#DIV/0!</v>
      </c>
      <c r="U30" s="52" t="str">
        <f>IF(ISNUMBER(Dat1fix!FA29/Dat4fix!M27),Dat1fix!FA29*100/Dat4fix!M27,"-")</f>
        <v>-</v>
      </c>
      <c r="V30" s="52" t="e">
        <f>IF(ISNUMBER(Dat4fix!O27),Dat4fix!N27*100/Dat4fix!O27,"-")</f>
        <v>#DIV/0!</v>
      </c>
      <c r="W30" s="52" t="str">
        <f>IF(ISNUMBER(Dat1fix!FB29/Dat4fix!N27),Dat1fix!FB29*100/Dat4fix!N27,"-")</f>
        <v>-</v>
      </c>
      <c r="X30" s="151"/>
      <c r="Y30" s="70"/>
      <c r="Z30" s="30"/>
    </row>
    <row r="31" spans="1:26" customFormat="1">
      <c r="A31" s="654"/>
      <c r="B31" s="655"/>
      <c r="C31" s="192" t="str">
        <f>Dat1fix!D30</f>
        <v>Sem fengsel (HS)</v>
      </c>
      <c r="D31" s="52">
        <f>IF(ISNUMBER(Dat4fix!O28),Dat4fix!O28,"-")</f>
        <v>0</v>
      </c>
      <c r="E31" s="72" t="e">
        <f>IF(ISNUMBER(D31),(Dat1fix!ET30+Dat1fix!EU30+Dat1fix!EV30+Dat1fix!EW30+Dat1fix!EX30+Dat1fix!EY30+Dat1fix!EZ30+Dat1fix!FA30+Dat1fix!FB30)*100/Dat4fix!O28,"-")</f>
        <v>#DIV/0!</v>
      </c>
      <c r="F31" s="72" t="e">
        <f>IF(ISNUMBER(Dat4fix!O28),(Dat4fix!D28+Dat4fix!E28+Dat4fix!F28)*100/Dat4fix!O28,"-")</f>
        <v>#DIV/0!</v>
      </c>
      <c r="G31" s="52" t="str">
        <f>IF(ISNUMBER(Dat1fix!ET30/SUM(Dat4fix!D28:F28)),Dat1fix!ET30*100/(Dat4fix!D28+Dat4fix!E28+Dat4fix!F28),"-")</f>
        <v>-</v>
      </c>
      <c r="H31" s="72" t="e">
        <f>IF(ISNUMBER(Dat4fix!O28),Dat4fix!G28*100/Dat4fix!O28,"-")</f>
        <v>#DIV/0!</v>
      </c>
      <c r="I31" s="52" t="str">
        <f>IF(ISNUMBER(Dat1fix!EU30/Dat4fix!G28),Dat1fix!EU30*100/Dat4fix!G28,"-")</f>
        <v>-</v>
      </c>
      <c r="J31" s="52" t="e">
        <f>IF(ISNUMBER(Dat4fix!O28),Dat4fix!H28*100/Dat4fix!O28,"-")</f>
        <v>#DIV/0!</v>
      </c>
      <c r="K31" s="52" t="str">
        <f>IF(ISNUMBER(Dat1fix!EV30/Dat4fix!H28),Dat1fix!EV30*100/Dat4fix!H28,"-")</f>
        <v>-</v>
      </c>
      <c r="L31" s="52" t="e">
        <f>IF(ISNUMBER(Dat4fix!O28),Dat4fix!I28*100/Dat4fix!O28,"-")</f>
        <v>#DIV/0!</v>
      </c>
      <c r="M31" s="52" t="str">
        <f>IF(ISNUMBER(Dat1fix!EW30/Dat4fix!I28),Dat1fix!EW30*100/Dat4fix!I28,"-")</f>
        <v>-</v>
      </c>
      <c r="N31" s="52" t="e">
        <f>IF(ISNUMBER(Dat4fix!O28),Dat4fix!J28*100/Dat4fix!O28,"-")</f>
        <v>#DIV/0!</v>
      </c>
      <c r="O31" s="52" t="str">
        <f>IF(ISNUMBER(Dat1fix!EX30/Dat4fix!J28),Dat1fix!EX30*100/Dat4fix!J28,"-")</f>
        <v>-</v>
      </c>
      <c r="P31" s="52" t="e">
        <f>IF(ISNUMBER(Dat4fix!O28),Dat4fix!K28*100/Dat4fix!O28,"-")</f>
        <v>#DIV/0!</v>
      </c>
      <c r="Q31" s="52" t="str">
        <f>IF(ISNUMBER(Dat1fix!EY30/Dat4fix!K28),Dat1fix!EY30*100/Dat4fix!K28,"-")</f>
        <v>-</v>
      </c>
      <c r="R31" s="52" t="e">
        <f>IF(ISNUMBER(Dat4fix!O28),Dat4fix!L28*100/Dat4fix!O28,"-")</f>
        <v>#DIV/0!</v>
      </c>
      <c r="S31" s="52" t="str">
        <f>IF(ISNUMBER(Dat1fix!EZ30/Dat4fix!L28),Dat1fix!EZ30*100/Dat4fix!L28,"-")</f>
        <v>-</v>
      </c>
      <c r="T31" s="52" t="e">
        <f>IF(ISNUMBER(Dat4fix!O28),Dat4fix!M28*100/Dat4fix!O28,"-")</f>
        <v>#DIV/0!</v>
      </c>
      <c r="U31" s="52" t="str">
        <f>IF(ISNUMBER(Dat1fix!FA30/Dat4fix!M28),Dat1fix!FA30*100/Dat4fix!M28,"-")</f>
        <v>-</v>
      </c>
      <c r="V31" s="52" t="e">
        <f>IF(ISNUMBER(Dat4fix!O28),Dat4fix!N28*100/Dat4fix!O28,"-")</f>
        <v>#DIV/0!</v>
      </c>
      <c r="W31" s="52" t="str">
        <f>IF(ISNUMBER(Dat1fix!FB30/Dat4fix!N28),Dat1fix!FB30*100/Dat4fix!N28,"-")</f>
        <v>-</v>
      </c>
      <c r="X31" s="151"/>
      <c r="Y31" s="70"/>
      <c r="Z31" s="30"/>
    </row>
    <row r="32" spans="1:26" customFormat="1">
      <c r="A32" s="654"/>
      <c r="B32" s="191" t="str">
        <f>Dat1fix!C31</f>
        <v>Horten vgs</v>
      </c>
      <c r="C32" s="192" t="str">
        <f>Dat1fix!D31</f>
        <v>Bastøy fengsel (LS)</v>
      </c>
      <c r="D32" s="52">
        <f>IF(ISNUMBER(Dat4fix!O29),Dat4fix!O29,"-")</f>
        <v>0</v>
      </c>
      <c r="E32" s="72" t="e">
        <f>IF(ISNUMBER(D32),(Dat1fix!ET31+Dat1fix!EU31+Dat1fix!EV31+Dat1fix!EW31+Dat1fix!EX31+Dat1fix!EY31+Dat1fix!EZ31+Dat1fix!FA31+Dat1fix!FB31)*100/Dat4fix!O29,"-")</f>
        <v>#DIV/0!</v>
      </c>
      <c r="F32" s="72" t="e">
        <f>IF(ISNUMBER(Dat4fix!O29),(Dat4fix!D29+Dat4fix!E29+Dat4fix!F29)*100/Dat4fix!O29,"-")</f>
        <v>#DIV/0!</v>
      </c>
      <c r="G32" s="52" t="str">
        <f>IF(ISNUMBER(Dat1fix!ET31/SUM(Dat4fix!D29:F29)),Dat1fix!ET31*100/(Dat4fix!D29+Dat4fix!E29+Dat4fix!F29),"-")</f>
        <v>-</v>
      </c>
      <c r="H32" s="72" t="e">
        <f>IF(ISNUMBER(Dat4fix!O29),Dat4fix!G29*100/Dat4fix!O29,"-")</f>
        <v>#DIV/0!</v>
      </c>
      <c r="I32" s="52" t="str">
        <f>IF(ISNUMBER(Dat1fix!EU31/Dat4fix!G29),Dat1fix!EU31*100/Dat4fix!G29,"-")</f>
        <v>-</v>
      </c>
      <c r="J32" s="52" t="e">
        <f>IF(ISNUMBER(Dat4fix!O29),Dat4fix!H29*100/Dat4fix!O29,"-")</f>
        <v>#DIV/0!</v>
      </c>
      <c r="K32" s="52" t="str">
        <f>IF(ISNUMBER(Dat1fix!EV31/Dat4fix!H29),Dat1fix!EV31*100/Dat4fix!H29,"-")</f>
        <v>-</v>
      </c>
      <c r="L32" s="52" t="e">
        <f>IF(ISNUMBER(Dat4fix!O29),Dat4fix!I29*100/Dat4fix!O29,"-")</f>
        <v>#DIV/0!</v>
      </c>
      <c r="M32" s="52" t="str">
        <f>IF(ISNUMBER(Dat1fix!EW31/Dat4fix!I29),Dat1fix!EW31*100/Dat4fix!I29,"-")</f>
        <v>-</v>
      </c>
      <c r="N32" s="52" t="e">
        <f>IF(ISNUMBER(Dat4fix!O29),Dat4fix!J29*100/Dat4fix!O29,"-")</f>
        <v>#DIV/0!</v>
      </c>
      <c r="O32" s="52" t="str">
        <f>IF(ISNUMBER(Dat1fix!EX31/Dat4fix!J29),Dat1fix!EX31*100/Dat4fix!J29,"-")</f>
        <v>-</v>
      </c>
      <c r="P32" s="52" t="e">
        <f>IF(ISNUMBER(Dat4fix!O29),Dat4fix!K29*100/Dat4fix!O29,"-")</f>
        <v>#DIV/0!</v>
      </c>
      <c r="Q32" s="52" t="str">
        <f>IF(ISNUMBER(Dat1fix!EY31/Dat4fix!K29),Dat1fix!EY31*100/Dat4fix!K29,"-")</f>
        <v>-</v>
      </c>
      <c r="R32" s="52" t="e">
        <f>IF(ISNUMBER(Dat4fix!O29),Dat4fix!L29*100/Dat4fix!O29,"-")</f>
        <v>#DIV/0!</v>
      </c>
      <c r="S32" s="52" t="str">
        <f>IF(ISNUMBER(Dat1fix!EZ31/Dat4fix!L29),Dat1fix!EZ31*100/Dat4fix!L29,"-")</f>
        <v>-</v>
      </c>
      <c r="T32" s="52" t="e">
        <f>IF(ISNUMBER(Dat4fix!O29),Dat4fix!M29*100/Dat4fix!O29,"-")</f>
        <v>#DIV/0!</v>
      </c>
      <c r="U32" s="52" t="str">
        <f>IF(ISNUMBER(Dat1fix!FA31/Dat4fix!M29),Dat1fix!FA31*100/Dat4fix!M29,"-")</f>
        <v>-</v>
      </c>
      <c r="V32" s="52" t="e">
        <f>IF(ISNUMBER(Dat4fix!O29),Dat4fix!N29*100/Dat4fix!O29,"-")</f>
        <v>#DIV/0!</v>
      </c>
      <c r="W32" s="52" t="str">
        <f>IF(ISNUMBER(Dat1fix!FB31/Dat4fix!N29),Dat1fix!FB31*100/Dat4fix!N29,"-")</f>
        <v>-</v>
      </c>
      <c r="X32" s="151"/>
      <c r="Y32" s="70"/>
      <c r="Z32" s="30"/>
    </row>
    <row r="33" spans="1:26" customFormat="1">
      <c r="A33" s="654" t="str">
        <f>Dat1fix!B32</f>
        <v>Telemark</v>
      </c>
      <c r="B33" s="655" t="str">
        <f>Dat1fix!C32</f>
        <v>Hjalmar Johansen vgs</v>
      </c>
      <c r="C33" s="192" t="str">
        <f>Dat1fix!D32</f>
        <v>Telemark fengsel Skien avd (HS)</v>
      </c>
      <c r="D33" s="52">
        <f>IF(ISNUMBER(Dat4fix!O30),Dat4fix!O30,"-")</f>
        <v>0</v>
      </c>
      <c r="E33" s="72" t="e">
        <f>IF(ISNUMBER(D33),(Dat1fix!ET32+Dat1fix!EU32+Dat1fix!EV32+Dat1fix!EW32+Dat1fix!EX32+Dat1fix!EY32+Dat1fix!EZ32+Dat1fix!FA32+Dat1fix!FB32)*100/Dat4fix!O30,"-")</f>
        <v>#DIV/0!</v>
      </c>
      <c r="F33" s="72" t="e">
        <f>IF(ISNUMBER(Dat4fix!O30),(Dat4fix!D30+Dat4fix!E30+Dat4fix!F30)*100/Dat4fix!O30,"-")</f>
        <v>#DIV/0!</v>
      </c>
      <c r="G33" s="52" t="str">
        <f>IF(ISNUMBER(Dat1fix!ET32/SUM(Dat4fix!D30:F30)),Dat1fix!ET32*100/(Dat4fix!D30+Dat4fix!E30+Dat4fix!F30),"-")</f>
        <v>-</v>
      </c>
      <c r="H33" s="72" t="e">
        <f>IF(ISNUMBER(Dat4fix!O30),Dat4fix!G30*100/Dat4fix!O30,"-")</f>
        <v>#DIV/0!</v>
      </c>
      <c r="I33" s="52" t="str">
        <f>IF(ISNUMBER(Dat1fix!EU32/Dat4fix!G30),Dat1fix!EU32*100/Dat4fix!G30,"-")</f>
        <v>-</v>
      </c>
      <c r="J33" s="52" t="e">
        <f>IF(ISNUMBER(Dat4fix!O30),Dat4fix!H30*100/Dat4fix!O30,"-")</f>
        <v>#DIV/0!</v>
      </c>
      <c r="K33" s="52" t="str">
        <f>IF(ISNUMBER(Dat1fix!EV32/Dat4fix!H30),Dat1fix!EV32*100/Dat4fix!H30,"-")</f>
        <v>-</v>
      </c>
      <c r="L33" s="52" t="e">
        <f>IF(ISNUMBER(Dat4fix!O30),Dat4fix!I30*100/Dat4fix!O30,"-")</f>
        <v>#DIV/0!</v>
      </c>
      <c r="M33" s="52" t="str">
        <f>IF(ISNUMBER(Dat1fix!EW32/Dat4fix!I30),Dat1fix!EW32*100/Dat4fix!I30,"-")</f>
        <v>-</v>
      </c>
      <c r="N33" s="52" t="e">
        <f>IF(ISNUMBER(Dat4fix!O30),Dat4fix!J30*100/Dat4fix!O30,"-")</f>
        <v>#DIV/0!</v>
      </c>
      <c r="O33" s="52" t="str">
        <f>IF(ISNUMBER(Dat1fix!EX32/Dat4fix!J30),Dat1fix!EX32*100/Dat4fix!J30,"-")</f>
        <v>-</v>
      </c>
      <c r="P33" s="52" t="e">
        <f>IF(ISNUMBER(Dat4fix!O30),Dat4fix!K30*100/Dat4fix!O30,"-")</f>
        <v>#DIV/0!</v>
      </c>
      <c r="Q33" s="52" t="str">
        <f>IF(ISNUMBER(Dat1fix!EY32/Dat4fix!K30),Dat1fix!EY32*100/Dat4fix!K30,"-")</f>
        <v>-</v>
      </c>
      <c r="R33" s="52" t="e">
        <f>IF(ISNUMBER(Dat4fix!O30),Dat4fix!L30*100/Dat4fix!O30,"-")</f>
        <v>#DIV/0!</v>
      </c>
      <c r="S33" s="52" t="str">
        <f>IF(ISNUMBER(Dat1fix!EZ32/Dat4fix!L30),Dat1fix!EZ32*100/Dat4fix!L30,"-")</f>
        <v>-</v>
      </c>
      <c r="T33" s="52" t="e">
        <f>IF(ISNUMBER(Dat4fix!O30),Dat4fix!M30*100/Dat4fix!O30,"-")</f>
        <v>#DIV/0!</v>
      </c>
      <c r="U33" s="52" t="str">
        <f>IF(ISNUMBER(Dat1fix!FA32/Dat4fix!M30),Dat1fix!FA32*100/Dat4fix!M30,"-")</f>
        <v>-</v>
      </c>
      <c r="V33" s="52" t="e">
        <f>IF(ISNUMBER(Dat4fix!O30),Dat4fix!N30*100/Dat4fix!O30,"-")</f>
        <v>#DIV/0!</v>
      </c>
      <c r="W33" s="52" t="str">
        <f>IF(ISNUMBER(Dat1fix!FB32/Dat4fix!N30),Dat1fix!FB32*100/Dat4fix!N30,"-")</f>
        <v>-</v>
      </c>
      <c r="X33" s="151"/>
      <c r="Y33" s="70"/>
      <c r="Z33" s="30"/>
    </row>
    <row r="34" spans="1:26" customFormat="1">
      <c r="A34" s="654"/>
      <c r="B34" s="655"/>
      <c r="C34" s="192" t="str">
        <f>Dat1fix!D33</f>
        <v>Telemark fengsel Kragerø avd (HS)</v>
      </c>
      <c r="D34" s="52">
        <f>IF(ISNUMBER(Dat4fix!O31),Dat4fix!O31,"-")</f>
        <v>0</v>
      </c>
      <c r="E34" s="72" t="e">
        <f>IF(ISNUMBER(D34),(Dat1fix!ET33+Dat1fix!EU33+Dat1fix!EV33+Dat1fix!EW33+Dat1fix!EX33+Dat1fix!EY33+Dat1fix!EZ33+Dat1fix!FA33+Dat1fix!FB33)*100/Dat4fix!O31,"-")</f>
        <v>#DIV/0!</v>
      </c>
      <c r="F34" s="72" t="e">
        <f>IF(ISNUMBER(Dat4fix!O31),(Dat4fix!D31+Dat4fix!E31+Dat4fix!F31)*100/Dat4fix!O31,"-")</f>
        <v>#DIV/0!</v>
      </c>
      <c r="G34" s="52" t="str">
        <f>IF(ISNUMBER(Dat1fix!ET33/SUM(Dat4fix!D31:F31)),Dat1fix!ET33*100/(Dat4fix!D31+Dat4fix!E31+Dat4fix!F31),"-")</f>
        <v>-</v>
      </c>
      <c r="H34" s="72" t="e">
        <f>IF(ISNUMBER(Dat4fix!O31),Dat4fix!G31*100/Dat4fix!O31,"-")</f>
        <v>#DIV/0!</v>
      </c>
      <c r="I34" s="52" t="str">
        <f>IF(ISNUMBER(Dat1fix!EU33/Dat4fix!G31),Dat1fix!EU33*100/Dat4fix!G31,"-")</f>
        <v>-</v>
      </c>
      <c r="J34" s="52" t="e">
        <f>IF(ISNUMBER(Dat4fix!O31),Dat4fix!H31*100/Dat4fix!O31,"-")</f>
        <v>#DIV/0!</v>
      </c>
      <c r="K34" s="52" t="str">
        <f>IF(ISNUMBER(Dat1fix!EV33/Dat4fix!H31),Dat1fix!EV33*100/Dat4fix!H31,"-")</f>
        <v>-</v>
      </c>
      <c r="L34" s="52" t="e">
        <f>IF(ISNUMBER(Dat4fix!O31),Dat4fix!I31*100/Dat4fix!O31,"-")</f>
        <v>#DIV/0!</v>
      </c>
      <c r="M34" s="52" t="str">
        <f>IF(ISNUMBER(Dat1fix!EW33/Dat4fix!I31),Dat1fix!EW33*100/Dat4fix!I31,"-")</f>
        <v>-</v>
      </c>
      <c r="N34" s="52" t="e">
        <f>IF(ISNUMBER(Dat4fix!O31),Dat4fix!J31*100/Dat4fix!O31,"-")</f>
        <v>#DIV/0!</v>
      </c>
      <c r="O34" s="52" t="str">
        <f>IF(ISNUMBER(Dat1fix!EX33/Dat4fix!J31),Dat1fix!EX33*100/Dat4fix!J31,"-")</f>
        <v>-</v>
      </c>
      <c r="P34" s="52" t="e">
        <f>IF(ISNUMBER(Dat4fix!O31),Dat4fix!K31*100/Dat4fix!O31,"-")</f>
        <v>#DIV/0!</v>
      </c>
      <c r="Q34" s="52" t="str">
        <f>IF(ISNUMBER(Dat1fix!EY33/Dat4fix!K31),Dat1fix!EY33*100/Dat4fix!K31,"-")</f>
        <v>-</v>
      </c>
      <c r="R34" s="52" t="e">
        <f>IF(ISNUMBER(Dat4fix!O31),Dat4fix!L31*100/Dat4fix!O31,"-")</f>
        <v>#DIV/0!</v>
      </c>
      <c r="S34" s="52" t="str">
        <f>IF(ISNUMBER(Dat1fix!EZ33/Dat4fix!L31),Dat1fix!EZ33*100/Dat4fix!L31,"-")</f>
        <v>-</v>
      </c>
      <c r="T34" s="52" t="e">
        <f>IF(ISNUMBER(Dat4fix!O31),Dat4fix!M31*100/Dat4fix!O31,"-")</f>
        <v>#DIV/0!</v>
      </c>
      <c r="U34" s="52" t="str">
        <f>IF(ISNUMBER(Dat1fix!FA33/Dat4fix!M31),Dat1fix!FA33*100/Dat4fix!M31,"-")</f>
        <v>-</v>
      </c>
      <c r="V34" s="52" t="e">
        <f>IF(ISNUMBER(Dat4fix!O31),Dat4fix!N31*100/Dat4fix!O31,"-")</f>
        <v>#DIV/0!</v>
      </c>
      <c r="W34" s="52" t="str">
        <f>IF(ISNUMBER(Dat1fix!FB33/Dat4fix!N31),Dat1fix!FB33*100/Dat4fix!N31,"-")</f>
        <v>-</v>
      </c>
      <c r="X34" s="151"/>
      <c r="Y34" s="70"/>
      <c r="Z34" s="30"/>
    </row>
    <row r="35" spans="1:26" customFormat="1" ht="28.5" customHeight="1">
      <c r="A35" s="222" t="str">
        <f>Dat1fix!B35</f>
        <v>Aust-Agder</v>
      </c>
      <c r="B35" s="191" t="str">
        <f>LEFT(Dat1fix!C34,13)&amp;", "&amp;LEFT(Dat1fix!C35,8)&amp;" og Setesdal vgs"</f>
        <v>Vest-Telemark, Sam Eyde og Setesdal vgs</v>
      </c>
      <c r="C35" s="192" t="str">
        <f>LEFT(Dat1fix!D34,16)&amp;"*"</f>
        <v>Arendal  fengsel*</v>
      </c>
      <c r="D35" s="52">
        <f>IF(ISNUMBER(Dat4fix!O32),Dat4fix!O32,"-")</f>
        <v>0</v>
      </c>
      <c r="E35" s="72" t="e">
        <f>IF(ISNUMBER(D35),(Dat1fix!ET35+Dat1fix!EU35+Dat1fix!EV35+Dat1fix!EW35+Dat1fix!EX35+Dat1fix!EY35+Dat1fix!EZ35+Dat1fix!FA35+Dat1fix!FB35+Dat1fix!ET36+Dat1fix!EU36+Dat1fix!EV36+Dat1fix!EW36+Dat1fix!EX36+Dat1fix!EY36+Dat1fix!EZ36+Dat1fix!FA36+Dat1fix!FB36+Dat1fix!ET37+Dat1fix!EU37+Dat1fix!EV37+Dat1fix!EW37+Dat1fix!EX37+Dat1fix!EY37+Dat1fix!EZ37+Dat1fix!FA37+Dat1fix!FB37)*100/Dat4fix!O32,"-")</f>
        <v>#DIV/0!</v>
      </c>
      <c r="F35" s="72" t="e">
        <f>IF(ISNUMBER(Dat4fix!O32),(Dat4fix!D32+Dat4fix!E32+Dat4fix!F32)*100/Dat4fix!O32,"-")</f>
        <v>#DIV/0!</v>
      </c>
      <c r="G35" s="52" t="str">
        <f>IF(ISNUMBER((Dat1fix!ET35+Dat1fix!ET36+Dat1fix!ET37)/Dat4fix!O32),(Dat1fix!ET35+Dat1fix!ET36+Dat1fix!ET37)*100/(Dat4fix!D32+Dat4fix!E32+Dat4fix!F32),"-")</f>
        <v>-</v>
      </c>
      <c r="H35" s="72" t="e">
        <f>IF(ISNUMBER(Dat4fix!O32),Dat4fix!G32*100/Dat4fix!O32,"-")</f>
        <v>#DIV/0!</v>
      </c>
      <c r="I35" s="52" t="str">
        <f>IF(ISNUMBER((Dat1fix!EU35+Dat1fix!EU36+Dat1fix!EU37)/Dat4fix!G32),(Dat1fix!EU35+Dat1fix!EU36+Dat1fix!EU37)*100/Dat4fix!G32,"-")</f>
        <v>-</v>
      </c>
      <c r="J35" s="52" t="e">
        <f>IF(ISNUMBER(Dat4fix!O32),Dat4fix!H32*100/Dat4fix!O32,"-")</f>
        <v>#DIV/0!</v>
      </c>
      <c r="K35" s="52" t="str">
        <f>IF(ISNUMBER((Dat1fix!EV35+Dat1fix!EV36+Dat1fix!EV37)/Dat4fix!H32),(Dat1fix!EV35+Dat1fix!EV36+Dat1fix!EV37)*100/Dat4fix!H32,"-")</f>
        <v>-</v>
      </c>
      <c r="L35" s="52" t="e">
        <f>IF(ISNUMBER(Dat4fix!O32),Dat4fix!I32*100/Dat4fix!O32,"-")</f>
        <v>#DIV/0!</v>
      </c>
      <c r="M35" s="52" t="str">
        <f>IF(ISNUMBER((Dat1fix!EW35+Dat1fix!EW36+Dat1fix!EW37)/Dat4fix!I32),(Dat1fix!EW35+Dat1fix!EW36+Dat1fix!EW37)*100/Dat4fix!I32,"-")</f>
        <v>-</v>
      </c>
      <c r="N35" s="52" t="e">
        <f>IF(ISNUMBER(Dat4fix!O32),Dat4fix!J32*100/Dat4fix!O32,"-")</f>
        <v>#DIV/0!</v>
      </c>
      <c r="O35" s="52" t="str">
        <f>IF(ISNUMBER((Dat1fix!EX35+Dat1fix!EX36+Dat1fix!EX37)/Dat4fix!J32),(Dat1fix!EX35+Dat1fix!EX36+Dat1fix!EX37)*100/Dat4fix!J32,"-")</f>
        <v>-</v>
      </c>
      <c r="P35" s="52" t="e">
        <f>IF(ISNUMBER(Dat4fix!O32),Dat4fix!K32*100/Dat4fix!O32,"-")</f>
        <v>#DIV/0!</v>
      </c>
      <c r="Q35" s="52" t="str">
        <f>IF(ISNUMBER((Dat1fix!EY35+Dat1fix!EY36+Dat1fix!EY37)/Dat4fix!K32),(Dat1fix!EY35+Dat1fix!EY36+Dat1fix!EY37)*100/Dat4fix!K32,"-")</f>
        <v>-</v>
      </c>
      <c r="R35" s="52" t="e">
        <f>IF(ISNUMBER(Dat4fix!O32),Dat4fix!L32*100/Dat4fix!O32,"-")</f>
        <v>#DIV/0!</v>
      </c>
      <c r="S35" s="52" t="str">
        <f>IF(ISNUMBER((Dat1fix!EZ35+Dat1fix!EZ36+Dat1fix!EZ37)/Dat4fix!L32),(Dat1fix!EZ35+Dat1fix!EZ36+Dat1fix!EZ37)*100/Dat4fix!L32,"-")</f>
        <v>-</v>
      </c>
      <c r="T35" s="52" t="e">
        <f>IF(ISNUMBER(Dat4fix!O32),Dat4fix!M32*100/Dat4fix!O32,"-")</f>
        <v>#DIV/0!</v>
      </c>
      <c r="U35" s="52" t="str">
        <f>IF(ISNUMBER((Dat1fix!FA35+Dat1fix!FA36+Dat1fix!FA37)/Dat4fix!M32),(Dat1fix!FA35+Dat1fix!FA36+Dat1fix!FA37)*100/Dat4fix!M32,"-")</f>
        <v>-</v>
      </c>
      <c r="V35" s="52" t="e">
        <f>IF(ISNUMBER(Dat4fix!O32),Dat4fix!N32*100/Dat4fix!O32,"-")</f>
        <v>#DIV/0!</v>
      </c>
      <c r="W35" s="52" t="str">
        <f>IF(ISNUMBER((Dat1fix!FB35+Dat1fix!FB36+Dat1fix!FB37)/Dat4fix!N32),(Dat1fix!FB35+Dat1fix!FB36+Dat1fix!FB37)*100/Dat4fix!N32,"-")</f>
        <v>-</v>
      </c>
      <c r="X35" s="151"/>
      <c r="Y35" s="70"/>
      <c r="Z35" s="30"/>
    </row>
    <row r="36" spans="1:26" customFormat="1">
      <c r="A36" s="225" t="s">
        <v>890</v>
      </c>
      <c r="B36" s="191" t="str">
        <f>Dat1fix!C38</f>
        <v>Kvadraturen vgs</v>
      </c>
      <c r="C36" s="192" t="str">
        <f>Dat1fix!D38</f>
        <v>Kristiansand fengsel (HS)</v>
      </c>
      <c r="D36" s="52">
        <f>IF(ISNUMBER(Dat4fix!O33),Dat4fix!O33,"-")</f>
        <v>0</v>
      </c>
      <c r="E36" s="72" t="e">
        <f>IF(ISNUMBER(D36),(Dat1fix!ET38+Dat1fix!EU38+Dat1fix!EV38+Dat1fix!EW38+Dat1fix!EX38+Dat1fix!EY38+Dat1fix!EZ38+Dat1fix!FA38+Dat1fix!FB38)*100/Dat4fix!O33,"-")</f>
        <v>#DIV/0!</v>
      </c>
      <c r="F36" s="72" t="e">
        <f>IF(ISNUMBER(Dat4fix!O33),(Dat4fix!D33+Dat4fix!E33+Dat4fix!F33)*100/Dat4fix!O33,"-")</f>
        <v>#DIV/0!</v>
      </c>
      <c r="G36" s="52" t="str">
        <f>IF(ISNUMBER(Dat1fix!ET38/SUM(Dat4fix!D33:F33)),Dat1fix!ET38*100/(Dat4fix!D33+Dat4fix!E33+Dat4fix!F33),"-")</f>
        <v>-</v>
      </c>
      <c r="H36" s="72" t="e">
        <f>IF(ISNUMBER(Dat4fix!O33),Dat4fix!G33*100/Dat4fix!O33,"-")</f>
        <v>#DIV/0!</v>
      </c>
      <c r="I36" s="52" t="str">
        <f>IF(ISNUMBER(Dat1fix!EU38/Dat4fix!G33),Dat1fix!EU38*100/Dat4fix!G33,"-")</f>
        <v>-</v>
      </c>
      <c r="J36" s="52" t="e">
        <f>IF(ISNUMBER(Dat4fix!O33),Dat4fix!H33*100/Dat4fix!O33,"-")</f>
        <v>#DIV/0!</v>
      </c>
      <c r="K36" s="52" t="str">
        <f>IF(ISNUMBER(Dat1fix!EV38/Dat4fix!H33),Dat1fix!EV38*100/Dat4fix!H33,"-")</f>
        <v>-</v>
      </c>
      <c r="L36" s="52" t="e">
        <f>IF(ISNUMBER(Dat4fix!O33),Dat4fix!I33*100/Dat4fix!O33,"-")</f>
        <v>#DIV/0!</v>
      </c>
      <c r="M36" s="52" t="str">
        <f>IF(ISNUMBER(Dat1fix!EW38/Dat4fix!I33),Dat1fix!EW38*100/Dat4fix!I33,"-")</f>
        <v>-</v>
      </c>
      <c r="N36" s="52" t="e">
        <f>IF(ISNUMBER(Dat4fix!O33),Dat4fix!J33*100/Dat4fix!O33,"-")</f>
        <v>#DIV/0!</v>
      </c>
      <c r="O36" s="52" t="str">
        <f>IF(ISNUMBER(Dat1fix!EX38/Dat4fix!J33),Dat1fix!EX38*100/Dat4fix!J33,"-")</f>
        <v>-</v>
      </c>
      <c r="P36" s="52" t="e">
        <f>IF(ISNUMBER(Dat4fix!O33),Dat4fix!K33*100/Dat4fix!O33,"-")</f>
        <v>#DIV/0!</v>
      </c>
      <c r="Q36" s="52" t="str">
        <f>IF(ISNUMBER(Dat1fix!EY38/Dat4fix!K33),Dat1fix!EY38*100/Dat4fix!K33,"-")</f>
        <v>-</v>
      </c>
      <c r="R36" s="52" t="e">
        <f>IF(ISNUMBER(Dat4fix!O33),Dat4fix!L33*100/Dat4fix!O33,"-")</f>
        <v>#DIV/0!</v>
      </c>
      <c r="S36" s="52" t="str">
        <f>IF(ISNUMBER(Dat1fix!EZ38/Dat4fix!L33),Dat1fix!EZ38*100/Dat4fix!L33,"-")</f>
        <v>-</v>
      </c>
      <c r="T36" s="52" t="e">
        <f>IF(ISNUMBER(Dat4fix!O33),Dat4fix!M33*100/Dat4fix!O33,"-")</f>
        <v>#DIV/0!</v>
      </c>
      <c r="U36" s="52" t="str">
        <f>IF(ISNUMBER(Dat1fix!FA38/Dat4fix!M33),Dat1fix!FA38*100/Dat4fix!M33,"-")</f>
        <v>-</v>
      </c>
      <c r="V36" s="52" t="e">
        <f>IF(ISNUMBER(Dat4fix!O33),Dat4fix!N33*100/Dat4fix!O33,"-")</f>
        <v>#DIV/0!</v>
      </c>
      <c r="W36" s="52" t="str">
        <f>IF(ISNUMBER(Dat1fix!FB38/Dat4fix!N33),Dat1fix!FB38*100/Dat4fix!N33,"-")</f>
        <v>-</v>
      </c>
      <c r="X36" s="151"/>
      <c r="Y36" s="70"/>
      <c r="Z36" s="30"/>
    </row>
    <row r="37" spans="1:26" customFormat="1">
      <c r="A37" s="654" t="str">
        <f>Dat1fix!B39</f>
        <v>Rogaland</v>
      </c>
      <c r="B37" s="191" t="str">
        <f>Dat1fix!C39</f>
        <v>Randaberg vgs</v>
      </c>
      <c r="C37" s="192" t="str">
        <f>Dat1fix!D39</f>
        <v>Stavanger fengsel (HS)</v>
      </c>
      <c r="D37" s="52">
        <f>IF(ISNUMBER(Dat4fix!O34),Dat4fix!O34,"-")</f>
        <v>0</v>
      </c>
      <c r="E37" s="72" t="e">
        <f>IF(ISNUMBER(D37),(Dat1fix!ET39+Dat1fix!EU39+Dat1fix!EV39+Dat1fix!EW39+Dat1fix!EX39+Dat1fix!EY39+Dat1fix!EZ39+Dat1fix!FA39+Dat1fix!FB39)*100/Dat4fix!O34,"-")</f>
        <v>#DIV/0!</v>
      </c>
      <c r="F37" s="72" t="e">
        <f>IF(ISNUMBER(Dat4fix!O34),(Dat4fix!D34+Dat4fix!E34+Dat4fix!F34)*100/Dat4fix!O34,"-")</f>
        <v>#DIV/0!</v>
      </c>
      <c r="G37" s="52" t="str">
        <f>IF(ISNUMBER(Dat1fix!ET39/SUM(Dat4fix!D34:F34)),Dat1fix!ET39*100/(Dat4fix!D34+Dat4fix!E34+Dat4fix!F34),"-")</f>
        <v>-</v>
      </c>
      <c r="H37" s="72" t="e">
        <f>IF(ISNUMBER(Dat4fix!O34),Dat4fix!G34*100/Dat4fix!O34,"-")</f>
        <v>#DIV/0!</v>
      </c>
      <c r="I37" s="52" t="str">
        <f>IF(ISNUMBER(Dat1fix!EU39/Dat4fix!G34),Dat1fix!EU39*100/Dat4fix!G34,"-")</f>
        <v>-</v>
      </c>
      <c r="J37" s="52" t="e">
        <f>IF(ISNUMBER(Dat4fix!O34),Dat4fix!H34*100/Dat4fix!O34,"-")</f>
        <v>#DIV/0!</v>
      </c>
      <c r="K37" s="52" t="str">
        <f>IF(ISNUMBER(Dat1fix!EV39/Dat4fix!H34),Dat1fix!EV39*100/Dat4fix!H34,"-")</f>
        <v>-</v>
      </c>
      <c r="L37" s="52" t="e">
        <f>IF(ISNUMBER(Dat4fix!O34),Dat4fix!I34*100/Dat4fix!O34,"-")</f>
        <v>#DIV/0!</v>
      </c>
      <c r="M37" s="52" t="str">
        <f>IF(ISNUMBER(Dat1fix!EW39/Dat4fix!I34),Dat1fix!EW39*100/Dat4fix!I34,"-")</f>
        <v>-</v>
      </c>
      <c r="N37" s="52" t="e">
        <f>IF(ISNUMBER(Dat4fix!O34),Dat4fix!J34*100/Dat4fix!O34,"-")</f>
        <v>#DIV/0!</v>
      </c>
      <c r="O37" s="52" t="str">
        <f>IF(ISNUMBER(Dat1fix!EX39/Dat4fix!J34),Dat1fix!EX39*100/Dat4fix!J34,"-")</f>
        <v>-</v>
      </c>
      <c r="P37" s="52" t="e">
        <f>IF(ISNUMBER(Dat4fix!O34),Dat4fix!K34*100/Dat4fix!O34,"-")</f>
        <v>#DIV/0!</v>
      </c>
      <c r="Q37" s="52" t="str">
        <f>IF(ISNUMBER(Dat1fix!EY39/Dat4fix!K34),Dat1fix!EY39*100/Dat4fix!K34,"-")</f>
        <v>-</v>
      </c>
      <c r="R37" s="52" t="e">
        <f>IF(ISNUMBER(Dat4fix!O34),Dat4fix!L34*100/Dat4fix!O34,"-")</f>
        <v>#DIV/0!</v>
      </c>
      <c r="S37" s="52" t="str">
        <f>IF(ISNUMBER(Dat1fix!EZ39/Dat4fix!L34),Dat1fix!EZ39*100/Dat4fix!L34,"-")</f>
        <v>-</v>
      </c>
      <c r="T37" s="52" t="e">
        <f>IF(ISNUMBER(Dat4fix!O34),Dat4fix!M34*100/Dat4fix!O34,"-")</f>
        <v>#DIV/0!</v>
      </c>
      <c r="U37" s="52" t="str">
        <f>IF(ISNUMBER(Dat1fix!FA39/Dat4fix!M34),Dat1fix!FA39*100/Dat4fix!M34,"-")</f>
        <v>-</v>
      </c>
      <c r="V37" s="52" t="e">
        <f>IF(ISNUMBER(Dat4fix!O34),Dat4fix!N34*100/Dat4fix!O34,"-")</f>
        <v>#DIV/0!</v>
      </c>
      <c r="W37" s="52" t="str">
        <f>IF(ISNUMBER(Dat1fix!FB39/Dat4fix!N34),Dat1fix!FB39*100/Dat4fix!N34,"-")</f>
        <v>-</v>
      </c>
      <c r="X37" s="151"/>
      <c r="Y37" s="70"/>
      <c r="Z37" s="30"/>
    </row>
    <row r="38" spans="1:26" customFormat="1">
      <c r="A38" s="654"/>
      <c r="B38" s="191" t="str">
        <f>Dat1fix!C40</f>
        <v>Haugaland vgs</v>
      </c>
      <c r="C38" s="192" t="str">
        <f>Dat1fix!D40</f>
        <v>Haugesund fengsel (HS)</v>
      </c>
      <c r="D38" s="52">
        <f>IF(ISNUMBER(Dat4fix!O35),Dat4fix!O35,"-")</f>
        <v>0</v>
      </c>
      <c r="E38" s="72" t="e">
        <f>IF(ISNUMBER(D38),(Dat1fix!ET40+Dat1fix!EU40+Dat1fix!EV40+Dat1fix!EW40+Dat1fix!EX40+Dat1fix!EY40+Dat1fix!EZ40+Dat1fix!FA40+Dat1fix!FB40)*100/Dat4fix!O35,"-")</f>
        <v>#DIV/0!</v>
      </c>
      <c r="F38" s="72" t="e">
        <f>IF(ISNUMBER(Dat4fix!O35),(Dat4fix!D35+Dat4fix!E35+Dat4fix!F35)*100/Dat4fix!O35,"-")</f>
        <v>#DIV/0!</v>
      </c>
      <c r="G38" s="52" t="str">
        <f>IF(ISNUMBER(Dat1fix!ET40/SUM(Dat4fix!D35:F35)),Dat1fix!ET40*100/(Dat4fix!D35+Dat4fix!E35+Dat4fix!F35),"-")</f>
        <v>-</v>
      </c>
      <c r="H38" s="72" t="e">
        <f>IF(ISNUMBER(Dat4fix!O35),Dat4fix!G35*100/Dat4fix!O35,"-")</f>
        <v>#DIV/0!</v>
      </c>
      <c r="I38" s="52" t="str">
        <f>IF(ISNUMBER(Dat1fix!EU40/Dat4fix!G35),Dat1fix!EU40*100/Dat4fix!G35,"-")</f>
        <v>-</v>
      </c>
      <c r="J38" s="52" t="e">
        <f>IF(ISNUMBER(Dat4fix!O35),Dat4fix!H35*100/Dat4fix!O35,"-")</f>
        <v>#DIV/0!</v>
      </c>
      <c r="K38" s="52" t="str">
        <f>IF(ISNUMBER(Dat1fix!EV40/Dat4fix!H35),Dat1fix!EV40*100/Dat4fix!H35,"-")</f>
        <v>-</v>
      </c>
      <c r="L38" s="52" t="e">
        <f>IF(ISNUMBER(Dat4fix!O35),Dat4fix!I35*100/Dat4fix!O35,"-")</f>
        <v>#DIV/0!</v>
      </c>
      <c r="M38" s="52" t="str">
        <f>IF(ISNUMBER(Dat1fix!EW40/Dat4fix!I35),Dat1fix!EW40*100/Dat4fix!I35,"-")</f>
        <v>-</v>
      </c>
      <c r="N38" s="52" t="e">
        <f>IF(ISNUMBER(Dat4fix!O35),Dat4fix!J35*100/Dat4fix!O35,"-")</f>
        <v>#DIV/0!</v>
      </c>
      <c r="O38" s="52" t="str">
        <f>IF(ISNUMBER(Dat1fix!EX40/Dat4fix!J35),Dat1fix!EX40*100/Dat4fix!J35,"-")</f>
        <v>-</v>
      </c>
      <c r="P38" s="52" t="e">
        <f>IF(ISNUMBER(Dat4fix!O35),Dat4fix!K35*100/Dat4fix!O35,"-")</f>
        <v>#DIV/0!</v>
      </c>
      <c r="Q38" s="52" t="str">
        <f>IF(ISNUMBER(Dat1fix!EY40/Dat4fix!K35),Dat1fix!EY40*100/Dat4fix!K35,"-")</f>
        <v>-</v>
      </c>
      <c r="R38" s="52" t="e">
        <f>IF(ISNUMBER(Dat4fix!O35),Dat4fix!L35*100/Dat4fix!O35,"-")</f>
        <v>#DIV/0!</v>
      </c>
      <c r="S38" s="52" t="str">
        <f>IF(ISNUMBER(Dat1fix!EZ40/Dat4fix!L35),Dat1fix!EZ40*100/Dat4fix!L35,"-")</f>
        <v>-</v>
      </c>
      <c r="T38" s="52" t="e">
        <f>IF(ISNUMBER(Dat4fix!O35),Dat4fix!M35*100/Dat4fix!O35,"-")</f>
        <v>#DIV/0!</v>
      </c>
      <c r="U38" s="52" t="str">
        <f>IF(ISNUMBER(Dat1fix!FA40/Dat4fix!M35),Dat1fix!FA40*100/Dat4fix!M35,"-")</f>
        <v>-</v>
      </c>
      <c r="V38" s="52" t="e">
        <f>IF(ISNUMBER(Dat4fix!O35),Dat4fix!N35*100/Dat4fix!O35,"-")</f>
        <v>#DIV/0!</v>
      </c>
      <c r="W38" s="52" t="str">
        <f>IF(ISNUMBER(Dat1fix!FB40/Dat4fix!N35),Dat1fix!FB40*100/Dat4fix!N35,"-")</f>
        <v>-</v>
      </c>
      <c r="X38" s="151"/>
      <c r="Y38" s="70"/>
      <c r="Z38" s="30"/>
    </row>
    <row r="39" spans="1:26" customFormat="1">
      <c r="A39" s="654"/>
      <c r="B39" s="191" t="str">
        <f>Dat1fix!C41</f>
        <v>Time vgs</v>
      </c>
      <c r="C39" s="192" t="str">
        <f>LEFT(Dat1fix!D41,11)&amp;"*"</f>
        <v>Åna fengsel*</v>
      </c>
      <c r="D39" s="52">
        <f>IF(ISNUMBER(Dat4fix!O36),Dat4fix!O36,"-")</f>
        <v>0</v>
      </c>
      <c r="E39" s="72" t="e">
        <f>IF(ISNUMBER(D39),(Dat1fix!ET41+Dat1fix!EU41+Dat1fix!EV41+Dat1fix!EW41+Dat1fix!EX41+Dat1fix!EY41+Dat1fix!EZ41+Dat1fix!FA41+Dat1fix!FB41+Dat1fix!ET42+Dat1fix!EU42+Dat1fix!EV42+Dat1fix!EW42+Dat1fix!EX42+Dat1fix!EY42+Dat1fix!EZ42+Dat1fix!FA42+Dat1fix!FB42)*100/Dat4fix!O36,"-")</f>
        <v>#DIV/0!</v>
      </c>
      <c r="F39" s="72" t="e">
        <f>IF(ISNUMBER(Dat4fix!O36),(Dat4fix!D36+Dat4fix!E36+Dat4fix!F36)*100/Dat4fix!O36,"-")</f>
        <v>#DIV/0!</v>
      </c>
      <c r="G39" s="52" t="str">
        <f>IF(ISNUMBER((Dat1fix!ET41+Dat1fix!ET42)/F39),(Dat1fix!ET41+Dat1fix!ET42)*100/(Dat4fix!D36+Dat4fix!E36+Dat4fix!F36),"-")</f>
        <v>-</v>
      </c>
      <c r="H39" s="72" t="e">
        <f>IF(ISNUMBER(Dat4fix!O36),Dat4fix!G36*100/Dat4fix!O36,"-")</f>
        <v>#DIV/0!</v>
      </c>
      <c r="I39" s="52" t="str">
        <f>IF(ISNUMBER((Dat1fix!EU41+Dat1fix!EU42)/Dat4fix!G36),(Dat1fix!EU41+Dat1fix!EU42)*100/Dat4fix!G36,"-")</f>
        <v>-</v>
      </c>
      <c r="J39" s="52" t="e">
        <f>IF(ISNUMBER(Dat4fix!O36),Dat4fix!H36*100/Dat4fix!O36,"-")</f>
        <v>#DIV/0!</v>
      </c>
      <c r="K39" s="52" t="str">
        <f>IF(ISNUMBER((Dat1fix!EV41+Dat1fix!EV41)/Dat4fix!H36),(Dat1fix!EV41+Dat1fix!EV42)*100/Dat4fix!H36,"-")</f>
        <v>-</v>
      </c>
      <c r="L39" s="52" t="e">
        <f>IF(ISNUMBER(Dat4fix!O36),Dat4fix!I36*100/Dat4fix!O36,"-")</f>
        <v>#DIV/0!</v>
      </c>
      <c r="M39" s="52" t="str">
        <f>IF(ISNUMBER((Dat1fix!EW41+Dat1fix!EW42)/Dat4fix!I36),(Dat1fix!EW41+Dat1fix!EW42)*100/Dat4fix!I36,"-")</f>
        <v>-</v>
      </c>
      <c r="N39" s="52" t="e">
        <f>IF(ISNUMBER(Dat4fix!O36),Dat4fix!J36*100/Dat4fix!O36,"-")</f>
        <v>#DIV/0!</v>
      </c>
      <c r="O39" s="52" t="str">
        <f>IF(ISNUMBER((Dat1fix!EX41+Dat1fix!EX42)/Dat4fix!J36),(Dat1fix!EX41+Dat1fix!EX42)*100/Dat4fix!J36,"-")</f>
        <v>-</v>
      </c>
      <c r="P39" s="52" t="e">
        <f>IF(ISNUMBER(Dat4fix!O36),Dat4fix!K36*100/Dat4fix!O36,"-")</f>
        <v>#DIV/0!</v>
      </c>
      <c r="Q39" s="52" t="str">
        <f>IF(ISNUMBER((Dat1fix!EY41+Dat1fix!EY42)/Dat4fix!K36),(Dat1fix!EY41+Dat1fix!EY42)*100/Dat4fix!K36,"-")</f>
        <v>-</v>
      </c>
      <c r="R39" s="52" t="e">
        <f>IF(ISNUMBER(Dat4fix!O36),Dat4fix!L36*100/Dat4fix!O36,"-")</f>
        <v>#DIV/0!</v>
      </c>
      <c r="S39" s="52" t="str">
        <f>IF(ISNUMBER((Dat1fix!EZ41+Dat1fix!EY42)/Dat4fix!L36),(Dat1fix!EZ41+Dat1fix!EY42)*100/Dat4fix!L36,"-")</f>
        <v>-</v>
      </c>
      <c r="T39" s="52" t="e">
        <f>IF(ISNUMBER(Dat4fix!O36),Dat4fix!M36*100/Dat4fix!O36,"-")</f>
        <v>#DIV/0!</v>
      </c>
      <c r="U39" s="52" t="str">
        <f>IF(ISNUMBER((Dat1fix!FA41+Dat1fix!FA42)/Dat4fix!M36),(Dat1fix!FA41+Dat1fix!FA42)*100/Dat4fix!M36,"-")</f>
        <v>-</v>
      </c>
      <c r="V39" s="52" t="e">
        <f>IF(ISNUMBER(Dat4fix!O36),Dat4fix!N36*100/Dat4fix!O36,"-")</f>
        <v>#DIV/0!</v>
      </c>
      <c r="W39" s="52" t="str">
        <f>IF(ISNUMBER((Dat1fix!FB41+Dat1fix!FB42)/Dat4fix!N36),(Dat1fix!FB41+Dat1fix!FB42)*100/Dat4fix!N36,"-")</f>
        <v>-</v>
      </c>
      <c r="X39" s="151"/>
      <c r="Y39" s="70"/>
      <c r="Z39" s="152"/>
    </row>
    <row r="40" spans="1:26" customFormat="1">
      <c r="A40" s="654"/>
      <c r="B40" s="191" t="str">
        <f>Dat1fix!C43</f>
        <v>Ølen vgs</v>
      </c>
      <c r="C40" s="192" t="str">
        <f>Dat1fix!D43</f>
        <v>Sandeid fengsel (LS)</v>
      </c>
      <c r="D40" s="52">
        <f>IF(ISNUMBER(Dat4fix!O37),Dat4fix!O37,"-")</f>
        <v>0</v>
      </c>
      <c r="E40" s="72" t="e">
        <f>IF(ISNUMBER(D40),(Dat1fix!ET43+Dat1fix!EU43+Dat1fix!EV43+Dat1fix!EW43+Dat1fix!EX43+Dat1fix!EY43+Dat1fix!EZ43+Dat1fix!FA43+Dat1fix!FB43)*100/Dat4fix!O37,"-")</f>
        <v>#DIV/0!</v>
      </c>
      <c r="F40" s="72" t="e">
        <f>IF(ISNUMBER(Dat4fix!O37),(Dat4fix!D37+Dat4fix!E37+Dat4fix!F37)*100/Dat4fix!O37,"-")</f>
        <v>#DIV/0!</v>
      </c>
      <c r="G40" s="52" t="str">
        <f>IF(ISNUMBER(Dat1fix!ET43/SUM(Dat4fix!D37:F37)),Dat1fix!ET43*100/(Dat4fix!D37+Dat4fix!E37+Dat4fix!F37),"-")</f>
        <v>-</v>
      </c>
      <c r="H40" s="72" t="e">
        <f>IF(ISNUMBER(Dat4fix!O37),Dat4fix!G37*100/Dat4fix!O37,"-")</f>
        <v>#DIV/0!</v>
      </c>
      <c r="I40" s="52" t="str">
        <f>IF(ISNUMBER(Dat1fix!EU43/Dat4fix!G37),Dat1fix!EU43*100/Dat4fix!G37,"-")</f>
        <v>-</v>
      </c>
      <c r="J40" s="52" t="e">
        <f>IF(ISNUMBER(Dat4fix!O37),Dat4fix!H37*100/Dat4fix!O37,"-")</f>
        <v>#DIV/0!</v>
      </c>
      <c r="K40" s="52" t="str">
        <f>IF(ISNUMBER(Dat1fix!EV43/Dat4fix!H37),Dat1fix!EV43*100/Dat4fix!H37,"-")</f>
        <v>-</v>
      </c>
      <c r="L40" s="52" t="e">
        <f>IF(ISNUMBER(Dat4fix!O37),Dat4fix!I37*100/Dat4fix!O37,"-")</f>
        <v>#DIV/0!</v>
      </c>
      <c r="M40" s="52" t="str">
        <f>IF(ISNUMBER(Dat1fix!EW43/Dat4fix!I37),Dat1fix!EW43*100/Dat4fix!I37,"-")</f>
        <v>-</v>
      </c>
      <c r="N40" s="52" t="e">
        <f>IF(ISNUMBER(Dat4fix!O37),Dat4fix!J37*100/Dat4fix!O37,"-")</f>
        <v>#DIV/0!</v>
      </c>
      <c r="O40" s="52" t="str">
        <f>IF(ISNUMBER(Dat1fix!EX43/Dat4fix!J37),Dat1fix!EX43*100/Dat4fix!J37,"-")</f>
        <v>-</v>
      </c>
      <c r="P40" s="52" t="e">
        <f>IF(ISNUMBER(Dat4fix!O37),Dat4fix!K37*100/Dat4fix!O37,"-")</f>
        <v>#DIV/0!</v>
      </c>
      <c r="Q40" s="52" t="str">
        <f>IF(ISNUMBER(Dat1fix!EY43/Dat4fix!K37),Dat1fix!EY43*100/Dat4fix!K37,"-")</f>
        <v>-</v>
      </c>
      <c r="R40" s="52" t="e">
        <f>IF(ISNUMBER(Dat4fix!O37),Dat4fix!L37*100/Dat4fix!O37,"-")</f>
        <v>#DIV/0!</v>
      </c>
      <c r="S40" s="52" t="str">
        <f>IF(ISNUMBER(Dat1fix!EZ43/Dat4fix!L37),Dat1fix!EZ43*100/Dat4fix!L37,"-")</f>
        <v>-</v>
      </c>
      <c r="T40" s="52" t="e">
        <f>IF(ISNUMBER(Dat4fix!O37),Dat4fix!M37*100/Dat4fix!O37,"-")</f>
        <v>#DIV/0!</v>
      </c>
      <c r="U40" s="52" t="str">
        <f>IF(ISNUMBER(Dat1fix!FA43/Dat4fix!M37),Dat1fix!FA43*100/Dat4fix!M37,"-")</f>
        <v>-</v>
      </c>
      <c r="V40" s="52" t="e">
        <f>IF(ISNUMBER(Dat4fix!O37),Dat4fix!N37*100/Dat4fix!O37,"-")</f>
        <v>#DIV/0!</v>
      </c>
      <c r="W40" s="52" t="str">
        <f>IF(ISNUMBER(Dat1fix!FB43/Dat4fix!N37),Dat1fix!FB43*100/Dat4fix!N37,"-")</f>
        <v>-</v>
      </c>
      <c r="X40" s="151"/>
      <c r="Y40" s="70"/>
      <c r="Z40" s="30"/>
    </row>
    <row r="41" spans="1:26" customFormat="1">
      <c r="A41" s="654" t="str">
        <f>Dat1fix!B44</f>
        <v>Hordaland</v>
      </c>
      <c r="B41" s="655" t="str">
        <f>Dat1fix!C44</f>
        <v>Åsane vgs</v>
      </c>
      <c r="C41" s="192" t="str">
        <f>Dat1fix!D44</f>
        <v>Bergen fengsel Osterøy avd (LS)</v>
      </c>
      <c r="D41" s="52">
        <f>IF(ISNUMBER(Dat4fix!O38),Dat4fix!O38,"-")</f>
        <v>0</v>
      </c>
      <c r="E41" s="72" t="e">
        <f>IF(ISNUMBER(D41),(Dat1fix!ET44+Dat1fix!EU44+Dat1fix!EV44+Dat1fix!EW44+Dat1fix!EX44+Dat1fix!EY44+Dat1fix!EZ44+Dat1fix!FA44+Dat1fix!FB44)*100/Dat4fix!O38,"-")</f>
        <v>#DIV/0!</v>
      </c>
      <c r="F41" s="72" t="e">
        <f>IF(ISNUMBER(Dat4fix!O38),(Dat4fix!D38+Dat4fix!E38+Dat4fix!F38)*100/Dat4fix!O38,"-")</f>
        <v>#DIV/0!</v>
      </c>
      <c r="G41" s="52" t="str">
        <f>IF(ISNUMBER(Dat1fix!ET44/SUM(Dat4fix!D38:F38)),Dat1fix!ET44*100/(Dat4fix!D38+Dat4fix!E38+Dat4fix!F38),"-")</f>
        <v>-</v>
      </c>
      <c r="H41" s="72" t="e">
        <f>IF(ISNUMBER(Dat4fix!O38),Dat4fix!G38*100/Dat4fix!O38,"-")</f>
        <v>#DIV/0!</v>
      </c>
      <c r="I41" s="52" t="str">
        <f>IF(ISNUMBER(Dat1fix!EU44/Dat4fix!G38),Dat1fix!EU44*100/Dat4fix!G38,"-")</f>
        <v>-</v>
      </c>
      <c r="J41" s="52" t="e">
        <f>IF(ISNUMBER(Dat4fix!O38),Dat4fix!H38*100/Dat4fix!O38,"-")</f>
        <v>#DIV/0!</v>
      </c>
      <c r="K41" s="52" t="str">
        <f>IF(ISNUMBER(Dat1fix!EV44/Dat4fix!H38),Dat1fix!EV44*100/Dat4fix!H38,"-")</f>
        <v>-</v>
      </c>
      <c r="L41" s="52" t="e">
        <f>IF(ISNUMBER(Dat4fix!O38),Dat4fix!I38*100/Dat4fix!O38,"-")</f>
        <v>#DIV/0!</v>
      </c>
      <c r="M41" s="52" t="str">
        <f>IF(ISNUMBER(Dat1fix!EW44/Dat4fix!I38),Dat1fix!EW44*100/Dat4fix!I38,"-")</f>
        <v>-</v>
      </c>
      <c r="N41" s="52" t="e">
        <f>IF(ISNUMBER(Dat4fix!O38),Dat4fix!J38*100/Dat4fix!O38,"-")</f>
        <v>#DIV/0!</v>
      </c>
      <c r="O41" s="52" t="str">
        <f>IF(ISNUMBER(Dat1fix!EX44/Dat4fix!J38),Dat1fix!EX44*100/Dat4fix!J38,"-")</f>
        <v>-</v>
      </c>
      <c r="P41" s="52" t="e">
        <f>IF(ISNUMBER(Dat4fix!O38),Dat4fix!K38*100/Dat4fix!O38,"-")</f>
        <v>#DIV/0!</v>
      </c>
      <c r="Q41" s="52" t="str">
        <f>IF(ISNUMBER(Dat1fix!EY44/Dat4fix!K38),Dat1fix!EY44*100/Dat4fix!K38,"-")</f>
        <v>-</v>
      </c>
      <c r="R41" s="52" t="e">
        <f>IF(ISNUMBER(Dat4fix!O38),Dat4fix!L38*100/Dat4fix!O38,"-")</f>
        <v>#DIV/0!</v>
      </c>
      <c r="S41" s="52" t="str">
        <f>IF(ISNUMBER(Dat1fix!EZ44/Dat4fix!L38),Dat1fix!EZ44*100/Dat4fix!L38,"-")</f>
        <v>-</v>
      </c>
      <c r="T41" s="52" t="e">
        <f>IF(ISNUMBER(Dat4fix!O38),Dat4fix!M38*100/Dat4fix!O38,"-")</f>
        <v>#DIV/0!</v>
      </c>
      <c r="U41" s="52" t="str">
        <f>IF(ISNUMBER(Dat1fix!FA44/Dat4fix!M38),Dat1fix!FA44*100/Dat4fix!M38,"-")</f>
        <v>-</v>
      </c>
      <c r="V41" s="52" t="e">
        <f>IF(ISNUMBER(Dat4fix!O38),Dat4fix!N38*100/Dat4fix!O38,"-")</f>
        <v>#DIV/0!</v>
      </c>
      <c r="W41" s="52" t="str">
        <f>IF(ISNUMBER(Dat1fix!FB44/Dat4fix!N38),Dat1fix!FB44*100/Dat4fix!N38,"-")</f>
        <v>-</v>
      </c>
      <c r="X41" s="151"/>
      <c r="Y41" s="70"/>
      <c r="Z41" s="30"/>
    </row>
    <row r="42" spans="1:26" customFormat="1">
      <c r="A42" s="654"/>
      <c r="B42" s="655"/>
      <c r="C42" s="192" t="str">
        <f>Dat1fix!D45</f>
        <v>Bergen fengsel (HS)</v>
      </c>
      <c r="D42" s="52">
        <f>IF(ISNUMBER(Dat4fix!O39),Dat4fix!O39,"-")</f>
        <v>0</v>
      </c>
      <c r="E42" s="72" t="e">
        <f>IF(ISNUMBER(D42),(Dat1fix!ET45+Dat1fix!EU45+Dat1fix!EV45+Dat1fix!EW45+Dat1fix!EX45+Dat1fix!EY45+Dat1fix!EZ45+Dat1fix!FA45+Dat1fix!FB45)*100/Dat4fix!O39,"-")</f>
        <v>#DIV/0!</v>
      </c>
      <c r="F42" s="72" t="e">
        <f>IF(ISNUMBER(Dat4fix!O39),(Dat4fix!D39+Dat4fix!E39+Dat4fix!F39)*100/Dat4fix!O39,"-")</f>
        <v>#DIV/0!</v>
      </c>
      <c r="G42" s="52" t="str">
        <f>IF(ISNUMBER(Dat1fix!ET45/SUM(Dat4fix!D39:F39)),Dat1fix!ET45*100/(Dat4fix!D39+Dat4fix!E39+Dat4fix!F39),"-")</f>
        <v>-</v>
      </c>
      <c r="H42" s="72" t="e">
        <f>IF(ISNUMBER(Dat4fix!O39),Dat4fix!G39*100/Dat4fix!O39,"-")</f>
        <v>#DIV/0!</v>
      </c>
      <c r="I42" s="52" t="str">
        <f>IF(ISNUMBER(Dat1fix!EU45/Dat4fix!G39),Dat1fix!EU45*100/Dat4fix!G39,"-")</f>
        <v>-</v>
      </c>
      <c r="J42" s="52" t="e">
        <f>IF(ISNUMBER(Dat4fix!O39),Dat4fix!H39*100/Dat4fix!O39,"-")</f>
        <v>#DIV/0!</v>
      </c>
      <c r="K42" s="52" t="str">
        <f>IF(ISNUMBER(Dat1fix!EV45/Dat4fix!H39),Dat1fix!EV45*100/Dat4fix!H39,"-")</f>
        <v>-</v>
      </c>
      <c r="L42" s="52" t="e">
        <f>IF(ISNUMBER(Dat4fix!O39),Dat4fix!I39*100/Dat4fix!O39,"-")</f>
        <v>#DIV/0!</v>
      </c>
      <c r="M42" s="52" t="str">
        <f>IF(ISNUMBER(Dat1fix!EW45/Dat4fix!I39),Dat1fix!EW45*100/Dat4fix!I39,"-")</f>
        <v>-</v>
      </c>
      <c r="N42" s="52" t="e">
        <f>IF(ISNUMBER(Dat4fix!O39),Dat4fix!J39*100/Dat4fix!O39,"-")</f>
        <v>#DIV/0!</v>
      </c>
      <c r="O42" s="52" t="str">
        <f>IF(ISNUMBER(Dat1fix!EX45/Dat4fix!J39),Dat1fix!EX45*100/Dat4fix!J39,"-")</f>
        <v>-</v>
      </c>
      <c r="P42" s="52" t="e">
        <f>IF(ISNUMBER(Dat4fix!O39),Dat4fix!K39*100/Dat4fix!O39,"-")</f>
        <v>#DIV/0!</v>
      </c>
      <c r="Q42" s="52" t="str">
        <f>IF(ISNUMBER(Dat1fix!EY45/Dat4fix!K39),Dat1fix!EY45*100/Dat4fix!K39,"-")</f>
        <v>-</v>
      </c>
      <c r="R42" s="52" t="e">
        <f>IF(ISNUMBER(Dat4fix!O39),Dat4fix!L39*100/Dat4fix!O39,"-")</f>
        <v>#DIV/0!</v>
      </c>
      <c r="S42" s="52" t="str">
        <f>IF(ISNUMBER(Dat1fix!EZ45/Dat4fix!L39),Dat1fix!EZ45*100/Dat4fix!L39,"-")</f>
        <v>-</v>
      </c>
      <c r="T42" s="52" t="e">
        <f>IF(ISNUMBER(Dat4fix!O39),Dat4fix!M39*100/Dat4fix!O39,"-")</f>
        <v>#DIV/0!</v>
      </c>
      <c r="U42" s="52" t="str">
        <f>IF(ISNUMBER(Dat1fix!FA45/Dat4fix!M39),Dat1fix!FA45*100/Dat4fix!M39,"-")</f>
        <v>-</v>
      </c>
      <c r="V42" s="52" t="e">
        <f>IF(ISNUMBER(Dat4fix!O39),Dat4fix!N39*100/Dat4fix!O39,"-")</f>
        <v>#DIV/0!</v>
      </c>
      <c r="W42" s="52" t="str">
        <f>IF(ISNUMBER(Dat1fix!FB45/Dat4fix!N39),Dat1fix!FB45*100/Dat4fix!N39,"-")</f>
        <v>-</v>
      </c>
      <c r="X42" s="151"/>
      <c r="Y42" s="70"/>
      <c r="Z42" s="30"/>
    </row>
    <row r="43" spans="1:26" customFormat="1">
      <c r="A43" s="654"/>
      <c r="B43" s="655"/>
      <c r="C43" s="192" t="str">
        <f>Dat1fix!D46</f>
        <v>Bjørgvin fengsel (LS)</v>
      </c>
      <c r="D43" s="52">
        <f>IF(ISNUMBER(Dat4fix!O40),Dat4fix!O40,"-")</f>
        <v>0</v>
      </c>
      <c r="E43" s="72" t="e">
        <f>IF(ISNUMBER(D43),(Dat1fix!ET46+Dat1fix!EU46+Dat1fix!EV46+Dat1fix!EW46+Dat1fix!EX46+Dat1fix!EY46+Dat1fix!EZ46+Dat1fix!FA46+Dat1fix!FB46)*100/Dat4fix!O40,"-")</f>
        <v>#DIV/0!</v>
      </c>
      <c r="F43" s="72" t="e">
        <f>IF(ISNUMBER(Dat4fix!O40),(Dat4fix!D40+Dat4fix!E40+Dat4fix!F40)*100/Dat4fix!O40,"-")</f>
        <v>#DIV/0!</v>
      </c>
      <c r="G43" s="52" t="str">
        <f>IF(ISNUMBER(Dat1fix!ET46/SUM(Dat4fix!D40:F40)),Dat1fix!ET46*100/(Dat4fix!D40+Dat4fix!E40+Dat4fix!F40),"-")</f>
        <v>-</v>
      </c>
      <c r="H43" s="72" t="e">
        <f>IF(ISNUMBER(Dat4fix!O40),Dat4fix!G40*100/Dat4fix!O40,"-")</f>
        <v>#DIV/0!</v>
      </c>
      <c r="I43" s="52" t="str">
        <f>IF(ISNUMBER(Dat1fix!EU46/Dat4fix!G40),Dat1fix!EU46*100/Dat4fix!G40,"-")</f>
        <v>-</v>
      </c>
      <c r="J43" s="52" t="e">
        <f>IF(ISNUMBER(Dat4fix!O40),Dat4fix!H40*100/Dat4fix!O40,"-")</f>
        <v>#DIV/0!</v>
      </c>
      <c r="K43" s="52" t="str">
        <f>IF(ISNUMBER(Dat1fix!EV46/Dat4fix!H40),Dat1fix!EV46*100/Dat4fix!H40,"-")</f>
        <v>-</v>
      </c>
      <c r="L43" s="52" t="e">
        <f>IF(ISNUMBER(Dat4fix!O40),Dat4fix!I40*100/Dat4fix!O40,"-")</f>
        <v>#DIV/0!</v>
      </c>
      <c r="M43" s="52" t="str">
        <f>IF(ISNUMBER(Dat1fix!EW46/Dat4fix!I40),Dat1fix!EW46*100/Dat4fix!I40,"-")</f>
        <v>-</v>
      </c>
      <c r="N43" s="52" t="e">
        <f>IF(ISNUMBER(Dat4fix!O40),Dat4fix!J40*100/Dat4fix!O40,"-")</f>
        <v>#DIV/0!</v>
      </c>
      <c r="O43" s="52" t="str">
        <f>IF(ISNUMBER(Dat1fix!EX46/Dat4fix!J40),Dat1fix!EX46*100/Dat4fix!J40,"-")</f>
        <v>-</v>
      </c>
      <c r="P43" s="52" t="e">
        <f>IF(ISNUMBER(Dat4fix!O40),Dat4fix!K40*100/Dat4fix!O40,"-")</f>
        <v>#DIV/0!</v>
      </c>
      <c r="Q43" s="52" t="str">
        <f>IF(ISNUMBER(Dat1fix!EY46/Dat4fix!K40),Dat1fix!EY46*100/Dat4fix!K40,"-")</f>
        <v>-</v>
      </c>
      <c r="R43" s="52" t="e">
        <f>IF(ISNUMBER(Dat4fix!O40),Dat4fix!L40*100/Dat4fix!O40,"-")</f>
        <v>#DIV/0!</v>
      </c>
      <c r="S43" s="52" t="str">
        <f>IF(ISNUMBER(Dat1fix!EZ46/Dat4fix!L40),Dat1fix!EZ46*100/Dat4fix!L40,"-")</f>
        <v>-</v>
      </c>
      <c r="T43" s="52" t="e">
        <f>IF(ISNUMBER(Dat4fix!O40),Dat4fix!M40*100/Dat4fix!O40,"-")</f>
        <v>#DIV/0!</v>
      </c>
      <c r="U43" s="52" t="str">
        <f>IF(ISNUMBER(Dat1fix!FA46/Dat4fix!M40),Dat1fix!FA46*100/Dat4fix!M40,"-")</f>
        <v>-</v>
      </c>
      <c r="V43" s="52" t="e">
        <f>IF(ISNUMBER(Dat4fix!O40),Dat4fix!N40*100/Dat4fix!O40,"-")</f>
        <v>#DIV/0!</v>
      </c>
      <c r="W43" s="52" t="str">
        <f>IF(ISNUMBER(Dat1fix!FB46/Dat4fix!N40),Dat1fix!FB46*100/Dat4fix!N40,"-")</f>
        <v>-</v>
      </c>
      <c r="X43" s="151"/>
      <c r="Y43" s="70"/>
      <c r="Z43" s="30"/>
    </row>
    <row r="44" spans="1:26" customFormat="1">
      <c r="A44" s="200" t="str">
        <f>Dat1fix!B47</f>
        <v>Sogn og Fjordane</v>
      </c>
      <c r="B44" s="191" t="str">
        <f>Dat1fix!C47</f>
        <v>Sogndal vgs</v>
      </c>
      <c r="C44" s="192" t="str">
        <f>LEFT(Dat1fix!D47,11)&amp;"*"</f>
        <v>Vik fengsel*</v>
      </c>
      <c r="D44" s="52">
        <f>IF(ISNUMBER(Dat4fix!O41),Dat4fix!O41,"-")</f>
        <v>0</v>
      </c>
      <c r="E44" s="72" t="e">
        <f>IF(ISNUMBER(D44),(Dat1fix!ET47+Dat1fix!EU47+Dat1fix!EV47+Dat1fix!EW47+Dat1fix!EX47+Dat1fix!EY47+Dat1fix!EZ47+Dat1fix!FA47+Dat1fix!FB47+Dat1fix!ET48+Dat1fix!EU48+Dat1fix!EV48+Dat1fix!EW48+Dat1fix!EX48+Dat1fix!EY48+Dat1fix!EZ48+Dat1fix!FA48+Dat1fix!FB48)*100/Dat4fix!O41,"-")</f>
        <v>#DIV/0!</v>
      </c>
      <c r="F44" s="72" t="e">
        <f>IF(ISNUMBER(Dat4fix!O41),(Dat4fix!D41+Dat4fix!E41+Dat4fix!F41)*100/Dat4fix!O41,"-")</f>
        <v>#DIV/0!</v>
      </c>
      <c r="G44" s="52" t="str">
        <f>IF(ISNUMBER((Dat1fix!ET47+Dat1fix!ET48)/F44),(Dat1fix!ET47+Dat1fix!ET48)*100/(Dat4fix!D41+Dat4fix!E41+Dat4fix!F41),"-")</f>
        <v>-</v>
      </c>
      <c r="H44" s="72" t="e">
        <f>IF(ISNUMBER(Dat4fix!O41),Dat4fix!G41*100/Dat4fix!O41,"-")</f>
        <v>#DIV/0!</v>
      </c>
      <c r="I44" s="52" t="str">
        <f>IF(ISNUMBER((Dat1fix!EU47+Dat1fix!EU48)/Dat4fix!G41),(Dat1fix!EU47+Dat1fix!EU48)*100/Dat4fix!G41,"-")</f>
        <v>-</v>
      </c>
      <c r="J44" s="52" t="e">
        <f>IF(ISNUMBER(Dat4fix!O41),Dat4fix!H41*100/Dat4fix!O41,"-")</f>
        <v>#DIV/0!</v>
      </c>
      <c r="K44" s="52" t="str">
        <f>IF(ISNUMBER((Dat1fix!EV47+Dat1fix!EV48)/Dat4fix!H41),(Dat1fix!EV47+Dat1fix!EV48)*100/Dat4fix!H41,"-")</f>
        <v>-</v>
      </c>
      <c r="L44" s="52" t="e">
        <f>IF(ISNUMBER(Dat4fix!O41),Dat4fix!I41*100/Dat4fix!O41,"-")</f>
        <v>#DIV/0!</v>
      </c>
      <c r="M44" s="52" t="str">
        <f>IF(ISNUMBER((Dat1fix!EW47+Dat1fix!EW48)/Dat4fix!I41),(Dat1fix!EW47+Dat1fix!EW48)*100/Dat4fix!I41,"-")</f>
        <v>-</v>
      </c>
      <c r="N44" s="52" t="e">
        <f>IF(ISNUMBER(Dat4fix!O41),Dat4fix!J41*100/Dat4fix!O41,"-")</f>
        <v>#DIV/0!</v>
      </c>
      <c r="O44" s="52" t="str">
        <f>IF(ISNUMBER((Dat1fix!EX47+Dat1fix!EX48)/Dat4fix!J41),(Dat1fix!EX47+Dat1fix!EX48)*100/Dat4fix!J41,"-")</f>
        <v>-</v>
      </c>
      <c r="P44" s="52" t="e">
        <f>IF(ISNUMBER(Dat4fix!O41),Dat4fix!K41*100/Dat4fix!O41,"-")</f>
        <v>#DIV/0!</v>
      </c>
      <c r="Q44" s="52" t="str">
        <f>IF(ISNUMBER((Dat1fix!EY47+Dat1fix!EY48)/Dat4fix!K41),(Dat1fix!EY47+Dat1fix!EY48)*100/Dat4fix!K41,"-")</f>
        <v>-</v>
      </c>
      <c r="R44" s="52" t="e">
        <f>IF(ISNUMBER(Dat4fix!O41),Dat4fix!L41*100/Dat4fix!O41,"-")</f>
        <v>#DIV/0!</v>
      </c>
      <c r="S44" s="52" t="str">
        <f>IF(ISNUMBER((Dat1fix!EZ47+Dat1fix!EZ48)/Dat4fix!L41),(Dat1fix!EZ47+Dat1fix!EZ48)*100/Dat4fix!L41,"-")</f>
        <v>-</v>
      </c>
      <c r="T44" s="52" t="e">
        <f>IF(ISNUMBER(Dat4fix!O41),Dat4fix!M41*100/Dat4fix!O41,"-")</f>
        <v>#DIV/0!</v>
      </c>
      <c r="U44" s="52" t="str">
        <f>IF(ISNUMBER((Dat1fix!FA47+Dat1fix!FA48)/Dat4fix!M41),(Dat1fix!FA47+Dat1fix!FA48)*100/Dat4fix!M41,"-")</f>
        <v>-</v>
      </c>
      <c r="V44" s="52" t="e">
        <f>IF(ISNUMBER(Dat4fix!O41),Dat4fix!N41*100/Dat4fix!O41,"-")</f>
        <v>#DIV/0!</v>
      </c>
      <c r="W44" s="52" t="str">
        <f>IF(ISNUMBER((Dat1fix!FB47+Dat1fix!FB48)/Dat4fix!N41),(Dat1fix!FB47+Dat1fix!FB48)*100/Dat4fix!N41,"-")</f>
        <v>-</v>
      </c>
      <c r="X44" s="151"/>
      <c r="Y44" s="70"/>
      <c r="Z44" s="30"/>
    </row>
    <row r="45" spans="1:26" customFormat="1">
      <c r="A45" s="654" t="str">
        <f>Dat1fix!B49</f>
        <v>Møre og Romsdal</v>
      </c>
      <c r="B45" s="191" t="str">
        <f>Dat1fix!C49</f>
        <v>Romsdal vgs</v>
      </c>
      <c r="C45" s="192" t="str">
        <f>LEFT(Dat1fix!D49,14)&amp;"*"</f>
        <v>Hustad fengsel*</v>
      </c>
      <c r="D45" s="52">
        <f>IF(ISNUMBER(Dat4fix!O42),Dat4fix!O42,"-")</f>
        <v>0</v>
      </c>
      <c r="E45" s="72" t="e">
        <f>IF(ISNUMBER(D45),(Dat1fix!ET49+Dat1fix!EU49+Dat1fix!EV49+Dat1fix!EW49+Dat1fix!EX49+Dat1fix!EY49+Dat1fix!EZ49+Dat1fix!FA49+Dat1fix!FB49+Dat1fix!ET50+Dat1fix!EU50+Dat1fix!EV50+Dat1fix!EW50+Dat1fix!EX50+Dat1fix!EY50+Dat1fix!EZ50+Dat1fix!FA50+Dat1fix!FB50)*100/Dat4fix!O42,"-")</f>
        <v>#DIV/0!</v>
      </c>
      <c r="F45" s="72" t="e">
        <f>IF(ISNUMBER(Dat4fix!O42),(Dat4fix!D42+Dat4fix!E42+Dat4fix!F42)*100/Dat4fix!O42,"-")</f>
        <v>#DIV/0!</v>
      </c>
      <c r="G45" s="52" t="str">
        <f>IF(ISNUMBER((Dat1fix!ET49+Dat1fix!ET50)/F45),(Dat1fix!ET49+Dat1fix!ET50)*100/(Dat4fix!D42+Dat4fix!E42+Dat4fix!F42),"-")</f>
        <v>-</v>
      </c>
      <c r="H45" s="72" t="e">
        <f>IF(ISNUMBER(Dat4fix!O42),Dat4fix!G42*100/Dat4fix!O42,"-")</f>
        <v>#DIV/0!</v>
      </c>
      <c r="I45" s="52" t="str">
        <f>IF(ISNUMBER((Dat1fix!EU49+Dat1fix!EU49)/Dat4fix!G42),(Dat1fix!EU49+Dat1fix!EU50)*100/Dat4fix!G42,"-")</f>
        <v>-</v>
      </c>
      <c r="J45" s="52" t="e">
        <f>IF(ISNUMBER(Dat4fix!O42),Dat4fix!H42*100/Dat4fix!O42,"-")</f>
        <v>#DIV/0!</v>
      </c>
      <c r="K45" s="52" t="str">
        <f>IF(ISNUMBER((Dat1fix!EV49+Dat1fix!EV50)/Dat4fix!H42),(Dat1fix!EV49+Dat1fix!EV50)*100/Dat4fix!H42,"-")</f>
        <v>-</v>
      </c>
      <c r="L45" s="52" t="e">
        <f>IF(ISNUMBER(Dat4fix!O42),Dat4fix!I42*100/Dat4fix!O42,"-")</f>
        <v>#DIV/0!</v>
      </c>
      <c r="M45" s="52" t="str">
        <f>IF(ISNUMBER((Dat1fix!EW49+Dat1fix!EW50)/Dat4fix!I42),(Dat1fix!EW49+Dat1fix!EW50)*100/Dat4fix!I42,"-")</f>
        <v>-</v>
      </c>
      <c r="N45" s="52" t="e">
        <f>IF(ISNUMBER(Dat4fix!O42),Dat4fix!J42*100/Dat4fix!O42,"-")</f>
        <v>#DIV/0!</v>
      </c>
      <c r="O45" s="52" t="str">
        <f>IF(ISNUMBER((Dat1fix!EX49+Dat1fix!EX50)/Dat4fix!J42),(Dat1fix!EX49+Dat1fix!EX50)*100/Dat4fix!J42,"-")</f>
        <v>-</v>
      </c>
      <c r="P45" s="52" t="e">
        <f>IF(ISNUMBER(Dat4fix!O42),Dat4fix!K42*100/Dat4fix!O42,"-")</f>
        <v>#DIV/0!</v>
      </c>
      <c r="Q45" s="52" t="str">
        <f>IF(ISNUMBER((Dat1fix!EY49+Dat1fix!EY50)/Dat4fix!K42),(Dat1fix!EY49+Dat1fix!EY50)*100/Dat4fix!K42,"-")</f>
        <v>-</v>
      </c>
      <c r="R45" s="52" t="e">
        <f>IF(ISNUMBER(Dat4fix!O42),Dat4fix!L42*100/Dat4fix!O42,"-")</f>
        <v>#DIV/0!</v>
      </c>
      <c r="S45" s="52" t="str">
        <f>IF(ISNUMBER((Dat1fix!EZ49+Dat1fix!EZ50)/Dat4fix!L42),(Dat1fix!EZ49+Dat1fix!EZ50)*100/Dat4fix!L42,"-")</f>
        <v>-</v>
      </c>
      <c r="T45" s="52" t="e">
        <f>IF(ISNUMBER(Dat4fix!O42),Dat4fix!M42*100/Dat4fix!O42,"-")</f>
        <v>#DIV/0!</v>
      </c>
      <c r="U45" s="52" t="str">
        <f>IF(ISNUMBER((Dat1fix!FA49+Dat1fix!FA50)/Dat4fix!M42),(Dat1fix!FA49+Dat1fix!FA50)*100/Dat4fix!M42,"-")</f>
        <v>-</v>
      </c>
      <c r="V45" s="52" t="e">
        <f>IF(ISNUMBER(Dat4fix!O42),Dat4fix!N42*100/Dat4fix!O42,"-")</f>
        <v>#DIV/0!</v>
      </c>
      <c r="W45" s="52" t="str">
        <f>IF(ISNUMBER((Dat1fix!FB49+Dat1fix!FA50)/Dat4fix!N42),(Dat1fix!FB49+Dat1fix!FA50)*100/Dat4fix!N42,"-")</f>
        <v>-</v>
      </c>
      <c r="X45" s="151"/>
      <c r="Y45" s="70"/>
      <c r="Z45" s="30"/>
    </row>
    <row r="46" spans="1:26" customFormat="1">
      <c r="A46" s="654"/>
      <c r="B46" s="191" t="str">
        <f>Dat1fix!C51</f>
        <v>Fagerlia vgs</v>
      </c>
      <c r="C46" s="192" t="str">
        <f>Dat1fix!D51</f>
        <v>Ålesund fengsel (HS)</v>
      </c>
      <c r="D46" s="52">
        <f>IF(ISNUMBER(Dat4fix!O43),Dat4fix!O43,"-")</f>
        <v>0</v>
      </c>
      <c r="E46" s="72" t="e">
        <f>IF(ISNUMBER(D46),(Dat1fix!ET51+Dat1fix!EU51+Dat1fix!EV51+Dat1fix!EW51+Dat1fix!EX51+Dat1fix!EY51+Dat1fix!EZ51+Dat1fix!FA51+Dat1fix!FB51)*100/Dat4fix!O43,"-")</f>
        <v>#DIV/0!</v>
      </c>
      <c r="F46" s="72" t="e">
        <f>IF(ISNUMBER(Dat4fix!O43),(Dat4fix!D43+Dat4fix!E43+Dat4fix!F43)*100/Dat4fix!O43,"-")</f>
        <v>#DIV/0!</v>
      </c>
      <c r="G46" s="52" t="str">
        <f>IF(ISNUMBER(Dat1fix!ET51/SUM(Dat4fix!D43:F43)),Dat1fix!ET51*100/(Dat4fix!D43+Dat4fix!E43+Dat4fix!F43),"-")</f>
        <v>-</v>
      </c>
      <c r="H46" s="72" t="e">
        <f>IF(ISNUMBER(Dat4fix!O43),Dat4fix!G43*100/Dat4fix!O43,"-")</f>
        <v>#DIV/0!</v>
      </c>
      <c r="I46" s="52" t="str">
        <f>IF(ISNUMBER(Dat1fix!EU51/Dat4fix!G43),Dat1fix!EU51*100/Dat4fix!G43,"-")</f>
        <v>-</v>
      </c>
      <c r="J46" s="52" t="e">
        <f>IF(ISNUMBER(Dat4fix!O43),Dat4fix!H43*100/Dat4fix!O43,"-")</f>
        <v>#DIV/0!</v>
      </c>
      <c r="K46" s="52" t="str">
        <f>IF(ISNUMBER(Dat1fix!EV51/Dat4fix!H43),Dat1fix!EV51*100/Dat4fix!H43,"-")</f>
        <v>-</v>
      </c>
      <c r="L46" s="52" t="e">
        <f>IF(ISNUMBER(Dat4fix!O43),Dat4fix!I43*100/Dat4fix!O43,"-")</f>
        <v>#DIV/0!</v>
      </c>
      <c r="M46" s="52" t="str">
        <f>IF(ISNUMBER(Dat1fix!EW51/Dat4fix!I43),Dat1fix!EW51*100/Dat4fix!I43,"-")</f>
        <v>-</v>
      </c>
      <c r="N46" s="52" t="e">
        <f>IF(ISNUMBER(Dat4fix!O43),Dat4fix!J43*100/Dat4fix!O43,"-")</f>
        <v>#DIV/0!</v>
      </c>
      <c r="O46" s="52" t="str">
        <f>IF(ISNUMBER(Dat1fix!EX51/Dat4fix!J43),Dat1fix!EX51*100/Dat4fix!J43,"-")</f>
        <v>-</v>
      </c>
      <c r="P46" s="52" t="e">
        <f>IF(ISNUMBER(Dat4fix!O43),Dat4fix!K43*100/Dat4fix!O43,"-")</f>
        <v>#DIV/0!</v>
      </c>
      <c r="Q46" s="52" t="str">
        <f>IF(ISNUMBER(Dat1fix!EY51/Dat4fix!K43),Dat1fix!EY51*100/Dat4fix!K43,"-")</f>
        <v>-</v>
      </c>
      <c r="R46" s="52" t="e">
        <f>IF(ISNUMBER(Dat4fix!O43),Dat4fix!L43*100/Dat4fix!O43,"-")</f>
        <v>#DIV/0!</v>
      </c>
      <c r="S46" s="52" t="str">
        <f>IF(ISNUMBER(Dat1fix!EZ51/Dat4fix!L43),Dat1fix!EZ51*100/Dat4fix!L43,"-")</f>
        <v>-</v>
      </c>
      <c r="T46" s="52" t="e">
        <f>IF(ISNUMBER(Dat4fix!O43),Dat4fix!M43*100/Dat4fix!O43,"-")</f>
        <v>#DIV/0!</v>
      </c>
      <c r="U46" s="52" t="str">
        <f>IF(ISNUMBER(Dat1fix!FA51/Dat4fix!M43),Dat1fix!FA51*100/Dat4fix!M43,"-")</f>
        <v>-</v>
      </c>
      <c r="V46" s="52" t="e">
        <f>IF(ISNUMBER(Dat4fix!O43),Dat4fix!N43*100/Dat4fix!O43,"-")</f>
        <v>#DIV/0!</v>
      </c>
      <c r="W46" s="52" t="str">
        <f>IF(ISNUMBER(Dat1fix!FB51/Dat4fix!N43),Dat1fix!FB51*100/Dat4fix!N43,"-")</f>
        <v>-</v>
      </c>
      <c r="X46" s="151"/>
      <c r="Y46" s="70"/>
      <c r="Z46" s="30"/>
    </row>
    <row r="47" spans="1:26" customFormat="1">
      <c r="A47" s="654" t="str">
        <f>Dat1fix!B52</f>
        <v>Sør-Trøndelag</v>
      </c>
      <c r="B47" s="655" t="str">
        <f>Dat1fix!C52</f>
        <v>Charlottenlund vgs</v>
      </c>
      <c r="C47" s="192" t="str">
        <f>Dat1fix!D52</f>
        <v>Trondheim fengsel Nermarka avd (HS)</v>
      </c>
      <c r="D47" s="52">
        <f>IF(ISNUMBER(Dat4fix!O44),Dat4fix!O44,"-")</f>
        <v>0</v>
      </c>
      <c r="E47" s="72" t="e">
        <f>IF(ISNUMBER(D47),(Dat1fix!ET52+Dat1fix!EU52+Dat1fix!EV52+Dat1fix!EW52+Dat1fix!EX52+Dat1fix!EY52+Dat1fix!EZ52+Dat1fix!FA52+Dat1fix!FB52)*100/Dat4fix!O44,"-")</f>
        <v>#DIV/0!</v>
      </c>
      <c r="F47" s="72" t="e">
        <f>IF(ISNUMBER(Dat4fix!O44),(Dat4fix!D44+Dat4fix!E44+Dat4fix!F44)*100/Dat4fix!O44,"-")</f>
        <v>#DIV/0!</v>
      </c>
      <c r="G47" s="52" t="str">
        <f>IF(ISNUMBER(Dat1fix!ET52/SUM(Dat4fix!D44:F44)),Dat1fix!ET52*100/(Dat4fix!D44+Dat4fix!E44+Dat4fix!F44),"-")</f>
        <v>-</v>
      </c>
      <c r="H47" s="72" t="e">
        <f>IF(ISNUMBER(Dat4fix!O44),Dat4fix!G44*100/Dat4fix!O44,"-")</f>
        <v>#DIV/0!</v>
      </c>
      <c r="I47" s="52" t="str">
        <f>IF(ISNUMBER(Dat1fix!EU52/Dat4fix!G44),Dat1fix!EU52*100/Dat4fix!G44,"-")</f>
        <v>-</v>
      </c>
      <c r="J47" s="52" t="e">
        <f>IF(ISNUMBER(Dat4fix!O44),Dat4fix!H44*100/Dat4fix!O44,"-")</f>
        <v>#DIV/0!</v>
      </c>
      <c r="K47" s="52" t="str">
        <f>IF(ISNUMBER(Dat1fix!EV52/Dat4fix!H44),Dat1fix!EV52*100/Dat4fix!H44,"-")</f>
        <v>-</v>
      </c>
      <c r="L47" s="52" t="e">
        <f>IF(ISNUMBER(Dat4fix!O44),Dat4fix!I44*100/Dat4fix!O44,"-")</f>
        <v>#DIV/0!</v>
      </c>
      <c r="M47" s="52" t="str">
        <f>IF(ISNUMBER(Dat1fix!EW52/Dat4fix!I44),Dat1fix!EW52*100/Dat4fix!I44,"-")</f>
        <v>-</v>
      </c>
      <c r="N47" s="52" t="e">
        <f>IF(ISNUMBER(Dat4fix!O44),Dat4fix!J44*100/Dat4fix!O44,"-")</f>
        <v>#DIV/0!</v>
      </c>
      <c r="O47" s="52" t="str">
        <f>IF(ISNUMBER(Dat1fix!EX52/Dat4fix!J44),Dat1fix!EX52*100/Dat4fix!J44,"-")</f>
        <v>-</v>
      </c>
      <c r="P47" s="52" t="e">
        <f>IF(ISNUMBER(Dat4fix!O44),Dat4fix!K44*100/Dat4fix!O44,"-")</f>
        <v>#DIV/0!</v>
      </c>
      <c r="Q47" s="52" t="str">
        <f>IF(ISNUMBER(Dat1fix!EY52/Dat4fix!K44),Dat1fix!EY52*100/Dat4fix!K44,"-")</f>
        <v>-</v>
      </c>
      <c r="R47" s="52" t="e">
        <f>IF(ISNUMBER(Dat4fix!O44),Dat4fix!L44*100/Dat4fix!O44,"-")</f>
        <v>#DIV/0!</v>
      </c>
      <c r="S47" s="52" t="str">
        <f>IF(ISNUMBER(Dat1fix!EZ52/Dat4fix!L44),Dat1fix!EZ52*100/Dat4fix!L44,"-")</f>
        <v>-</v>
      </c>
      <c r="T47" s="52" t="e">
        <f>IF(ISNUMBER(Dat4fix!O44),Dat4fix!M44*100/Dat4fix!O44,"-")</f>
        <v>#DIV/0!</v>
      </c>
      <c r="U47" s="52" t="str">
        <f>IF(ISNUMBER(Dat1fix!FA52/Dat4fix!M44),Dat1fix!FA52*100/Dat4fix!M44,"-")</f>
        <v>-</v>
      </c>
      <c r="V47" s="52" t="e">
        <f>IF(ISNUMBER(Dat4fix!O44),Dat4fix!N44*100/Dat4fix!O44,"-")</f>
        <v>#DIV/0!</v>
      </c>
      <c r="W47" s="52" t="str">
        <f>IF(ISNUMBER(Dat1fix!FB52/Dat4fix!N44),Dat1fix!FB52*100/Dat4fix!N44,"-")</f>
        <v>-</v>
      </c>
      <c r="X47" s="151"/>
      <c r="Y47" s="30"/>
      <c r="Z47" s="30"/>
    </row>
    <row r="48" spans="1:26" customFormat="1">
      <c r="A48" s="654"/>
      <c r="B48" s="655"/>
      <c r="C48" s="192" t="str">
        <f>Dat1fix!D53</f>
        <v>Trondheim fengsel Leira avd (LS)</v>
      </c>
      <c r="D48" s="52">
        <f>IF(ISNUMBER(Dat4fix!O45),Dat4fix!O45,"-")</f>
        <v>0</v>
      </c>
      <c r="E48" s="72" t="e">
        <f>IF(ISNUMBER(D48),(Dat1fix!ET53+Dat1fix!EU53+Dat1fix!EV53+Dat1fix!EW53+Dat1fix!EX53+Dat1fix!EY53+Dat1fix!EZ53+Dat1fix!FA53+Dat1fix!FB53)*100/Dat4fix!O45,"-")</f>
        <v>#DIV/0!</v>
      </c>
      <c r="F48" s="72" t="e">
        <f>IF(ISNUMBER(Dat4fix!O45),(Dat4fix!D45+Dat4fix!E45+Dat4fix!F45)*100/Dat4fix!O45,"-")</f>
        <v>#DIV/0!</v>
      </c>
      <c r="G48" s="52" t="str">
        <f>IF(ISNUMBER(Dat1fix!ET53/SUM(Dat4fix!D45:F45)),Dat1fix!ET53*100/(Dat4fix!D45+Dat4fix!E45+Dat4fix!F45),"-")</f>
        <v>-</v>
      </c>
      <c r="H48" s="72" t="e">
        <f>IF(ISNUMBER(Dat4fix!O45),Dat4fix!G45*100/Dat4fix!O45,"-")</f>
        <v>#DIV/0!</v>
      </c>
      <c r="I48" s="52" t="str">
        <f>IF(ISNUMBER(Dat1fix!EU53/Dat4fix!G45),Dat1fix!EU53*100/Dat4fix!G45,"-")</f>
        <v>-</v>
      </c>
      <c r="J48" s="52" t="e">
        <f>IF(ISNUMBER(Dat4fix!O45),Dat4fix!H45*100/Dat4fix!O45,"-")</f>
        <v>#DIV/0!</v>
      </c>
      <c r="K48" s="52" t="str">
        <f>IF(ISNUMBER(Dat1fix!EV53/Dat4fix!H45),Dat1fix!EV53*100/Dat4fix!H45,"-")</f>
        <v>-</v>
      </c>
      <c r="L48" s="52" t="e">
        <f>IF(ISNUMBER(Dat4fix!O45),Dat4fix!I45*100/Dat4fix!O45,"-")</f>
        <v>#DIV/0!</v>
      </c>
      <c r="M48" s="52" t="str">
        <f>IF(ISNUMBER(Dat1fix!EW53/Dat4fix!I45),Dat1fix!EW53*100/Dat4fix!I45,"-")</f>
        <v>-</v>
      </c>
      <c r="N48" s="52" t="e">
        <f>IF(ISNUMBER(Dat4fix!O45),Dat4fix!J45*100/Dat4fix!O45,"-")</f>
        <v>#DIV/0!</v>
      </c>
      <c r="O48" s="52" t="str">
        <f>IF(ISNUMBER(Dat1fix!EX53/Dat4fix!J45),Dat1fix!EX53*100/Dat4fix!J45,"-")</f>
        <v>-</v>
      </c>
      <c r="P48" s="52" t="e">
        <f>IF(ISNUMBER(Dat4fix!O45),Dat4fix!K45*100/Dat4fix!O45,"-")</f>
        <v>#DIV/0!</v>
      </c>
      <c r="Q48" s="52" t="str">
        <f>IF(ISNUMBER(Dat1fix!EY53/Dat4fix!K45),Dat1fix!EY53*100/Dat4fix!K45,"-")</f>
        <v>-</v>
      </c>
      <c r="R48" s="52" t="e">
        <f>IF(ISNUMBER(Dat4fix!O45),Dat4fix!L45*100/Dat4fix!O45,"-")</f>
        <v>#DIV/0!</v>
      </c>
      <c r="S48" s="52" t="str">
        <f>IF(ISNUMBER(Dat1fix!EZ53/Dat4fix!L45),Dat1fix!EZ53*100/Dat4fix!L45,"-")</f>
        <v>-</v>
      </c>
      <c r="T48" s="52" t="e">
        <f>IF(ISNUMBER(Dat4fix!O45),Dat4fix!M45*100/Dat4fix!O45,"-")</f>
        <v>#DIV/0!</v>
      </c>
      <c r="U48" s="52" t="str">
        <f>IF(ISNUMBER(Dat1fix!FA53/Dat4fix!M45),Dat1fix!FA53*100/Dat4fix!M45,"-")</f>
        <v>-</v>
      </c>
      <c r="V48" s="52" t="e">
        <f>IF(ISNUMBER(Dat4fix!O45),Dat4fix!N45*100/Dat4fix!O45,"-")</f>
        <v>#DIV/0!</v>
      </c>
      <c r="W48" s="52" t="str">
        <f>IF(ISNUMBER(Dat1fix!FB53/Dat4fix!N45),Dat1fix!FB53*100/Dat4fix!N45,"-")</f>
        <v>-</v>
      </c>
      <c r="X48" s="151"/>
      <c r="Y48" s="30"/>
      <c r="Z48" s="30"/>
    </row>
    <row r="49" spans="1:26" customFormat="1" ht="21" customHeight="1">
      <c r="A49" s="192" t="str">
        <f>Dat1fix!B54</f>
        <v>Nord-Trøndelag</v>
      </c>
      <c r="B49" s="191" t="str">
        <f>Dat1fix!C54</f>
        <v>Steinkjer vgs</v>
      </c>
      <c r="C49" s="192" t="str">
        <f>Dat1fix!D54</f>
        <v>Verdal fengsel (LS)</v>
      </c>
      <c r="D49" s="52">
        <f>IF(ISNUMBER(Dat4fix!O46),Dat4fix!O46,"-")</f>
        <v>0</v>
      </c>
      <c r="E49" s="72" t="e">
        <f>IF(ISNUMBER(D49),(Dat1fix!ET54+Dat1fix!EU54+Dat1fix!EV54+Dat1fix!EW54+Dat1fix!EX54+Dat1fix!EY54+Dat1fix!EZ54+Dat1fix!FA54+Dat1fix!FB54)*100/Dat4fix!O46,"-")</f>
        <v>#DIV/0!</v>
      </c>
      <c r="F49" s="72" t="e">
        <f>IF(ISNUMBER(Dat4fix!O46),(Dat4fix!D46+Dat4fix!E46+Dat4fix!F46)*100/Dat4fix!O46,"-")</f>
        <v>#DIV/0!</v>
      </c>
      <c r="G49" s="52" t="str">
        <f>IF(ISNUMBER(Dat1fix!ET54/SUM(Dat4fix!D46:F46)),Dat1fix!ET54*100/(Dat4fix!D46+Dat4fix!E46+Dat4fix!F46),"-")</f>
        <v>-</v>
      </c>
      <c r="H49" s="72" t="e">
        <f>IF(ISNUMBER(Dat4fix!O46),Dat4fix!G46*100/Dat4fix!O46,"-")</f>
        <v>#DIV/0!</v>
      </c>
      <c r="I49" s="52" t="str">
        <f>IF(ISNUMBER(Dat1fix!EU54/Dat4fix!G46),Dat1fix!EU54*100/Dat4fix!G46,"-")</f>
        <v>-</v>
      </c>
      <c r="J49" s="52" t="e">
        <f>IF(ISNUMBER(Dat4fix!O46),Dat4fix!H46*100/Dat4fix!O46,"-")</f>
        <v>#DIV/0!</v>
      </c>
      <c r="K49" s="52" t="str">
        <f>IF(ISNUMBER(Dat1fix!EV54/Dat4fix!H46),Dat1fix!EV54*100/Dat4fix!H46,"-")</f>
        <v>-</v>
      </c>
      <c r="L49" s="52" t="e">
        <f>IF(ISNUMBER(Dat4fix!O46),Dat4fix!I46*100/Dat4fix!O46,"-")</f>
        <v>#DIV/0!</v>
      </c>
      <c r="M49" s="52" t="str">
        <f>IF(ISNUMBER(Dat1fix!EW54/Dat4fix!I46),Dat1fix!EW54*100/Dat4fix!I46,"-")</f>
        <v>-</v>
      </c>
      <c r="N49" s="52" t="e">
        <f>IF(ISNUMBER(Dat4fix!O46),Dat4fix!J46*100/Dat4fix!O46,"-")</f>
        <v>#DIV/0!</v>
      </c>
      <c r="O49" s="52" t="str">
        <f>IF(ISNUMBER(Dat1fix!EX54/Dat4fix!J46),Dat1fix!EX54*100/Dat4fix!J46,"-")</f>
        <v>-</v>
      </c>
      <c r="P49" s="52" t="e">
        <f>IF(ISNUMBER(Dat4fix!O46),Dat4fix!K46*100/Dat4fix!O46,"-")</f>
        <v>#DIV/0!</v>
      </c>
      <c r="Q49" s="52" t="str">
        <f>IF(ISNUMBER(Dat1fix!EY54/Dat4fix!K46),Dat1fix!EY54*100/Dat4fix!K46,"-")</f>
        <v>-</v>
      </c>
      <c r="R49" s="52" t="e">
        <f>IF(ISNUMBER(Dat4fix!O46),Dat4fix!L46*100/Dat4fix!O46,"-")</f>
        <v>#DIV/0!</v>
      </c>
      <c r="S49" s="52" t="str">
        <f>IF(ISNUMBER(Dat1fix!EZ54/Dat4fix!L46),Dat1fix!EZ54*100/Dat4fix!L46,"-")</f>
        <v>-</v>
      </c>
      <c r="T49" s="52" t="e">
        <f>IF(ISNUMBER(Dat4fix!O46),Dat4fix!M46*100/Dat4fix!O46,"-")</f>
        <v>#DIV/0!</v>
      </c>
      <c r="U49" s="52" t="str">
        <f>IF(ISNUMBER(Dat1fix!FA54/Dat4fix!M46),Dat1fix!FA54*100/Dat4fix!M46,"-")</f>
        <v>-</v>
      </c>
      <c r="V49" s="52" t="e">
        <f>IF(ISNUMBER(Dat4fix!O46),Dat4fix!N46*100/Dat4fix!O46,"-")</f>
        <v>#DIV/0!</v>
      </c>
      <c r="W49" s="52" t="str">
        <f>IF(ISNUMBER(Dat1fix!FB54/Dat4fix!N46),Dat1fix!FB54*100/Dat4fix!N46,"-")</f>
        <v>-</v>
      </c>
      <c r="X49" s="151"/>
      <c r="Y49" s="30"/>
      <c r="Z49" s="30"/>
    </row>
    <row r="50" spans="1:26" customFormat="1">
      <c r="A50" s="654" t="str">
        <f>Dat1fix!B55</f>
        <v>Nordland</v>
      </c>
      <c r="B50" s="655" t="str">
        <f>Dat1fix!C55</f>
        <v>Bodø vgs</v>
      </c>
      <c r="C50" s="192" t="str">
        <f>Dat1fix!D55</f>
        <v>Bodø fengsel (HS)</v>
      </c>
      <c r="D50" s="52">
        <f>IF(ISNUMBER(Dat4fix!O47),Dat4fix!O47,"-")</f>
        <v>0</v>
      </c>
      <c r="E50" s="72" t="e">
        <f>IF(ISNUMBER(D50),(Dat1fix!ET55+Dat1fix!EU55+Dat1fix!EV55+Dat1fix!EW55+Dat1fix!EX55+Dat1fix!EY55+Dat1fix!EZ55+Dat1fix!FA55+Dat1fix!FB55)*100/Dat4fix!O47,"-")</f>
        <v>#DIV/0!</v>
      </c>
      <c r="F50" s="72" t="e">
        <f>IF(ISNUMBER(Dat4fix!O47),(Dat4fix!D47+Dat4fix!E47+Dat4fix!F47)*100/Dat4fix!O47,"-")</f>
        <v>#DIV/0!</v>
      </c>
      <c r="G50" s="52" t="str">
        <f>IF(ISNUMBER(Dat1fix!ET55/SUM(Dat4fix!D47:F47)),Dat1fix!ET55*100/(Dat4fix!D47+Dat4fix!E47+Dat4fix!F47),"-")</f>
        <v>-</v>
      </c>
      <c r="H50" s="72" t="e">
        <f>IF(ISNUMBER(Dat4fix!O47),Dat4fix!G49*100/Dat4fix!O47,"-")</f>
        <v>#DIV/0!</v>
      </c>
      <c r="I50" s="52" t="str">
        <f>IF(ISNUMBER(Dat1fix!EU55/Dat4fix!G47),Dat1fix!EU55*100/Dat4fix!G47,"-")</f>
        <v>-</v>
      </c>
      <c r="J50" s="52" t="e">
        <f>IF(ISNUMBER(Dat4fix!O47),Dat4fix!H47*100/Dat4fix!O47,"-")</f>
        <v>#DIV/0!</v>
      </c>
      <c r="K50" s="52" t="str">
        <f>IF(ISNUMBER(Dat1fix!EV55/Dat4fix!H47),Dat1fix!EV55*100/Dat4fix!H47,"-")</f>
        <v>-</v>
      </c>
      <c r="L50" s="52" t="e">
        <f>IF(ISNUMBER(Dat4fix!O47),Dat4fix!I47*100/Dat4fix!O47,"-")</f>
        <v>#DIV/0!</v>
      </c>
      <c r="M50" s="52" t="str">
        <f>IF(ISNUMBER(Dat1fix!EW55/Dat4fix!I47),Dat1fix!EW55*100/Dat4fix!I47,"-")</f>
        <v>-</v>
      </c>
      <c r="N50" s="52" t="e">
        <f>IF(ISNUMBER(Dat4fix!O47),Dat4fix!J47*100/Dat4fix!O47,"-")</f>
        <v>#DIV/0!</v>
      </c>
      <c r="O50" s="52" t="str">
        <f>IF(ISNUMBER(Dat1fix!EX55/Dat4fix!J47),Dat1fix!EX55*100/Dat4fix!J47,"-")</f>
        <v>-</v>
      </c>
      <c r="P50" s="52" t="e">
        <f>IF(ISNUMBER(Dat4fix!O47),Dat4fix!K47*100/Dat4fix!O47,"-")</f>
        <v>#DIV/0!</v>
      </c>
      <c r="Q50" s="52" t="str">
        <f>IF(ISNUMBER(Dat1fix!EY55/Dat4fix!K47),Dat1fix!EY55*100/Dat4fix!K47,"-")</f>
        <v>-</v>
      </c>
      <c r="R50" s="52" t="e">
        <f>IF(ISNUMBER(Dat4fix!O47),Dat4fix!L47*100/Dat4fix!O47,"-")</f>
        <v>#DIV/0!</v>
      </c>
      <c r="S50" s="52" t="str">
        <f>IF(ISNUMBER(Dat1fix!EZ55/Dat4fix!L47),Dat1fix!EZ55*100/Dat4fix!L47,"-")</f>
        <v>-</v>
      </c>
      <c r="T50" s="52" t="e">
        <f>IF(ISNUMBER(Dat4fix!O47),Dat4fix!M47*100/Dat4fix!O47,"-")</f>
        <v>#DIV/0!</v>
      </c>
      <c r="U50" s="52" t="str">
        <f>IF(ISNUMBER(Dat1fix!FA55/Dat4fix!M47),Dat1fix!FA55*100/Dat4fix!M47,"-")</f>
        <v>-</v>
      </c>
      <c r="V50" s="52" t="e">
        <f>IF(ISNUMBER(Dat4fix!O47),Dat4fix!N47*100/Dat4fix!O47,"-")</f>
        <v>#DIV/0!</v>
      </c>
      <c r="W50" s="52" t="str">
        <f>IF(ISNUMBER(Dat1fix!FB55/Dat4fix!N47),Dat1fix!FB55*100/Dat4fix!N47,"-")</f>
        <v>-</v>
      </c>
      <c r="X50" s="151"/>
      <c r="Y50" s="30"/>
      <c r="Z50" s="30"/>
    </row>
    <row r="51" spans="1:26" customFormat="1">
      <c r="A51" s="654"/>
      <c r="B51" s="655"/>
      <c r="C51" s="192" t="str">
        <f>Dat1fix!D56</f>
        <v>Bodø fengsel Fauske avd (LS)</v>
      </c>
      <c r="D51" s="52">
        <f>IF(ISNUMBER(Dat4fix!O48),Dat4fix!O48,"-")</f>
        <v>0</v>
      </c>
      <c r="E51" s="72" t="e">
        <f>IF(ISNUMBER(D51),(Dat1fix!ET56+Dat1fix!EU56+Dat1fix!EV56+Dat1fix!EW56+Dat1fix!EX56+Dat1fix!EY56+Dat1fix!EZ56+Dat1fix!FA56+Dat1fix!FB56)*100/Dat4fix!O48,"-")</f>
        <v>#DIV/0!</v>
      </c>
      <c r="F51" s="72" t="e">
        <f>IF(ISNUMBER(Dat4fix!O48),(Dat4fix!D48+Dat4fix!E48+Dat4fix!F48)*100/Dat4fix!O48,"-")</f>
        <v>#DIV/0!</v>
      </c>
      <c r="G51" s="52" t="str">
        <f>IF(ISNUMBER(Dat1fix!ET56/SUM(Dat4fix!D48:F48)),Dat1fix!ET56*100/(Dat4fix!D48+Dat4fix!E48+Dat4fix!F48),"-")</f>
        <v>-</v>
      </c>
      <c r="H51" s="72" t="e">
        <f>IF(ISNUMBER(Dat4fix!O48),Dat4fix!G50*100/Dat4fix!O48,"-")</f>
        <v>#DIV/0!</v>
      </c>
      <c r="I51" s="52" t="str">
        <f>IF(ISNUMBER(Dat1fix!EU56/Dat4fix!G48),Dat1fix!EU56*100/Dat4fix!G48,"-")</f>
        <v>-</v>
      </c>
      <c r="J51" s="52" t="e">
        <f>IF(ISNUMBER(Dat4fix!O48),Dat4fix!H48*100/Dat4fix!O48,"-")</f>
        <v>#DIV/0!</v>
      </c>
      <c r="K51" s="52" t="str">
        <f>IF(ISNUMBER(Dat1fix!EV56/Dat4fix!H48),Dat1fix!EV56*100/Dat4fix!H48,"-")</f>
        <v>-</v>
      </c>
      <c r="L51" s="52" t="e">
        <f>IF(ISNUMBER(Dat4fix!O48),Dat4fix!I48*100/Dat4fix!O48,"-")</f>
        <v>#DIV/0!</v>
      </c>
      <c r="M51" s="52" t="str">
        <f>IF(ISNUMBER(Dat1fix!EW56/Dat4fix!I48),Dat1fix!EW56*100/Dat4fix!I48,"-")</f>
        <v>-</v>
      </c>
      <c r="N51" s="52" t="e">
        <f>IF(ISNUMBER(Dat4fix!O48),Dat4fix!J48*100/Dat4fix!O48,"-")</f>
        <v>#DIV/0!</v>
      </c>
      <c r="O51" s="52" t="str">
        <f>IF(ISNUMBER(Dat1fix!EX56/Dat4fix!J48),Dat1fix!EX56*100/Dat4fix!J48,"-")</f>
        <v>-</v>
      </c>
      <c r="P51" s="52" t="e">
        <f>IF(ISNUMBER(Dat4fix!O48),Dat4fix!K48*100/Dat4fix!O48,"-")</f>
        <v>#DIV/0!</v>
      </c>
      <c r="Q51" s="52" t="str">
        <f>IF(ISNUMBER(Dat1fix!EY56/Dat4fix!K48),Dat1fix!EY56*100/Dat4fix!K48,"-")</f>
        <v>-</v>
      </c>
      <c r="R51" s="52" t="e">
        <f>IF(ISNUMBER(Dat4fix!O48),Dat4fix!L48*100/Dat4fix!O48,"-")</f>
        <v>#DIV/0!</v>
      </c>
      <c r="S51" s="52" t="str">
        <f>IF(ISNUMBER(Dat1fix!EZ56/Dat4fix!L48),Dat1fix!EZ56*100/Dat4fix!L48,"-")</f>
        <v>-</v>
      </c>
      <c r="T51" s="52" t="e">
        <f>IF(ISNUMBER(Dat4fix!O48),Dat4fix!M48*100/Dat4fix!O48,"-")</f>
        <v>#DIV/0!</v>
      </c>
      <c r="U51" s="52" t="str">
        <f>IF(ISNUMBER(Dat1fix!FA56/Dat4fix!M48),Dat1fix!FA56*100/Dat4fix!M48,"-")</f>
        <v>-</v>
      </c>
      <c r="V51" s="52" t="e">
        <f>IF(ISNUMBER(Dat4fix!O48),Dat4fix!N48*100/Dat4fix!O48,"-")</f>
        <v>#DIV/0!</v>
      </c>
      <c r="W51" s="52" t="str">
        <f>IF(ISNUMBER(Dat1fix!FB56/Dat4fix!N48),Dat1fix!FB56*100/Dat4fix!N48,"-")</f>
        <v>-</v>
      </c>
      <c r="X51" s="151"/>
      <c r="Y51" s="30"/>
      <c r="Z51" s="30"/>
    </row>
    <row r="52" spans="1:26" customFormat="1">
      <c r="A52" s="654"/>
      <c r="B52" s="191" t="str">
        <f>Dat1fix!C57</f>
        <v>Mosjøen vgs</v>
      </c>
      <c r="C52" s="192" t="str">
        <f>Dat1fix!D57</f>
        <v>Mosjøen fengsel (HS)</v>
      </c>
      <c r="D52" s="52">
        <f>IF(ISNUMBER(Dat4fix!O49),Dat4fix!O49,"-")</f>
        <v>0</v>
      </c>
      <c r="E52" s="72" t="e">
        <f>IF(ISNUMBER(D52),(Dat1fix!ET57+Dat1fix!EU57+Dat1fix!EV57+Dat1fix!EW57+Dat1fix!EX57+Dat1fix!EY57+Dat1fix!EZ57+Dat1fix!FA57+Dat1fix!FB57)*100/Dat4fix!O49,"-")</f>
        <v>#DIV/0!</v>
      </c>
      <c r="F52" s="72" t="e">
        <f>IF(ISNUMBER(Dat4fix!O49),(Dat4fix!D49+Dat4fix!E49+Dat4fix!F49)*100/Dat4fix!O49,"-")</f>
        <v>#DIV/0!</v>
      </c>
      <c r="G52" s="52" t="str">
        <f>IF(ISNUMBER(Dat1fix!ET57/SUM(Dat4fix!D49:F49)),Dat1fix!ET57*100/(Dat4fix!D49+Dat4fix!E49+Dat4fix!F49),"-")</f>
        <v>-</v>
      </c>
      <c r="H52" s="72" t="e">
        <f>IF(ISNUMBER(Dat4fix!O49),Dat4fix!G49*100/Dat4fix!O49,"-")</f>
        <v>#DIV/0!</v>
      </c>
      <c r="I52" s="52" t="str">
        <f>IF(ISNUMBER(Dat1fix!EU57/Dat4fix!G49),Dat1fix!EU57*100/Dat4fix!G49,"-")</f>
        <v>-</v>
      </c>
      <c r="J52" s="52" t="e">
        <f>IF(ISNUMBER(Dat4fix!O49),Dat4fix!H49*100/Dat4fix!O49,"-")</f>
        <v>#DIV/0!</v>
      </c>
      <c r="K52" s="52" t="str">
        <f>IF(ISNUMBER(Dat1fix!EV57/Dat4fix!H49),Dat1fix!EV57*100/Dat4fix!H49,"-")</f>
        <v>-</v>
      </c>
      <c r="L52" s="52" t="e">
        <f>IF(ISNUMBER(Dat4fix!O49),Dat4fix!I49*100/Dat4fix!O49,"-")</f>
        <v>#DIV/0!</v>
      </c>
      <c r="M52" s="52" t="str">
        <f>IF(ISNUMBER(Dat1fix!EW57/Dat4fix!I49),Dat1fix!EW57*100/Dat4fix!I49,"-")</f>
        <v>-</v>
      </c>
      <c r="N52" s="52" t="e">
        <f>IF(ISNUMBER(Dat4fix!O49),Dat4fix!J49*100/Dat4fix!O49,"-")</f>
        <v>#DIV/0!</v>
      </c>
      <c r="O52" s="52" t="str">
        <f>IF(ISNUMBER(Dat1fix!EX57/Dat4fix!J49),Dat1fix!EX57*100/Dat4fix!J49,"-")</f>
        <v>-</v>
      </c>
      <c r="P52" s="52" t="e">
        <f>IF(ISNUMBER(Dat4fix!O49),Dat4fix!K49*100/Dat4fix!O49,"-")</f>
        <v>#DIV/0!</v>
      </c>
      <c r="Q52" s="52" t="str">
        <f>IF(ISNUMBER(Dat1fix!EY57/Dat4fix!K49),Dat1fix!EY57*100/Dat4fix!K49,"-")</f>
        <v>-</v>
      </c>
      <c r="R52" s="52" t="e">
        <f>IF(ISNUMBER(Dat4fix!O49),Dat4fix!L49*100/Dat4fix!O49,"-")</f>
        <v>#DIV/0!</v>
      </c>
      <c r="S52" s="52" t="str">
        <f>IF(ISNUMBER(Dat1fix!EZ57/Dat4fix!L49),Dat1fix!EZ57*100/Dat4fix!L49,"-")</f>
        <v>-</v>
      </c>
      <c r="T52" s="52" t="e">
        <f>IF(ISNUMBER(Dat4fix!O49),Dat4fix!M49*100/Dat4fix!O49,"-")</f>
        <v>#DIV/0!</v>
      </c>
      <c r="U52" s="52" t="str">
        <f>IF(ISNUMBER(Dat1fix!FA57/Dat4fix!M49),Dat1fix!FA57*100/Dat4fix!M49,"-")</f>
        <v>-</v>
      </c>
      <c r="V52" s="52" t="e">
        <f>IF(ISNUMBER(Dat4fix!O49),Dat4fix!N49*100/Dat4fix!O49,"-")</f>
        <v>#DIV/0!</v>
      </c>
      <c r="W52" s="52" t="str">
        <f>IF(ISNUMBER(Dat1fix!FB57/Dat4fix!N49),Dat1fix!FB57*100/Dat4fix!N49,"-")</f>
        <v>-</v>
      </c>
      <c r="X52" s="151"/>
      <c r="Y52" s="30"/>
      <c r="Z52" s="30"/>
    </row>
    <row r="53" spans="1:26" customFormat="1">
      <c r="A53" s="200" t="str">
        <f>Dat1fix!B58</f>
        <v>Troms</v>
      </c>
      <c r="B53" s="191" t="str">
        <f>Dat1fix!C58</f>
        <v>Breivika vgs</v>
      </c>
      <c r="C53" s="192" t="str">
        <f>LEFT(Dat1fix!D58,15)&amp;"*"</f>
        <v>Tromsø fengsel *</v>
      </c>
      <c r="D53" s="52">
        <f>IF(ISNUMBER(Dat4fix!O50),Dat4fix!O50,"-")</f>
        <v>0</v>
      </c>
      <c r="E53" s="72" t="e">
        <f>IF(ISNUMBER(D53),(Dat1fix!ET58+Dat1fix!EU58+Dat1fix!EV58+Dat1fix!EW58+Dat1fix!EX58+Dat1fix!EY58+Dat1fix!EZ58+Dat1fix!FA58+Dat1fix!FB58+Dat1fix!ET59+Dat1fix!EU59+Dat1fix!EV59+Dat1fix!EW59+Dat1fix!EX59+Dat1fix!EY59+Dat1fix!EZ59+Dat1fix!FA59+Dat1fix!FB59)*100/Dat4fix!O50,"-")</f>
        <v>#DIV/0!</v>
      </c>
      <c r="F53" s="72" t="e">
        <f>IF(ISNUMBER(Dat4fix!O50),(Dat4fix!D50+Dat4fix!E50+Dat4fix!F50)*100/Dat4fix!O50,"-")</f>
        <v>#DIV/0!</v>
      </c>
      <c r="G53" s="52" t="str">
        <f>IF(ISNUMBER(Dat1fix!ET58+Dat1fix!ET59/F53),(Dat1fix!ET58+Dat1fix!ET59)*100/(Dat4fix!D50+Dat4fix!E50+Dat4fix!F50),"-")</f>
        <v>-</v>
      </c>
      <c r="H53" s="72" t="e">
        <f>IF(ISNUMBER(Dat4fix!O50),Dat4fix!G52*100/Dat4fix!O50,"-")</f>
        <v>#DIV/0!</v>
      </c>
      <c r="I53" s="52" t="str">
        <f>IF(ISNUMBER((Dat1fix!EU58+Dat1fix!EU58)/Dat4fix!G50),(Dat1fix!EU58+Dat1fix!EU59)*100/Dat4fix!G50,"-")</f>
        <v>-</v>
      </c>
      <c r="J53" s="52" t="e">
        <f>IF(ISNUMBER(Dat4fix!O50),Dat4fix!H50*100/Dat4fix!O50,"-")</f>
        <v>#DIV/0!</v>
      </c>
      <c r="K53" s="52" t="str">
        <f>IF(ISNUMBER((Dat1fix!EV58+Dat1fix!EV59)/Dat4fix!H50),(Dat1fix!EV58+Dat1fix!EV59)*100/Dat4fix!H50,"-")</f>
        <v>-</v>
      </c>
      <c r="L53" s="52" t="e">
        <f>IF(ISNUMBER(Dat4fix!O50),Dat4fix!I50*100/Dat4fix!O50,"-")</f>
        <v>#DIV/0!</v>
      </c>
      <c r="M53" s="52" t="str">
        <f>IF(ISNUMBER((Dat1fix!EW58+Dat1fix!EW59)/Dat4fix!I50),(Dat1fix!EW58+Dat1fix!EW59)*100/Dat4fix!I50,"-")</f>
        <v>-</v>
      </c>
      <c r="N53" s="52" t="e">
        <f>IF(ISNUMBER(Dat4fix!O50),Dat4fix!J50*100/Dat4fix!O50,"-")</f>
        <v>#DIV/0!</v>
      </c>
      <c r="O53" s="52" t="str">
        <f>IF(ISNUMBER((Dat1fix!EX58+Dat1fix!EX59)/Dat4fix!J50),(Dat1fix!EX58+Dat1fix!EX59)*100/Dat4fix!J50,"-")</f>
        <v>-</v>
      </c>
      <c r="P53" s="52" t="e">
        <f>IF(ISNUMBER(Dat4fix!O50),Dat4fix!K50*100/Dat4fix!O50,"-")</f>
        <v>#DIV/0!</v>
      </c>
      <c r="Q53" s="52" t="str">
        <f>IF(ISNUMBER((Dat1fix!EY58+Dat1fix!EY59)/Dat4fix!K50),(Dat1fix!EY58+Dat1fix!EY59)*100/Dat4fix!K50,"-")</f>
        <v>-</v>
      </c>
      <c r="R53" s="52" t="e">
        <f>IF(ISNUMBER(Dat4fix!O50),Dat4fix!L50*100/Dat4fix!O50,"-")</f>
        <v>#DIV/0!</v>
      </c>
      <c r="S53" s="52" t="str">
        <f>IF(ISNUMBER((Dat1fix!EZ58+Dat1fix!EZ59)/Dat4fix!L50),(Dat1fix!EZ58+Dat1fix!EZ59)*100/Dat4fix!L50,"-")</f>
        <v>-</v>
      </c>
      <c r="T53" s="52" t="e">
        <f>IF(ISNUMBER(Dat4fix!O50),Dat4fix!M50*100/Dat4fix!O50,"-")</f>
        <v>#DIV/0!</v>
      </c>
      <c r="U53" s="52" t="str">
        <f>IF(ISNUMBER((Dat1fix!FA58+Dat1fix!FA59)/Dat4fix!M50),(Dat1fix!FA58+Dat1fix!FA59)*100/Dat4fix!M50,"-")</f>
        <v>-</v>
      </c>
      <c r="V53" s="52" t="e">
        <f>IF(ISNUMBER(Dat4fix!O50),Dat4fix!N50*100/Dat4fix!O50,"-")</f>
        <v>#DIV/0!</v>
      </c>
      <c r="W53" s="52" t="str">
        <f>IF(ISNUMBER((Dat1fix!FB58+Dat1fix!FB59)/Dat4fix!N50),(Dat1fix!FB58+Dat1fix!FB59)*100/Dat4fix!N50,"-")</f>
        <v>-</v>
      </c>
      <c r="X53" s="13"/>
    </row>
    <row r="54" spans="1:26" customFormat="1">
      <c r="A54" s="200" t="str">
        <f>Dat1fix!B60</f>
        <v>Finmark</v>
      </c>
      <c r="B54" s="191" t="str">
        <f>Dat1fix!C60</f>
        <v>Vadsø vgs</v>
      </c>
      <c r="C54" s="192" t="str">
        <f>LEFT(Dat1fix!D60,13)&amp;"*"</f>
        <v>Vadsø fengsel*</v>
      </c>
      <c r="D54" s="52">
        <f>IF(ISNUMBER(Dat4fix!O51),Dat4fix!O51,"-")</f>
        <v>0</v>
      </c>
      <c r="E54" s="72" t="e">
        <f>IF(ISNUMBER(D54),(Dat1fix!ET60+Dat1fix!EU60+Dat1fix!EV60+Dat1fix!EW60+Dat1fix!EX60+Dat1fix!EY60+Dat1fix!EZ60+Dat1fix!FA60+Dat1fix!FB60+Dat1fix!ET61+Dat1fix!EU61+Dat1fix!EV61+Dat1fix!EW61+Dat1fix!EX61+Dat1fix!EY61+Dat1fix!EZ61+Dat1fix!FA61+Dat1fix!FB61)*100/Dat4fix!O51,"-")</f>
        <v>#DIV/0!</v>
      </c>
      <c r="F54" s="72" t="str">
        <f>IF(ISNUMBER(Dat4fix!O52),(Dat4fix!D52+Dat4fix!E52+Dat4fix!F52)*100/Dat4fix!O51,"-")</f>
        <v>-</v>
      </c>
      <c r="G54" s="52" t="str">
        <f>IF(ISNUMBER((Dat1fix!ET60+Dat1fix!ET61)/F54),(Dat1fix!ET60+Dat1fix!ET61)*100/(Dat4fix!D51+Dat4fix!E51+Dat4fix!F51),"-")</f>
        <v>-</v>
      </c>
      <c r="H54" s="72" t="e">
        <f>IF(ISNUMBER(Dat4fix!O51),Dat4fix!G51*100/Dat4fix!O51,"-")</f>
        <v>#DIV/0!</v>
      </c>
      <c r="I54" s="52" t="str">
        <f>IF(ISNUMBER((Dat1fix!EU60+Dat1fix!EU61)/Dat4fix!G51),(Dat1fix!EU60+Dat1fix!EU61)*100/Dat4fix!G51,"-")</f>
        <v>-</v>
      </c>
      <c r="J54" s="52" t="e">
        <f>IF(ISNUMBER(Dat4fix!O51),Dat4fix!H51*100/Dat4fix!O51,"-")</f>
        <v>#DIV/0!</v>
      </c>
      <c r="K54" s="52" t="str">
        <f>IF(ISNUMBER((Dat1fix!EV60+Dat1fix!EV61)/Dat4fix!H51),(Dat1fix!EV60+Dat1fix!EV61)*100/Dat4fix!H51,"-")</f>
        <v>-</v>
      </c>
      <c r="L54" s="52" t="e">
        <f>IF(ISNUMBER(Dat4fix!O51),Dat4fix!I51*100/Dat4fix!O51,"-")</f>
        <v>#DIV/0!</v>
      </c>
      <c r="M54" s="52" t="str">
        <f>IF(ISNUMBER((Dat1fix!EW60+Dat1fix!EW61)/Dat4fix!I51),(Dat1fix!EW60+Dat1fix!EW61)*100/Dat4fix!I51,"-")</f>
        <v>-</v>
      </c>
      <c r="N54" s="52" t="e">
        <f>IF(ISNUMBER(Dat4fix!O51),Dat4fix!J51*100/Dat4fix!O51,"-")</f>
        <v>#DIV/0!</v>
      </c>
      <c r="O54" s="52" t="str">
        <f>IF(ISNUMBER((Dat1fix!EX60+Dat1fix!EX61)/Dat4fix!J51),(Dat1fix!EX60+Dat1fix!EX61)*100/Dat4fix!J51,"-")</f>
        <v>-</v>
      </c>
      <c r="P54" s="52" t="e">
        <f>IF(ISNUMBER(Dat4fix!O51),Dat4fix!K51*100/Dat4fix!O51,"-")</f>
        <v>#DIV/0!</v>
      </c>
      <c r="Q54" s="52" t="str">
        <f>IF(ISNUMBER((Dat1fix!EY60+Dat1fix!EY61)/Dat4fix!K51),(Dat1fix!EY60+Dat1fix!EY61)*100/Dat4fix!K51,"-")</f>
        <v>-</v>
      </c>
      <c r="R54" s="52" t="e">
        <f>IF(ISNUMBER(Dat4fix!O51),Dat4fix!L51*100/Dat4fix!O51,"-")</f>
        <v>#DIV/0!</v>
      </c>
      <c r="S54" s="52" t="str">
        <f>IF(ISNUMBER((Dat1fix!EZ60+Dat1fix!EZ61)/Dat4fix!L51),(Dat1fix!EZ60+Dat1fix!EZ61)*100/Dat4fix!L51,"-")</f>
        <v>-</v>
      </c>
      <c r="T54" s="52" t="e">
        <f>IF(ISNUMBER(Dat4fix!O51),Dat4fix!M51*100/Dat4fix!O51,"-")</f>
        <v>#DIV/0!</v>
      </c>
      <c r="U54" s="52" t="str">
        <f>IF(ISNUMBER((Dat1fix!FA60+Dat1fix!FA61)/Dat4fix!M51),(Dat1fix!FA60+Dat1fix!FA61)*100/Dat4fix!M51,"-")</f>
        <v>-</v>
      </c>
      <c r="V54" s="52" t="e">
        <f>IF(ISNUMBER(Dat4fix!O51),Dat4fix!N51*100/Dat4fix!O51,"-")</f>
        <v>#DIV/0!</v>
      </c>
      <c r="W54" s="52" t="str">
        <f>IF(ISNUMBER((Dat1fix!FB60+Dat1fix!FB61)/Dat4fix!N51),(Dat1fix!FB60+Dat1fix!FB61)*100/Dat4fix!N51,"-")</f>
        <v>-</v>
      </c>
      <c r="X54" s="13"/>
    </row>
    <row r="55" spans="1:26">
      <c r="A55" s="656" t="s">
        <v>1364</v>
      </c>
      <c r="B55" s="656"/>
      <c r="C55" s="656"/>
      <c r="D55" s="656"/>
      <c r="E55" s="656"/>
      <c r="F55" s="656"/>
      <c r="G55" s="656"/>
      <c r="H55" s="656"/>
      <c r="I55" s="656"/>
      <c r="J55" s="656"/>
      <c r="K55" s="656"/>
      <c r="L55" s="656"/>
      <c r="M55" s="656"/>
      <c r="N55" s="656"/>
      <c r="O55" s="656"/>
      <c r="P55" s="656"/>
      <c r="Q55" s="656"/>
      <c r="R55" s="656"/>
      <c r="S55" s="656"/>
      <c r="T55" s="656"/>
      <c r="U55" s="656"/>
      <c r="V55" s="656"/>
      <c r="W55" s="660"/>
    </row>
    <row r="56" spans="1:26">
      <c r="W56" s="100"/>
    </row>
  </sheetData>
  <sheetProtection formatCells="0" formatColumns="0" formatRows="0" insertColumns="0" insertRows="0" insertHyperlinks="0" deleteColumns="0" deleteRows="0" sort="0" autoFilter="0" pivotTables="0"/>
  <mergeCells count="40">
    <mergeCell ref="A1:W1"/>
    <mergeCell ref="L2:M2"/>
    <mergeCell ref="N2:O2"/>
    <mergeCell ref="P2:Q2"/>
    <mergeCell ref="R2:S2"/>
    <mergeCell ref="T2:U2"/>
    <mergeCell ref="V2:W2"/>
    <mergeCell ref="A2:A3"/>
    <mergeCell ref="B2:B3"/>
    <mergeCell ref="C2:C3"/>
    <mergeCell ref="F2:G2"/>
    <mergeCell ref="H2:I2"/>
    <mergeCell ref="J2:K2"/>
    <mergeCell ref="D2:E2"/>
    <mergeCell ref="A55:W55"/>
    <mergeCell ref="A45:A46"/>
    <mergeCell ref="A33:A34"/>
    <mergeCell ref="B33:B34"/>
    <mergeCell ref="A37:A40"/>
    <mergeCell ref="A47:A48"/>
    <mergeCell ref="B47:B48"/>
    <mergeCell ref="A50:A52"/>
    <mergeCell ref="B50:B51"/>
    <mergeCell ref="A41:A43"/>
    <mergeCell ref="B41:B43"/>
    <mergeCell ref="A26:A32"/>
    <mergeCell ref="B26:B27"/>
    <mergeCell ref="A7:A8"/>
    <mergeCell ref="B7:B8"/>
    <mergeCell ref="A9:A11"/>
    <mergeCell ref="B10:B11"/>
    <mergeCell ref="A12:A16"/>
    <mergeCell ref="B14:B15"/>
    <mergeCell ref="A17:A20"/>
    <mergeCell ref="B17:B18"/>
    <mergeCell ref="B19:B20"/>
    <mergeCell ref="B28:B29"/>
    <mergeCell ref="B30:B31"/>
    <mergeCell ref="A21:A22"/>
    <mergeCell ref="A23:A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21">
    <tabColor rgb="FFFF0000"/>
  </sheetPr>
  <dimension ref="A1:I64"/>
  <sheetViews>
    <sheetView zoomScale="85" zoomScaleNormal="85" workbookViewId="0">
      <selection activeCell="G44" sqref="G44"/>
    </sheetView>
  </sheetViews>
  <sheetFormatPr baseColWidth="10" defaultColWidth="11.453125" defaultRowHeight="14.5"/>
  <cols>
    <col min="2" max="2" width="25" customWidth="1"/>
    <col min="3" max="3" width="39" customWidth="1"/>
    <col min="4" max="7" width="15.7265625" customWidth="1"/>
    <col min="8" max="9" width="15.7265625" style="30" customWidth="1"/>
    <col min="10" max="23" width="7.26953125" customWidth="1"/>
  </cols>
  <sheetData>
    <row r="1" spans="1:9" ht="18.5">
      <c r="A1" s="657" t="s">
        <v>1282</v>
      </c>
      <c r="B1" s="657"/>
      <c r="C1" s="657"/>
      <c r="D1" s="657"/>
      <c r="E1" s="657"/>
      <c r="F1" s="657"/>
      <c r="G1" s="657"/>
    </row>
    <row r="2" spans="1:9" ht="17.25" customHeight="1">
      <c r="A2" s="665" t="s">
        <v>895</v>
      </c>
      <c r="B2" s="665" t="s">
        <v>897</v>
      </c>
      <c r="C2" s="666" t="s">
        <v>896</v>
      </c>
      <c r="D2" s="663" t="s">
        <v>1066</v>
      </c>
      <c r="E2" s="664"/>
      <c r="F2" s="663" t="s">
        <v>1053</v>
      </c>
      <c r="G2" s="664"/>
      <c r="H2" s="26"/>
      <c r="I2" s="26"/>
    </row>
    <row r="3" spans="1:9" ht="18.75" customHeight="1">
      <c r="A3" s="665"/>
      <c r="B3" s="665"/>
      <c r="C3" s="665"/>
      <c r="D3" s="16" t="s">
        <v>988</v>
      </c>
      <c r="E3" s="25" t="s">
        <v>987</v>
      </c>
      <c r="F3" s="16" t="s">
        <v>988</v>
      </c>
      <c r="G3" s="16" t="s">
        <v>987</v>
      </c>
      <c r="H3" s="26"/>
      <c r="I3" s="26"/>
    </row>
    <row r="4" spans="1:9">
      <c r="A4" s="15"/>
      <c r="B4" s="17"/>
      <c r="C4" s="15" t="s">
        <v>1039</v>
      </c>
      <c r="D4" s="21">
        <f>Dat4fix!AF55</f>
        <v>155.64310000000006</v>
      </c>
      <c r="E4" s="21">
        <f>Dat4fix!AE55</f>
        <v>2486.1293999999998</v>
      </c>
      <c r="F4" s="18">
        <f>Dat1fix!EQ67</f>
        <v>104.5</v>
      </c>
      <c r="G4" s="18">
        <f>Dat1fix!EP67</f>
        <v>1100.5</v>
      </c>
      <c r="H4" s="27"/>
      <c r="I4" s="27"/>
    </row>
    <row r="5" spans="1:9">
      <c r="A5" s="14"/>
      <c r="B5" s="19"/>
      <c r="C5" s="14" t="s">
        <v>1046</v>
      </c>
      <c r="D5" s="22">
        <f ca="1">Dat4fix!AF56</f>
        <v>44.452200000000005</v>
      </c>
      <c r="E5" s="22">
        <f ca="1">Dat4fix!AE56</f>
        <v>624.69299999999987</v>
      </c>
      <c r="F5" s="20">
        <f>Dat1fix!EQ68</f>
        <v>46</v>
      </c>
      <c r="G5" s="20">
        <f>Dat1fix!EP68</f>
        <v>359.5</v>
      </c>
      <c r="H5" s="28"/>
      <c r="I5" s="28"/>
    </row>
    <row r="6" spans="1:9">
      <c r="A6" s="23"/>
      <c r="B6" s="24"/>
      <c r="C6" s="23" t="s">
        <v>1047</v>
      </c>
      <c r="D6" s="22">
        <f ca="1">Dat4fix!AF57</f>
        <v>111.1909</v>
      </c>
      <c r="E6" s="22">
        <f ca="1">Dat4fix!AE57</f>
        <v>1861.4363999999998</v>
      </c>
      <c r="F6" s="20">
        <f>Dat1fix!EQ69</f>
        <v>58.5</v>
      </c>
      <c r="G6" s="20">
        <f>Dat1fix!EP69</f>
        <v>741</v>
      </c>
      <c r="H6" s="28"/>
      <c r="I6" s="28"/>
    </row>
    <row r="7" spans="1:9" ht="15" customHeight="1">
      <c r="A7" s="667" t="str">
        <f>Dat1fix!B4</f>
        <v>Oslo</v>
      </c>
      <c r="B7" s="668" t="str">
        <f>Dat1fix!C4</f>
        <v>Grønland Voksenopplæringssenter</v>
      </c>
      <c r="C7" s="86" t="str">
        <f>Dat1fix!D4</f>
        <v>Bredtveit fengsel og forvaringsanstalt (HS)</v>
      </c>
      <c r="D7" s="87" t="str">
        <f>IF(ISNUMBER(Dat4fix!AF3),Dat4fix!AF3,"-")</f>
        <v>-</v>
      </c>
      <c r="E7" s="87" t="str">
        <f>IF(ISNUMBER(Dat4fix!AG3),Dat4fix!AG3,"-")</f>
        <v>-</v>
      </c>
      <c r="F7" s="90">
        <f>Dat1fix!EQ4</f>
        <v>25.5</v>
      </c>
      <c r="G7" s="90">
        <f>Dat1fix!EP4</f>
        <v>0</v>
      </c>
      <c r="H7" s="29"/>
      <c r="I7" s="29"/>
    </row>
    <row r="8" spans="1:9">
      <c r="A8" s="667"/>
      <c r="B8" s="668"/>
      <c r="C8" s="86" t="str">
        <f>Dat1fix!D5</f>
        <v>Bredtveit fengsel,  Bredtveitveien avd (LS)</v>
      </c>
      <c r="D8" s="87" t="str">
        <f>IF(ISNUMBER(Dat4fix!AF4),Dat4fix!AF4,"-")</f>
        <v>-</v>
      </c>
      <c r="E8" s="87" t="str">
        <f>IF(ISNUMBER(Dat4fix!AG4),Dat4fix!AG4,"-")</f>
        <v>-</v>
      </c>
      <c r="F8" s="90">
        <f>Dat1fix!EQ5</f>
        <v>12.5</v>
      </c>
      <c r="G8" s="90">
        <f>Dat1fix!EP5</f>
        <v>0</v>
      </c>
      <c r="H8" s="29"/>
      <c r="I8" s="29"/>
    </row>
    <row r="9" spans="1:9">
      <c r="A9" s="667"/>
      <c r="B9" s="668"/>
      <c r="C9" s="86" t="str">
        <f>Dat1fix!D6</f>
        <v>Oslo fengsel avd B (HS)</v>
      </c>
      <c r="D9" s="87">
        <f>IF(ISNUMBER(Dat4fix!AF5),Dat4fix!AF5,"-")</f>
        <v>0.41</v>
      </c>
      <c r="E9" s="89">
        <f>IF(ISNUMBER(Dat4fix!AE5),Dat4fix!AE5,"-")</f>
        <v>375.44380000000001</v>
      </c>
      <c r="F9" s="90">
        <f>Dat1fix!EQ6</f>
        <v>0</v>
      </c>
      <c r="G9" s="90">
        <f>Dat1fix!EP6</f>
        <v>68</v>
      </c>
      <c r="H9" s="29"/>
      <c r="I9" s="29"/>
    </row>
    <row r="10" spans="1:9">
      <c r="A10" s="669" t="str">
        <f>Dat1fix!B9</f>
        <v>Akershus</v>
      </c>
      <c r="B10" s="141" t="str">
        <f>Dat1fix!C7</f>
        <v>Rud vgs</v>
      </c>
      <c r="C10" s="86" t="str">
        <f>Dat1fix!D7</f>
        <v>Ila fengsel og forvaringssanstalt (HS)</v>
      </c>
      <c r="D10" s="87">
        <f>IF(ISNUMBER(Dat4fix!AF7),Dat4fix!AF7,"-")</f>
        <v>0</v>
      </c>
      <c r="E10" s="89">
        <f>IF(ISNUMBER(Dat4fix!AE7),Dat4fix!AE7,"-")</f>
        <v>183.53979999999999</v>
      </c>
      <c r="F10" s="90">
        <f>Dat1fix!EQ7</f>
        <v>0</v>
      </c>
      <c r="G10" s="90">
        <f>Dat1fix!EP7</f>
        <v>62</v>
      </c>
      <c r="H10" s="29"/>
      <c r="I10" s="29"/>
    </row>
    <row r="11" spans="1:9">
      <c r="A11" s="669"/>
      <c r="B11" s="668" t="str">
        <f>Dat1fix!C9</f>
        <v>Jessheim vgs</v>
      </c>
      <c r="C11" s="86" t="str">
        <f>Dat1fix!D8</f>
        <v>Ullersmo fengsel (HS)</v>
      </c>
      <c r="D11" s="87">
        <f>IF(ISNUMBER(Dat4fix!AF8),Dat4fix!AF8,"-")</f>
        <v>0</v>
      </c>
      <c r="E11" s="89">
        <f>IF(ISNUMBER(Dat4fix!AE8),Dat4fix!AE8,"-")</f>
        <v>56.386299999999991</v>
      </c>
      <c r="F11" s="90">
        <f>Dat1fix!EQ8</f>
        <v>0</v>
      </c>
      <c r="G11" s="90">
        <f>Dat1fix!EP8</f>
        <v>56</v>
      </c>
      <c r="H11" s="29"/>
      <c r="I11" s="29"/>
    </row>
    <row r="12" spans="1:9">
      <c r="A12" s="669"/>
      <c r="B12" s="668"/>
      <c r="C12" s="86" t="str">
        <f>Dat1fix!D9</f>
        <v>Ullersmo fengsel Krogsrud avd (LS)</v>
      </c>
      <c r="D12" s="87">
        <f>IF(ISNUMBER(Dat4fix!AF9),Dat4fix!AF9,"-")</f>
        <v>1.8657999999999999</v>
      </c>
      <c r="E12" s="89">
        <f>IF(ISNUMBER(Dat4fix!AE9),Dat4fix!AE9,"-")</f>
        <v>22.411000000000001</v>
      </c>
      <c r="F12" s="90">
        <f>Dat1fix!EQ9</f>
        <v>0</v>
      </c>
      <c r="G12" s="90">
        <f>Dat1fix!EP9</f>
        <v>13.5</v>
      </c>
      <c r="H12" s="29"/>
      <c r="I12" s="29"/>
    </row>
    <row r="13" spans="1:9">
      <c r="A13" s="669" t="str">
        <f>Dat1fix!B14</f>
        <v>Østfold</v>
      </c>
      <c r="B13" s="141" t="str">
        <f>Dat1fix!C10</f>
        <v>Borg vgs</v>
      </c>
      <c r="C13" s="86" t="str">
        <f>Dat1fix!D10</f>
        <v>Sarpsborg fengsel (HS)</v>
      </c>
      <c r="D13" s="87">
        <f>IF(ISNUMBER(Dat4fix!AF10),Dat4fix!AF10,"-")</f>
        <v>50.0411</v>
      </c>
      <c r="E13" s="89">
        <f>IF(ISNUMBER(Dat4fix!AE10),Dat4fix!AE10,"-")</f>
        <v>0</v>
      </c>
      <c r="F13" s="90">
        <f>Dat1fix!EQ10</f>
        <v>0</v>
      </c>
      <c r="G13" s="90">
        <f>Dat1fix!EP10</f>
        <v>16.5</v>
      </c>
      <c r="H13" s="29"/>
      <c r="I13" s="29"/>
    </row>
    <row r="14" spans="1:9">
      <c r="A14" s="669"/>
      <c r="B14" s="141" t="str">
        <f>Dat1fix!C11</f>
        <v>Borg vgs</v>
      </c>
      <c r="C14" s="86" t="str">
        <f>Dat1fix!D11</f>
        <v>Ravneberget fengsel (LS)</v>
      </c>
      <c r="D14" s="87">
        <f>IF(ISNUMBER(Dat4fix!AF11),Dat4fix!AF11,"-")</f>
        <v>0</v>
      </c>
      <c r="E14" s="89">
        <f>IF(ISNUMBER(Dat4fix!AE11),Dat4fix!AE11,"-")</f>
        <v>15.7287</v>
      </c>
      <c r="F14" s="90">
        <f>Dat1fix!EQ11</f>
        <v>26</v>
      </c>
      <c r="G14" s="90">
        <f>Dat1fix!EP11</f>
        <v>0</v>
      </c>
      <c r="H14" s="29"/>
      <c r="I14" s="29"/>
    </row>
    <row r="15" spans="1:9">
      <c r="A15" s="669"/>
      <c r="B15" s="668" t="str">
        <f>Dat1fix!C13</f>
        <v>Mysen vgs</v>
      </c>
      <c r="C15" s="86" t="str">
        <f>Dat1fix!D12</f>
        <v>Indre Østfold fengsel Trøgstad avd (LS)</v>
      </c>
      <c r="D15" s="87">
        <f>IF(ISNUMBER(Dat4fix!AF12),Dat4fix!AF12,"-")</f>
        <v>0</v>
      </c>
      <c r="E15" s="89">
        <f>IF(ISNUMBER(Dat4fix!AE12),Dat4fix!AE12,"-")</f>
        <v>85.035600000000002</v>
      </c>
      <c r="F15" s="90">
        <f>Dat1fix!EQ12</f>
        <v>0</v>
      </c>
      <c r="G15" s="90">
        <f>Dat1fix!EP12</f>
        <v>26.5</v>
      </c>
      <c r="H15" s="29"/>
      <c r="I15" s="29"/>
    </row>
    <row r="16" spans="1:9">
      <c r="A16" s="669"/>
      <c r="B16" s="668"/>
      <c r="C16" s="86" t="str">
        <f>Dat1fix!D13</f>
        <v>Indre Østfold fengsel Eidsberg avd (HS)</v>
      </c>
      <c r="D16" s="87">
        <f>IF(ISNUMBER(Dat4fix!AF13),Dat4fix!AF13,"-")</f>
        <v>0</v>
      </c>
      <c r="E16" s="89">
        <f>IF(ISNUMBER(Dat4fix!AE13),Dat4fix!AE13,"-")</f>
        <v>215.35890000000001</v>
      </c>
      <c r="F16" s="90">
        <f>Dat1fix!EQ13</f>
        <v>0</v>
      </c>
      <c r="G16" s="90">
        <f>Dat1fix!EP13</f>
        <v>10.5</v>
      </c>
      <c r="H16" s="29"/>
      <c r="I16" s="29"/>
    </row>
    <row r="17" spans="1:9">
      <c r="A17" s="669"/>
      <c r="B17" s="141" t="str">
        <f>Dat1fix!C14</f>
        <v>Halden vgs</v>
      </c>
      <c r="C17" s="86" t="str">
        <f>Dat1fix!D14</f>
        <v>Halden fengsel (HS)</v>
      </c>
      <c r="D17" s="87" t="str">
        <f>IF(ISNUMBER(Dat4fix!AF14),Dat4fix!AF14,"-")</f>
        <v>-</v>
      </c>
      <c r="E17" s="89" t="str">
        <f>IF(ISNUMBER(Dat4fix!AE14),Dat4fix!AE14,"-")</f>
        <v>-</v>
      </c>
      <c r="F17" s="90">
        <f>Dat1fix!EQ14</f>
        <v>0</v>
      </c>
      <c r="G17" s="90">
        <f>Dat1fix!EP14</f>
        <v>53</v>
      </c>
      <c r="H17" s="29"/>
      <c r="I17" s="29"/>
    </row>
    <row r="18" spans="1:9">
      <c r="A18" s="669" t="str">
        <f>Dat1fix!B19</f>
        <v>Hedmark</v>
      </c>
      <c r="B18" s="670" t="str">
        <f>Dat1fix!C17</f>
        <v>Skarnes vgs</v>
      </c>
      <c r="C18" s="86" t="str">
        <f>Dat1fix!D15</f>
        <v>Kongsvinger fengsel avd høyere sikkerhet (HS)</v>
      </c>
      <c r="D18" s="87" t="str">
        <f>IF(ISNUMBER(Dat4fix!#REF!),Dat4fix!#REF!,"-")</f>
        <v>-</v>
      </c>
      <c r="E18" s="89" t="str">
        <f>IF(ISNUMBER(Dat4fix!#REF!),Dat4fix!#REF!,"-")</f>
        <v>-</v>
      </c>
      <c r="F18" s="90">
        <f>Dat1fix!EQ15</f>
        <v>10.5</v>
      </c>
      <c r="G18" s="90">
        <f>Dat1fix!EP15</f>
        <v>26.5</v>
      </c>
      <c r="H18" s="29"/>
      <c r="I18" s="29"/>
    </row>
    <row r="19" spans="1:9">
      <c r="A19" s="669"/>
      <c r="B19" s="670"/>
      <c r="C19" s="86" t="str">
        <f>Dat1fix!D16</f>
        <v>Kongsvinger fengsel avd lavere sikkerhet (LS)</v>
      </c>
      <c r="D19" s="87">
        <f>IF(ISNUMBER(Dat4fix!AF15),Dat4fix!AF15,"-")</f>
        <v>0</v>
      </c>
      <c r="E19" s="89">
        <f>IF(ISNUMBER(Dat4fix!AE15),Dat4fix!AE15,"-")</f>
        <v>67.613700000000009</v>
      </c>
      <c r="F19" s="90">
        <f>Dat1fix!EQ16</f>
        <v>0</v>
      </c>
      <c r="G19" s="90">
        <f>Dat1fix!EP16</f>
        <v>13.5</v>
      </c>
      <c r="H19" s="29"/>
      <c r="I19" s="29"/>
    </row>
    <row r="20" spans="1:9">
      <c r="A20" s="669"/>
      <c r="B20" s="670"/>
      <c r="C20" s="86" t="str">
        <f>Dat1fix!D17</f>
        <v>Hedmark fengsel Bruvoll avd (LS)</v>
      </c>
      <c r="D20" s="87" t="str">
        <f>IF(ISNUMBER(Dat4fix!#REF!),Dat4fix!#REF!,"-")</f>
        <v>-</v>
      </c>
      <c r="E20" s="89" t="str">
        <f>IF(ISNUMBER(Dat4fix!#REF!),Dat4fix!#REF!,"-")</f>
        <v>-</v>
      </c>
      <c r="F20" s="90">
        <f>Dat1fix!EQ17</f>
        <v>0</v>
      </c>
      <c r="G20" s="90">
        <f>Dat1fix!EP17</f>
        <v>29.5</v>
      </c>
      <c r="H20" s="29"/>
      <c r="I20" s="29"/>
    </row>
    <row r="21" spans="1:9">
      <c r="A21" s="669"/>
      <c r="B21" s="670" t="str">
        <f>Dat1fix!C19</f>
        <v>Storhamar vgs</v>
      </c>
      <c r="C21" s="86" t="str">
        <f>Dat1fix!D18</f>
        <v>Hedmark fengsel Hamar avd (HS)</v>
      </c>
      <c r="D21" s="87" t="str">
        <f>IF(ISNUMBER(Dat4fix!#REF!),Dat4fix!#REF!,"-")</f>
        <v>-</v>
      </c>
      <c r="E21" s="89" t="str">
        <f>IF(ISNUMBER(Dat4fix!#REF!),Dat4fix!#REF!,"-")</f>
        <v>-</v>
      </c>
      <c r="F21" s="90">
        <f>Dat1fix!EQ18</f>
        <v>0</v>
      </c>
      <c r="G21" s="90">
        <f>Dat1fix!EP18</f>
        <v>13</v>
      </c>
      <c r="H21" s="29"/>
      <c r="I21" s="29"/>
    </row>
    <row r="22" spans="1:9">
      <c r="A22" s="669"/>
      <c r="B22" s="670"/>
      <c r="C22" s="86" t="str">
        <f>Dat1fix!D19</f>
        <v>Hedmark fengsel Ilseng avd (LS)</v>
      </c>
      <c r="D22" s="87">
        <f>IF(ISNUMBER(Dat4fix!AF18),Dat4fix!AF18,"-")</f>
        <v>0.26850000000000002</v>
      </c>
      <c r="E22" s="89">
        <f>IF(ISNUMBER(Dat4fix!AE18),Dat4fix!AE18,"-")</f>
        <v>23.232999999999997</v>
      </c>
      <c r="F22" s="90">
        <f>Dat1fix!EQ19</f>
        <v>0</v>
      </c>
      <c r="G22" s="90">
        <f>Dat1fix!EP19</f>
        <v>21.5</v>
      </c>
      <c r="H22" s="29"/>
      <c r="I22" s="29"/>
    </row>
    <row r="23" spans="1:9">
      <c r="A23" s="669" t="str">
        <f>Dat1fix!B21</f>
        <v>Oppland</v>
      </c>
      <c r="B23" s="141" t="str">
        <f>Dat1fix!C20</f>
        <v>Gjøvik vgs</v>
      </c>
      <c r="C23" s="86" t="str">
        <f>Dat1fix!D20</f>
        <v>Vestoppland fengsel Gjøvik avd (HS)</v>
      </c>
      <c r="D23" s="87">
        <f>IF(ISNUMBER(Dat4fix!AF19),Dat4fix!AF19,"-")</f>
        <v>0</v>
      </c>
      <c r="E23" s="89">
        <f>IF(ISNUMBER(Dat4fix!AE19),Dat4fix!AE19,"-")</f>
        <v>23.208300000000001</v>
      </c>
      <c r="F23" s="90">
        <f>Dat1fix!EQ20</f>
        <v>0</v>
      </c>
      <c r="G23" s="90">
        <f>Dat1fix!EP20</f>
        <v>17</v>
      </c>
      <c r="H23" s="29"/>
      <c r="I23" s="29"/>
    </row>
    <row r="24" spans="1:9">
      <c r="A24" s="669"/>
      <c r="B24" s="141" t="str">
        <f>Dat1fix!C21</f>
        <v>Valdres vgs</v>
      </c>
      <c r="C24" s="86" t="str">
        <f>Dat1fix!D21</f>
        <v>Vestoppland fengsel Valdres avd (LS)</v>
      </c>
      <c r="D24" s="87">
        <f>IF(ISNUMBER(Dat4fix!AF20),Dat4fix!AF20,"-")</f>
        <v>0</v>
      </c>
      <c r="E24" s="89">
        <f>IF(ISNUMBER(Dat4fix!AE20),Dat4fix!AE20,"-")</f>
        <v>24.860299999999995</v>
      </c>
      <c r="F24" s="90">
        <f>Dat1fix!EQ21</f>
        <v>0</v>
      </c>
      <c r="G24" s="90">
        <f>Dat1fix!EP21</f>
        <v>10</v>
      </c>
      <c r="H24" s="29"/>
      <c r="I24" s="29"/>
    </row>
    <row r="25" spans="1:9">
      <c r="A25" s="669" t="str">
        <f>Dat1fix!B24</f>
        <v>Buskerud</v>
      </c>
      <c r="B25" s="141" t="str">
        <f>Dat1fix!C22</f>
        <v>Drammen vgs</v>
      </c>
      <c r="C25" s="86" t="str">
        <f>Dat1fix!D22</f>
        <v>Drammen fengsel (HS)</v>
      </c>
      <c r="D25" s="87">
        <f>IF(ISNUMBER(Dat4fix!AF21),Dat4fix!AF21,"-")</f>
        <v>0</v>
      </c>
      <c r="E25" s="89">
        <f>IF(ISNUMBER(Dat4fix!AE21),Dat4fix!AE21,"-")</f>
        <v>150.80850000000001</v>
      </c>
      <c r="F25" s="90">
        <f>Dat1fix!EQ22</f>
        <v>0</v>
      </c>
      <c r="G25" s="90">
        <f>Dat1fix!EP22</f>
        <v>16</v>
      </c>
      <c r="H25" s="29"/>
      <c r="I25" s="29"/>
    </row>
    <row r="26" spans="1:9">
      <c r="A26" s="669"/>
      <c r="B26" s="141" t="str">
        <f>Dat1fix!C23</f>
        <v>Hønefoss vgs</v>
      </c>
      <c r="C26" s="86" t="str">
        <f>Dat1fix!D23</f>
        <v>Hassel fengsel (LS)</v>
      </c>
      <c r="D26" s="87">
        <f>IF(ISNUMBER(Dat4fix!AF22),Dat4fix!AF22,"-")</f>
        <v>12.8521</v>
      </c>
      <c r="E26" s="89">
        <f>IF(ISNUMBER(Dat4fix!AE22),Dat4fix!AE22,"-")</f>
        <v>38.597200000000008</v>
      </c>
      <c r="F26" s="90">
        <f>Dat1fix!EQ23</f>
        <v>0</v>
      </c>
      <c r="G26" s="90">
        <f>Dat1fix!EP23</f>
        <v>8.5</v>
      </c>
      <c r="H26" s="29"/>
      <c r="I26" s="29"/>
    </row>
    <row r="27" spans="1:9">
      <c r="A27" s="669"/>
      <c r="B27" s="141" t="str">
        <f>Dat1fix!C24</f>
        <v>Hønefoss vgs</v>
      </c>
      <c r="C27" s="86" t="str">
        <f>Dat1fix!D24</f>
        <v>Ringerike fengsel (HS)</v>
      </c>
      <c r="D27" s="87">
        <f>IF(ISNUMBER(Dat4fix!AF23),Dat4fix!AF23,"-")</f>
        <v>0</v>
      </c>
      <c r="E27" s="89">
        <f>IF(ISNUMBER(Dat4fix!AE23),Dat4fix!AE23,"-")</f>
        <v>12.449399999999999</v>
      </c>
      <c r="F27" s="90">
        <f>Dat1fix!EQ24</f>
        <v>0</v>
      </c>
      <c r="G27" s="90">
        <f>Dat1fix!EP24</f>
        <v>38</v>
      </c>
      <c r="H27" s="29"/>
      <c r="I27" s="29"/>
    </row>
    <row r="28" spans="1:9">
      <c r="A28" s="669" t="str">
        <f>Dat1fix!B25</f>
        <v>Vestfold</v>
      </c>
      <c r="B28" s="668" t="str">
        <f>Dat1fix!C31</f>
        <v>Horten vgs</v>
      </c>
      <c r="C28" s="86" t="str">
        <f>Dat1fix!D25</f>
        <v>Nordre Vestfold fengsel Horten avd (HS)</v>
      </c>
      <c r="D28" s="87" t="str">
        <f>IF(ISNUMBER(Dat4fix!#REF!),Dat4fix!#REF!,"-")</f>
        <v>-</v>
      </c>
      <c r="E28" s="89" t="str">
        <f>IF(ISNUMBER(Dat4fix!#REF!),Dat4fix!#REF!,"-")</f>
        <v>-</v>
      </c>
      <c r="F28" s="90">
        <f>Dat1fix!EQ25</f>
        <v>0</v>
      </c>
      <c r="G28" s="90">
        <f>Dat1fix!EP25</f>
        <v>5.5</v>
      </c>
      <c r="H28" s="29"/>
      <c r="I28" s="29"/>
    </row>
    <row r="29" spans="1:9">
      <c r="A29" s="669"/>
      <c r="B29" s="668"/>
      <c r="C29" s="86" t="str">
        <f>Dat1fix!D26</f>
        <v>Nordre Vestfold fengsel Hof avd (LS)</v>
      </c>
      <c r="D29" s="87" t="str">
        <f>IF(ISNUMBER(Dat4fix!#REF!),Dat4fix!#REF!,"-")</f>
        <v>-</v>
      </c>
      <c r="E29" s="89" t="str">
        <f>IF(ISNUMBER(Dat4fix!#REF!),Dat4fix!#REF!,"-")</f>
        <v>-</v>
      </c>
      <c r="F29" s="90">
        <f>Dat1fix!EQ26</f>
        <v>0</v>
      </c>
      <c r="G29" s="90">
        <f>Dat1fix!EP26</f>
        <v>11</v>
      </c>
      <c r="H29" s="29"/>
      <c r="I29" s="29"/>
    </row>
    <row r="30" spans="1:9">
      <c r="A30" s="669"/>
      <c r="B30" s="670" t="str">
        <f>Dat1fix!C27</f>
        <v>Thor Heyerdahls vgs</v>
      </c>
      <c r="C30" s="86" t="str">
        <f>Dat1fix!D27</f>
        <v>Søndre Vestfold fengsel Larvik avd (HS)</v>
      </c>
      <c r="D30" s="87">
        <f>IF(ISNUMBER(Dat4fix!AF24),Dat4fix!AF24,"-")</f>
        <v>0</v>
      </c>
      <c r="E30" s="89">
        <f>IF(ISNUMBER(Dat4fix!AE24),Dat4fix!AE24,"-")</f>
        <v>14.5618</v>
      </c>
      <c r="F30" s="90">
        <f>Dat1fix!EQ27</f>
        <v>0</v>
      </c>
      <c r="G30" s="90">
        <f>Dat1fix!EP27</f>
        <v>11.5</v>
      </c>
      <c r="H30" s="29"/>
      <c r="I30" s="29"/>
    </row>
    <row r="31" spans="1:9">
      <c r="A31" s="669"/>
      <c r="B31" s="670"/>
      <c r="C31" s="86" t="str">
        <f>Dat1fix!D28</f>
        <v>Sandefjord fengsel (LS)</v>
      </c>
      <c r="D31" s="87">
        <f>IF(ISNUMBER(Dat4fix!AF25),Dat4fix!AF25,"-")</f>
        <v>12.9343</v>
      </c>
      <c r="E31" s="89">
        <f>IF(ISNUMBER(Dat4fix!AE25),Dat4fix!AE25,"-")</f>
        <v>0</v>
      </c>
      <c r="F31" s="90">
        <f>Dat1fix!EQ28</f>
        <v>0</v>
      </c>
      <c r="G31" s="90">
        <f>Dat1fix!EP28</f>
        <v>0</v>
      </c>
      <c r="H31" s="29"/>
      <c r="I31" s="29"/>
    </row>
    <row r="32" spans="1:9">
      <c r="A32" s="669"/>
      <c r="B32" s="668" t="str">
        <f>Dat1fix!C29</f>
        <v>Færder vgs</v>
      </c>
      <c r="C32" s="86" t="str">
        <f>Dat1fix!D29</f>
        <v>Søndre Vestfold fengsel Berg avd (LS)</v>
      </c>
      <c r="D32" s="87">
        <f>IF(ISNUMBER(Dat4fix!AF27),Dat4fix!AF27,"-")</f>
        <v>12.9343</v>
      </c>
      <c r="E32" s="89">
        <f>IF(ISNUMBER(Dat4fix!AE27),Dat4fix!AE27,"-")</f>
        <v>0</v>
      </c>
      <c r="F32" s="90">
        <f>Dat1fix!EQ29</f>
        <v>0</v>
      </c>
      <c r="G32" s="90">
        <f>Dat1fix!EP29</f>
        <v>20.5</v>
      </c>
      <c r="H32" s="29"/>
      <c r="I32" s="29"/>
    </row>
    <row r="33" spans="1:9">
      <c r="A33" s="669"/>
      <c r="B33" s="668"/>
      <c r="C33" s="86" t="str">
        <f>Dat1fix!D30</f>
        <v>Sem fengsel (HS)</v>
      </c>
      <c r="D33" s="87">
        <f>IF(ISNUMBER(Dat4fix!AF28),Dat4fix!AF28,"-")</f>
        <v>2.7000000000000001E-3</v>
      </c>
      <c r="E33" s="89">
        <f>IF(ISNUMBER(Dat4fix!AE28),Dat4fix!AE28,"-")</f>
        <v>59.9315</v>
      </c>
      <c r="F33" s="90">
        <f>Dat1fix!EQ30</f>
        <v>0</v>
      </c>
      <c r="G33" s="90">
        <f>Dat1fix!EP30</f>
        <v>19</v>
      </c>
      <c r="H33" s="29"/>
      <c r="I33" s="29"/>
    </row>
    <row r="34" spans="1:9">
      <c r="A34" s="669"/>
      <c r="B34" s="141" t="str">
        <f>Dat1fix!C31</f>
        <v>Horten vgs</v>
      </c>
      <c r="C34" s="86" t="str">
        <f>Dat1fix!D31</f>
        <v>Bastøy fengsel (LS)</v>
      </c>
      <c r="D34" s="87">
        <f>IF(ISNUMBER(Dat4fix!AF29),Dat4fix!AF29,"-")</f>
        <v>0</v>
      </c>
      <c r="E34" s="89">
        <f>IF(ISNUMBER(Dat4fix!AE29),Dat4fix!AE29,"-")</f>
        <v>111.22460000000001</v>
      </c>
      <c r="F34" s="90">
        <f>Dat1fix!EQ31</f>
        <v>0</v>
      </c>
      <c r="G34" s="90">
        <f>Dat1fix!EP31</f>
        <v>44.5</v>
      </c>
      <c r="H34" s="29"/>
      <c r="I34" s="29"/>
    </row>
    <row r="35" spans="1:9">
      <c r="A35" s="669" t="str">
        <f>Dat1fix!B32</f>
        <v>Telemark</v>
      </c>
      <c r="B35" s="668" t="str">
        <f>Dat1fix!C32</f>
        <v>Hjalmar Johansen vgs</v>
      </c>
      <c r="C35" s="86" t="str">
        <f>Dat1fix!D32</f>
        <v>Telemark fengsel Skien avd (HS)</v>
      </c>
      <c r="D35" s="87">
        <f>IF(ISNUMBER(Dat4fix!AF30),Dat4fix!AF30,"-")</f>
        <v>11.712399999999997</v>
      </c>
      <c r="E35" s="89">
        <f>IF(ISNUMBER(Dat4fix!AE30),Dat4fix!AE30,"-")</f>
        <v>66.164199999999994</v>
      </c>
      <c r="F35" s="90">
        <f>Dat1fix!EQ32</f>
        <v>0</v>
      </c>
      <c r="G35" s="90">
        <f>Dat1fix!EP32</f>
        <v>32</v>
      </c>
      <c r="H35" s="29"/>
      <c r="I35" s="29"/>
    </row>
    <row r="36" spans="1:9">
      <c r="A36" s="669"/>
      <c r="B36" s="668"/>
      <c r="C36" s="86" t="str">
        <f>Dat1fix!D33</f>
        <v>Telemark fengsel Kragerø avd (HS)</v>
      </c>
      <c r="D36" s="87">
        <f>IF(ISNUMBER(Dat4fix!AF31),Dat4fix!AF31,"-")</f>
        <v>0</v>
      </c>
      <c r="E36" s="89">
        <f>IF(ISNUMBER(Dat4fix!AE31),Dat4fix!AE31,"-")</f>
        <v>16.627499999999998</v>
      </c>
      <c r="F36" s="90">
        <f>Dat1fix!EQ33</f>
        <v>9.5</v>
      </c>
      <c r="G36" s="90">
        <f>Dat1fix!EP33</f>
        <v>0</v>
      </c>
      <c r="H36" s="29"/>
      <c r="I36" s="29"/>
    </row>
    <row r="37" spans="1:9">
      <c r="A37" s="669"/>
      <c r="B37" s="141" t="str">
        <f>Dat1fix!C34</f>
        <v>Vest-Telemark vgs</v>
      </c>
      <c r="C37" s="86" t="str">
        <f>Dat1fix!D34</f>
        <v>Arendal  fengsel Kleivgrend avd (LS)</v>
      </c>
      <c r="D37" s="87" t="str">
        <f>IF(ISNUMBER(Dat4fix!AF32),Dat4fix!AF32,"-")</f>
        <v>-</v>
      </c>
      <c r="E37" s="89" t="str">
        <f>IF(ISNUMBER(Dat4fix!AE32),Dat4fix!AE32,"-")</f>
        <v>-</v>
      </c>
      <c r="F37" s="90">
        <f>Dat1fix!EQ34</f>
        <v>0</v>
      </c>
      <c r="G37" s="90">
        <f>Dat1fix!EP34</f>
        <v>14</v>
      </c>
      <c r="H37" s="29"/>
      <c r="I37" s="29"/>
    </row>
    <row r="38" spans="1:9">
      <c r="A38" s="667" t="str">
        <f>Dat1fix!B35</f>
        <v>Aust-Agder</v>
      </c>
      <c r="B38" s="671" t="str">
        <f>Dat1fix!C35</f>
        <v>Sam Eyde vgs</v>
      </c>
      <c r="C38" s="86" t="str">
        <f>Dat1fix!D35</f>
        <v>Arendal fengsel (HS)</v>
      </c>
      <c r="D38" s="87" t="str">
        <f>IF(ISNUMBER(Dat4fix!#REF!),Dat4fix!#REF!,"-")</f>
        <v>-</v>
      </c>
      <c r="E38" s="89" t="str">
        <f>IF(ISNUMBER(Dat4fix!#REF!),Dat4fix!#REF!,"-")</f>
        <v>-</v>
      </c>
      <c r="F38" s="90">
        <f>Dat1fix!EQ35</f>
        <v>0</v>
      </c>
      <c r="G38" s="90">
        <f>Dat1fix!EP35</f>
        <v>8</v>
      </c>
      <c r="H38" s="29"/>
      <c r="I38" s="29"/>
    </row>
    <row r="39" spans="1:9">
      <c r="A39" s="667"/>
      <c r="B39" s="671"/>
      <c r="C39" s="86" t="str">
        <f>Dat1fix!D36</f>
        <v>Arendal fengsel Håvet avd (LS)</v>
      </c>
      <c r="D39" s="87" t="str">
        <f>IF(ISNUMBER(Dat4fix!#REF!),Dat4fix!#REF!,"-")</f>
        <v>-</v>
      </c>
      <c r="E39" s="89" t="str">
        <f>IF(ISNUMBER(Dat4fix!#REF!),Dat4fix!#REF!,"-")</f>
        <v>-</v>
      </c>
      <c r="F39" s="90">
        <f>Dat1fix!EQ36</f>
        <v>0</v>
      </c>
      <c r="G39" s="90">
        <f>Dat1fix!EP36</f>
        <v>9</v>
      </c>
      <c r="H39" s="29"/>
      <c r="I39" s="29"/>
    </row>
    <row r="40" spans="1:9">
      <c r="A40" s="667"/>
      <c r="B40" s="141" t="str">
        <f>Dat1fix!C37</f>
        <v>Setesdal vgs</v>
      </c>
      <c r="C40" s="86" t="str">
        <f>Dat1fix!D37</f>
        <v>Arendal fengsel Evje avd (LS)</v>
      </c>
      <c r="D40" s="87" t="str">
        <f>IF(ISNUMBER(Dat4fix!#REF!),Dat4fix!#REF!,"-")</f>
        <v>-</v>
      </c>
      <c r="E40" s="89" t="str">
        <f>IF(ISNUMBER(Dat4fix!#REF!),Dat4fix!#REF!,"-")</f>
        <v>-</v>
      </c>
      <c r="F40" s="90">
        <f>Dat1fix!EQ37</f>
        <v>0</v>
      </c>
      <c r="G40" s="90">
        <f>Dat1fix!EP37</f>
        <v>14.5</v>
      </c>
      <c r="H40" s="29"/>
      <c r="I40" s="29"/>
    </row>
    <row r="41" spans="1:9">
      <c r="A41" s="667"/>
      <c r="B41" s="141" t="str">
        <f>Dat1fix!C38</f>
        <v>Kvadraturen vgs</v>
      </c>
      <c r="C41" s="86" t="str">
        <f>Dat1fix!D38</f>
        <v>Kristiansand fengsel (HS)</v>
      </c>
      <c r="D41" s="87">
        <f>IF(ISNUMBER(Dat4fix!AF33),Dat4fix!AF33,"-")</f>
        <v>2.1396999999999999</v>
      </c>
      <c r="E41" s="89">
        <f>IF(ISNUMBER(Dat4fix!AE33),Dat4fix!AE33,"-")</f>
        <v>40.479500000000002</v>
      </c>
      <c r="F41" s="90">
        <f>Dat1fix!EQ38</f>
        <v>0</v>
      </c>
      <c r="G41" s="90">
        <f>Dat1fix!EP38</f>
        <v>18</v>
      </c>
      <c r="H41" s="29"/>
      <c r="I41" s="29"/>
    </row>
    <row r="42" spans="1:9">
      <c r="A42" s="667" t="str">
        <f>Dat1fix!B39</f>
        <v>Rogaland</v>
      </c>
      <c r="B42" s="141" t="str">
        <f>Dat1fix!C39</f>
        <v>Randaberg vgs</v>
      </c>
      <c r="C42" s="86" t="str">
        <f>Dat1fix!D39</f>
        <v>Stavanger fengsel (HS)</v>
      </c>
      <c r="D42" s="87">
        <f>IF(ISNUMBER(Dat4fix!AF34),Dat4fix!AF34,"-")</f>
        <v>11.827499999999999</v>
      </c>
      <c r="E42" s="89">
        <f>IF(ISNUMBER(Dat4fix!AE34),Dat4fix!AE34,"-")</f>
        <v>52.474000000000004</v>
      </c>
      <c r="F42" s="90">
        <f>Dat1fix!EQ39</f>
        <v>7</v>
      </c>
      <c r="G42" s="90">
        <f>Dat1fix!EP39</f>
        <v>16.5</v>
      </c>
      <c r="H42" s="29"/>
      <c r="I42" s="29"/>
    </row>
    <row r="43" spans="1:9">
      <c r="A43" s="667"/>
      <c r="B43" s="141" t="str">
        <f>Dat1fix!C40</f>
        <v>Haugaland vgs</v>
      </c>
      <c r="C43" s="86" t="str">
        <f>Dat1fix!D40</f>
        <v>Haugesund fengsel (HS)</v>
      </c>
      <c r="D43" s="87">
        <f>IF(ISNUMBER(Dat4fix!AF35),Dat4fix!AF35,"-")</f>
        <v>0.28489999999999999</v>
      </c>
      <c r="E43" s="89">
        <f>IF(ISNUMBER(Dat4fix!AE35),Dat4fix!AE35,"-")</f>
        <v>17.476700000000001</v>
      </c>
      <c r="F43" s="90">
        <f>Dat1fix!EQ40</f>
        <v>0</v>
      </c>
      <c r="G43" s="90">
        <f>Dat1fix!EP40</f>
        <v>6</v>
      </c>
      <c r="H43" s="29"/>
      <c r="I43" s="29"/>
    </row>
    <row r="44" spans="1:9">
      <c r="A44" s="667"/>
      <c r="B44" s="668" t="str">
        <f>Dat1fix!C41</f>
        <v>Time vgs</v>
      </c>
      <c r="C44" s="86" t="str">
        <f>Dat1fix!D41</f>
        <v>Åna fengsel (HS)</v>
      </c>
      <c r="D44" s="87" t="str">
        <f>IF(ISNUMBER(Dat4fix!AF36),Dat4fix!AF36,"-")</f>
        <v>-</v>
      </c>
      <c r="E44" s="89" t="str">
        <f>IF(ISNUMBER(Dat4fix!AE36),Dat4fix!AE36,"-")</f>
        <v>-</v>
      </c>
      <c r="F44" s="90">
        <f>Dat1fix!EQ41</f>
        <v>0</v>
      </c>
      <c r="G44" s="90">
        <f>Dat1fix!EP41</f>
        <v>76</v>
      </c>
      <c r="H44" s="29"/>
      <c r="I44" s="29"/>
    </row>
    <row r="45" spans="1:9">
      <c r="A45" s="667"/>
      <c r="B45" s="668"/>
      <c r="C45" s="86" t="str">
        <f>Dat1fix!D42</f>
        <v>Åna fengsel Rødgata avd (LS)</v>
      </c>
      <c r="D45" s="87" t="str">
        <f>IF(ISNUMBER(Dat4fix!#REF!),Dat4fix!#REF!,"-")</f>
        <v>-</v>
      </c>
      <c r="E45" s="89" t="str">
        <f>IF(ISNUMBER(Dat4fix!#REF!),Dat4fix!#REF!,"-")</f>
        <v>-</v>
      </c>
      <c r="F45" s="90">
        <f>Dat1fix!EQ42</f>
        <v>0</v>
      </c>
      <c r="G45" s="90">
        <f>Dat1fix!EP42</f>
        <v>9.5</v>
      </c>
      <c r="H45" s="29"/>
      <c r="I45" s="29"/>
    </row>
    <row r="46" spans="1:9">
      <c r="A46" s="667"/>
      <c r="B46" s="141" t="str">
        <f>Dat1fix!C43</f>
        <v>Ølen vgs</v>
      </c>
      <c r="C46" s="86" t="str">
        <f>Dat1fix!D43</f>
        <v>Sandeid fengsel (LS)</v>
      </c>
      <c r="D46" s="87">
        <f>IF(ISNUMBER(Dat4fix!AF37),Dat4fix!AF37,"-")</f>
        <v>4.0876999999999999</v>
      </c>
      <c r="E46" s="89">
        <f>IF(ISNUMBER(Dat4fix!AE37),Dat4fix!AE37,"-")</f>
        <v>74.854699999999994</v>
      </c>
      <c r="F46" s="90">
        <f>Dat1fix!EQ43</f>
        <v>2</v>
      </c>
      <c r="G46" s="90">
        <f>Dat1fix!EP43</f>
        <v>28</v>
      </c>
      <c r="H46" s="29"/>
      <c r="I46" s="29"/>
    </row>
    <row r="47" spans="1:9">
      <c r="A47" s="667" t="str">
        <f>Dat1fix!B44</f>
        <v>Hordaland</v>
      </c>
      <c r="B47" s="668" t="str">
        <f>Dat1fix!C44</f>
        <v>Åsane vgs</v>
      </c>
      <c r="C47" s="86" t="str">
        <f>Dat1fix!D44</f>
        <v>Bergen fengsel Osterøy avd (LS)</v>
      </c>
      <c r="D47" s="87">
        <f>IF(ISNUMBER(Dat4fix!AF38),Dat4fix!AF38,"-")</f>
        <v>6.3506999999999998</v>
      </c>
      <c r="E47" s="89">
        <f>IF(ISNUMBER(Dat4fix!AE38),Dat4fix!AE38,"-")</f>
        <v>21.079499999999999</v>
      </c>
      <c r="F47" s="90">
        <f>Dat1fix!EQ44</f>
        <v>4</v>
      </c>
      <c r="G47" s="90">
        <f>Dat1fix!EP44</f>
        <v>13</v>
      </c>
      <c r="H47" s="29"/>
      <c r="I47" s="29"/>
    </row>
    <row r="48" spans="1:9">
      <c r="A48" s="667"/>
      <c r="B48" s="668"/>
      <c r="C48" s="86" t="str">
        <f>Dat1fix!D45</f>
        <v>Bergen fengsel (HS)</v>
      </c>
      <c r="D48" s="87">
        <f>IF(ISNUMBER(Dat4fix!AF39),Dat4fix!AF39,"-")</f>
        <v>13.282100000000002</v>
      </c>
      <c r="E48" s="89">
        <f>IF(ISNUMBER(Dat4fix!AE39),Dat4fix!AE39,"-")</f>
        <v>201.09040000000002</v>
      </c>
      <c r="F48" s="90">
        <f>Dat1fix!EQ45</f>
        <v>2</v>
      </c>
      <c r="G48" s="90">
        <f>Dat1fix!EP45</f>
        <v>44.5</v>
      </c>
      <c r="H48" s="29"/>
      <c r="I48" s="29"/>
    </row>
    <row r="49" spans="1:9">
      <c r="A49" s="667"/>
      <c r="B49" s="668"/>
      <c r="C49" s="86" t="str">
        <f>Dat1fix!D46</f>
        <v>Bjørgvin fengsel (LS)</v>
      </c>
      <c r="D49" s="87">
        <f>IF(ISNUMBER(Dat4fix!AF40),Dat4fix!AF40,"-")</f>
        <v>0</v>
      </c>
      <c r="E49" s="89">
        <f>IF(ISNUMBER(Dat4fix!AE40),Dat4fix!AE40,"-")</f>
        <v>76.613699999999994</v>
      </c>
      <c r="F49" s="90">
        <f>Dat1fix!EQ46</f>
        <v>0</v>
      </c>
      <c r="G49" s="90">
        <f>Dat1fix!EP46</f>
        <v>28</v>
      </c>
      <c r="H49" s="29"/>
      <c r="I49" s="29"/>
    </row>
    <row r="50" spans="1:9">
      <c r="A50" s="667" t="str">
        <f>Dat1fix!B47</f>
        <v>Sogn og Fjordane</v>
      </c>
      <c r="B50" s="668" t="str">
        <f>Dat1fix!C47</f>
        <v>Sogndal vgs</v>
      </c>
      <c r="C50" s="86" t="str">
        <f>Dat1fix!D47</f>
        <v>Vik fengsel avd høyere sikkerhet (HS)</v>
      </c>
      <c r="D50" s="87" t="str">
        <f>IF(ISNUMBER(Dat4fix!AF41),Dat4fix!AF41,"-")</f>
        <v>-</v>
      </c>
      <c r="E50" s="89" t="str">
        <f>IF(ISNUMBER(Dat4fix!AE41),Dat4fix!AE41,"-")</f>
        <v>-</v>
      </c>
      <c r="F50" s="90">
        <f>Dat1fix!EQ47</f>
        <v>0</v>
      </c>
      <c r="G50" s="90">
        <f>Dat1fix!EP47</f>
        <v>14.5</v>
      </c>
      <c r="H50" s="29"/>
      <c r="I50" s="29"/>
    </row>
    <row r="51" spans="1:9">
      <c r="A51" s="667"/>
      <c r="B51" s="668"/>
      <c r="C51" s="86" t="str">
        <f>Dat1fix!D48</f>
        <v>Vik fengsel avd lavere sikkerhet (LS)</v>
      </c>
      <c r="D51" s="87" t="str">
        <f>IF(ISNUMBER(Dat4fix!AF42),Dat4fix!AF42,"-")</f>
        <v>-</v>
      </c>
      <c r="E51" s="89" t="str">
        <f>IF(ISNUMBER(Dat4fix!AE42),Dat4fix!AE42,"-")</f>
        <v>-</v>
      </c>
      <c r="F51" s="90">
        <f>Dat1fix!EQ48</f>
        <v>0</v>
      </c>
      <c r="G51" s="90">
        <f>Dat1fix!EP48</f>
        <v>6</v>
      </c>
      <c r="H51" s="29"/>
      <c r="I51" s="29"/>
    </row>
    <row r="52" spans="1:9">
      <c r="A52" s="667" t="str">
        <f>Dat1fix!B49</f>
        <v>Møre og Romsdal</v>
      </c>
      <c r="B52" s="668" t="str">
        <f>Dat1fix!C49</f>
        <v>Romsdal vgs</v>
      </c>
      <c r="C52" s="86" t="str">
        <f>Dat1fix!D49</f>
        <v>Hustad fengsel avd høyere sikkerhet (HS)</v>
      </c>
      <c r="D52" s="87" t="str">
        <f>IF(ISNUMBER(Dat4fix!#REF!),Dat4fix!#REF!,"-")</f>
        <v>-</v>
      </c>
      <c r="E52" s="89" t="str">
        <f>IF(ISNUMBER(Dat4fix!#REF!),Dat4fix!#REF!,"-")</f>
        <v>-</v>
      </c>
      <c r="F52" s="90">
        <f>Dat1fix!EQ49</f>
        <v>0</v>
      </c>
      <c r="G52" s="90">
        <f>Dat1fix!EP49</f>
        <v>13</v>
      </c>
      <c r="H52" s="29"/>
      <c r="I52" s="29"/>
    </row>
    <row r="53" spans="1:9">
      <c r="A53" s="667"/>
      <c r="B53" s="668"/>
      <c r="C53" s="86" t="str">
        <f>Dat1fix!D50</f>
        <v>Hustad fengsel avd lavere sikkerhet (LS)</v>
      </c>
      <c r="D53" s="87" t="str">
        <f>IF(ISNUMBER(Dat4fix!#REF!),Dat4fix!#REF!,"-")</f>
        <v>-</v>
      </c>
      <c r="E53" s="89" t="str">
        <f>IF(ISNUMBER(Dat4fix!#REF!),Dat4fix!#REF!,"-")</f>
        <v>-</v>
      </c>
      <c r="F53" s="90">
        <f>Dat1fix!EQ50</f>
        <v>0</v>
      </c>
      <c r="G53" s="90">
        <f>Dat1fix!EP50</f>
        <v>17.5</v>
      </c>
      <c r="H53" s="29"/>
      <c r="I53" s="29"/>
    </row>
    <row r="54" spans="1:9">
      <c r="A54" s="667"/>
      <c r="B54" s="141" t="str">
        <f>Dat1fix!C51</f>
        <v>Fagerlia vgs</v>
      </c>
      <c r="C54" s="86" t="str">
        <f>Dat1fix!D51</f>
        <v>Ålesund fengsel (HS)</v>
      </c>
      <c r="D54" s="87">
        <f>IF(ISNUMBER(Dat4fix!AF43),Dat4fix!AF43,"-")</f>
        <v>0</v>
      </c>
      <c r="E54" s="89">
        <f>IF(ISNUMBER(Dat4fix!AE43),Dat4fix!AE43,"-")</f>
        <v>25.843800000000002</v>
      </c>
      <c r="F54" s="90">
        <f>Dat1fix!EQ51</f>
        <v>0</v>
      </c>
      <c r="G54" s="90">
        <f>Dat1fix!EP51</f>
        <v>12</v>
      </c>
      <c r="H54" s="29"/>
      <c r="I54" s="29"/>
    </row>
    <row r="55" spans="1:9">
      <c r="A55" s="667" t="str">
        <f>Dat1fix!B52</f>
        <v>Sør-Trøndelag</v>
      </c>
      <c r="B55" s="668" t="str">
        <f>Dat1fix!C52</f>
        <v>Charlottenlund vgs</v>
      </c>
      <c r="C55" s="86" t="str">
        <f>Dat1fix!D52</f>
        <v>Trondheim fengsel Nermarka avd (HS)</v>
      </c>
      <c r="D55" s="87">
        <f>IF(ISNUMBER(Dat4fix!AF44),Dat4fix!AF44,"-")</f>
        <v>6.2794000000000008</v>
      </c>
      <c r="E55" s="89">
        <f>IF(ISNUMBER(Dat4fix!AE44),Dat4fix!AE44,"-")</f>
        <v>129.9727</v>
      </c>
      <c r="F55" s="90">
        <f>Dat1fix!EQ52</f>
        <v>2.5</v>
      </c>
      <c r="G55" s="90">
        <f>Dat1fix!EP52</f>
        <v>37.5</v>
      </c>
      <c r="H55" s="29"/>
      <c r="I55" s="29"/>
    </row>
    <row r="56" spans="1:9">
      <c r="A56" s="667"/>
      <c r="B56" s="668"/>
      <c r="C56" s="86" t="str">
        <f>Dat1fix!D53</f>
        <v>Trondheim fengsel Leira avd (LS)</v>
      </c>
      <c r="D56" s="87">
        <f>IF(ISNUMBER(Dat4fix!AF45),Dat4fix!AF45,"-")</f>
        <v>3.4986000000000002</v>
      </c>
      <c r="E56" s="89">
        <f>IF(ISNUMBER(Dat4fix!AE45),Dat4fix!AE45,"-")</f>
        <v>22.857500000000002</v>
      </c>
      <c r="F56" s="90">
        <f>Dat1fix!EQ53</f>
        <v>0</v>
      </c>
      <c r="G56" s="90">
        <f>Dat1fix!EP53</f>
        <v>6</v>
      </c>
      <c r="H56" s="29"/>
      <c r="I56" s="29"/>
    </row>
    <row r="57" spans="1:9">
      <c r="A57" s="120" t="str">
        <f>Dat1fix!B54</f>
        <v>Nord-Trøndelag</v>
      </c>
      <c r="B57" s="141" t="str">
        <f>Dat1fix!C54</f>
        <v>Steinkjer vgs</v>
      </c>
      <c r="C57" s="86" t="str">
        <f>Dat1fix!D54</f>
        <v>Verdal fengsel (LS)</v>
      </c>
      <c r="D57" s="87">
        <f>IF(ISNUMBER(Dat4fix!AF46),Dat4fix!AF46,"-")</f>
        <v>4.6466000000000003</v>
      </c>
      <c r="E57" s="89">
        <f>IF(ISNUMBER(Dat4fix!AE46),Dat4fix!AE46,"-")</f>
        <v>51.010999999999996</v>
      </c>
      <c r="F57" s="90">
        <f>Dat1fix!EQ54</f>
        <v>0</v>
      </c>
      <c r="G57" s="90">
        <f>Dat1fix!EP54</f>
        <v>3</v>
      </c>
      <c r="H57" s="29"/>
      <c r="I57" s="29"/>
    </row>
    <row r="58" spans="1:9">
      <c r="A58" s="667" t="str">
        <f>Dat1fix!B55</f>
        <v>Nordland</v>
      </c>
      <c r="B58" s="668" t="str">
        <f>Dat1fix!C55</f>
        <v>Bodø vgs</v>
      </c>
      <c r="C58" s="86" t="str">
        <f>Dat1fix!D55</f>
        <v>Bodø fengsel (HS)</v>
      </c>
      <c r="D58" s="87" t="str">
        <f>IF(ISNUMBER(Dat4fix!AF47),Dat4fix!AF47,"-")</f>
        <v>-</v>
      </c>
      <c r="E58" s="89" t="str">
        <f>IF(ISNUMBER(Dat4fix!AE47),Dat4fix!AE47,"-")</f>
        <v>-</v>
      </c>
      <c r="F58" s="90">
        <f>Dat1fix!EQ55</f>
        <v>1</v>
      </c>
      <c r="G58" s="90">
        <f>Dat1fix!EP55</f>
        <v>16.5</v>
      </c>
      <c r="H58" s="29"/>
      <c r="I58" s="29"/>
    </row>
    <row r="59" spans="1:9">
      <c r="A59" s="667"/>
      <c r="B59" s="668"/>
      <c r="C59" s="86" t="str">
        <f>Dat1fix!D56</f>
        <v>Bodø fengsel Fauske avd (LS)</v>
      </c>
      <c r="D59" s="87" t="str">
        <f>IF(ISNUMBER(Dat4fix!AF48),Dat4fix!AF48,"-")</f>
        <v>-</v>
      </c>
      <c r="E59" s="89" t="str">
        <f>IF(ISNUMBER(Dat4fix!AE48),Dat4fix!AE48,"-")</f>
        <v>-</v>
      </c>
      <c r="F59" s="90">
        <f>Dat1fix!EQ56</f>
        <v>0</v>
      </c>
      <c r="G59" s="90">
        <f>Dat1fix!EP56</f>
        <v>5</v>
      </c>
      <c r="H59" s="29"/>
      <c r="I59" s="29"/>
    </row>
    <row r="60" spans="1:9">
      <c r="A60" s="667"/>
      <c r="B60" s="141" t="str">
        <f>Dat1fix!C57</f>
        <v>Mosjøen vgs</v>
      </c>
      <c r="C60" s="86" t="str">
        <f>Dat1fix!D57</f>
        <v>Mosjøen fengsel (HS)</v>
      </c>
      <c r="D60" s="87">
        <f>IF(ISNUMBER(Dat4fix!AF49),Dat4fix!AF49,"-")</f>
        <v>0.22470000000000001</v>
      </c>
      <c r="E60" s="89">
        <f>IF(ISNUMBER(Dat4fix!AE49),Dat4fix!AE49,"-")</f>
        <v>12.443899999999999</v>
      </c>
      <c r="F60" s="90">
        <f>Dat1fix!EQ57</f>
        <v>0</v>
      </c>
      <c r="G60" s="90">
        <f>Dat1fix!EP57</f>
        <v>9.5</v>
      </c>
      <c r="H60" s="29"/>
      <c r="I60" s="29"/>
    </row>
    <row r="61" spans="1:9">
      <c r="A61" s="667" t="str">
        <f>Dat1fix!B58</f>
        <v>Troms</v>
      </c>
      <c r="B61" s="668" t="str">
        <f>Dat1fix!C58</f>
        <v>Breivika vgs</v>
      </c>
      <c r="C61" s="86" t="str">
        <f>Dat1fix!D58</f>
        <v>Tromsø fengsel avd. høyere sikkerhet (HS)</v>
      </c>
      <c r="D61" s="87" t="str">
        <f>IF(ISNUMBER(Dat4fix!AF50),Dat4fix!AF50,"-")</f>
        <v>-</v>
      </c>
      <c r="E61" s="89" t="str">
        <f>IF(ISNUMBER(Dat4fix!AE50),Dat4fix!AE50,"-")</f>
        <v>-</v>
      </c>
      <c r="F61" s="90">
        <f>Dat1fix!EQ58</f>
        <v>0.5</v>
      </c>
      <c r="G61" s="90">
        <f>Dat1fix!EP58</f>
        <v>14.5</v>
      </c>
      <c r="H61" s="29"/>
      <c r="I61" s="29"/>
    </row>
    <row r="62" spans="1:9">
      <c r="A62" s="667"/>
      <c r="B62" s="668"/>
      <c r="C62" s="86" t="str">
        <f>Dat1fix!D59</f>
        <v>Tromsø fengsel avd. lavere sikkerhet (LS)</v>
      </c>
      <c r="D62" s="87" t="str">
        <f>IF(ISNUMBER(Dat4fix!AF51),Dat4fix!AF51,"-")</f>
        <v>-</v>
      </c>
      <c r="E62" s="89" t="str">
        <f>IF(ISNUMBER(Dat4fix!AE51),Dat4fix!AE51,"-")</f>
        <v>-</v>
      </c>
      <c r="F62" s="90">
        <f>Dat1fix!EQ59</f>
        <v>1.5</v>
      </c>
      <c r="G62" s="90">
        <f>Dat1fix!EP59</f>
        <v>6.5</v>
      </c>
      <c r="H62" s="29"/>
      <c r="I62" s="29"/>
    </row>
    <row r="63" spans="1:9">
      <c r="A63" s="667" t="str">
        <f>Dat1fix!B60</f>
        <v>Finmark</v>
      </c>
      <c r="B63" s="668" t="str">
        <f>Dat1fix!C60</f>
        <v>Vadsø vgs</v>
      </c>
      <c r="C63" s="86" t="str">
        <f>Dat1fix!D60</f>
        <v>Vadsø fengsel avd. høyere sikkerhet (HS)</v>
      </c>
      <c r="D63" s="87" t="str">
        <f>IF(ISNUMBER(Dat4fix!AF52),Dat4fix!AF52,"-")</f>
        <v>-</v>
      </c>
      <c r="E63" s="89" t="str">
        <f>IF(ISNUMBER(Dat4fix!AE52),Dat4fix!AE52,"-")</f>
        <v>-</v>
      </c>
      <c r="F63" s="90">
        <f>Dat1fix!EQ60</f>
        <v>0</v>
      </c>
      <c r="G63" s="90">
        <f>Dat1fix!EP60</f>
        <v>10</v>
      </c>
      <c r="H63" s="29"/>
      <c r="I63" s="29"/>
    </row>
    <row r="64" spans="1:9">
      <c r="A64" s="667"/>
      <c r="B64" s="668"/>
      <c r="C64" s="86" t="str">
        <f>Dat1fix!D61</f>
        <v>Vadsø fengsel avd lavere sikkerhet (LS)</v>
      </c>
      <c r="D64" s="87" t="str">
        <f>IF(ISNUMBER(Dat4fix!AF53),Dat4fix!AF53,"-")</f>
        <v>-</v>
      </c>
      <c r="E64" s="89" t="str">
        <f>IF(ISNUMBER(Dat4fix!AE53),Dat4fix!AE53,"-")</f>
        <v>-</v>
      </c>
      <c r="F64" s="90">
        <f>Dat1fix!EQ61</f>
        <v>0</v>
      </c>
      <c r="G64" s="90">
        <f>Dat1fix!EP61</f>
        <v>0.5</v>
      </c>
      <c r="H64" s="29"/>
      <c r="I64" s="29"/>
    </row>
  </sheetData>
  <mergeCells count="41">
    <mergeCell ref="A1:G1"/>
    <mergeCell ref="A63:A64"/>
    <mergeCell ref="B63:B64"/>
    <mergeCell ref="D2:E2"/>
    <mergeCell ref="F2:G2"/>
    <mergeCell ref="A55:A56"/>
    <mergeCell ref="B55:B56"/>
    <mergeCell ref="A58:A60"/>
    <mergeCell ref="B58:B59"/>
    <mergeCell ref="A61:A62"/>
    <mergeCell ref="B61:B62"/>
    <mergeCell ref="A47:A49"/>
    <mergeCell ref="B47:B49"/>
    <mergeCell ref="A50:A51"/>
    <mergeCell ref="B50:B51"/>
    <mergeCell ref="A52:A54"/>
    <mergeCell ref="B52:B53"/>
    <mergeCell ref="A35:A37"/>
    <mergeCell ref="B35:B36"/>
    <mergeCell ref="A38:A41"/>
    <mergeCell ref="B38:B39"/>
    <mergeCell ref="A42:A46"/>
    <mergeCell ref="B44:B45"/>
    <mergeCell ref="B30:B31"/>
    <mergeCell ref="B32:B33"/>
    <mergeCell ref="A23:A24"/>
    <mergeCell ref="A25:A27"/>
    <mergeCell ref="A28:A34"/>
    <mergeCell ref="B28:B29"/>
    <mergeCell ref="A10:A12"/>
    <mergeCell ref="B11:B12"/>
    <mergeCell ref="A13:A17"/>
    <mergeCell ref="B15:B16"/>
    <mergeCell ref="A18:A22"/>
    <mergeCell ref="B18:B20"/>
    <mergeCell ref="B21:B22"/>
    <mergeCell ref="A2:A3"/>
    <mergeCell ref="B2:B3"/>
    <mergeCell ref="C2:C3"/>
    <mergeCell ref="A7:A9"/>
    <mergeCell ref="B7:B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4"/>
  <sheetViews>
    <sheetView tabSelected="1" topLeftCell="A15" workbookViewId="0"/>
  </sheetViews>
  <sheetFormatPr baseColWidth="10" defaultRowHeight="14.5"/>
  <sheetData>
    <row r="1" spans="1:1" ht="18.5">
      <c r="A1" s="620"/>
    </row>
    <row r="2" spans="1:1">
      <c r="A2" s="621"/>
    </row>
    <row r="3" spans="1:1">
      <c r="A3" s="622"/>
    </row>
    <row r="4" spans="1:1">
      <c r="A4" s="621"/>
    </row>
    <row r="5" spans="1:1">
      <c r="A5" s="622"/>
    </row>
    <row r="6" spans="1:1">
      <c r="A6" s="624"/>
    </row>
    <row r="7" spans="1:1">
      <c r="A7" s="623"/>
    </row>
    <row r="8" spans="1:1">
      <c r="A8" s="624"/>
    </row>
    <row r="9" spans="1:1">
      <c r="A9" s="623"/>
    </row>
    <row r="10" spans="1:1">
      <c r="A10" s="624"/>
    </row>
    <row r="11" spans="1:1">
      <c r="A11" s="623"/>
    </row>
    <row r="12" spans="1:1">
      <c r="A12" s="624"/>
    </row>
    <row r="13" spans="1:1">
      <c r="A13" s="624"/>
    </row>
    <row r="14" spans="1:1">
      <c r="A14" s="623"/>
    </row>
    <row r="15" spans="1:1">
      <c r="A15" s="624"/>
    </row>
    <row r="16" spans="1:1">
      <c r="A16" s="623"/>
    </row>
    <row r="17" spans="1:1">
      <c r="A17" s="624"/>
    </row>
    <row r="18" spans="1:1">
      <c r="A18" s="623"/>
    </row>
    <row r="19" spans="1:1">
      <c r="A19" s="624"/>
    </row>
    <row r="20" spans="1:1">
      <c r="A20" s="623"/>
    </row>
    <row r="21" spans="1:1">
      <c r="A21" s="624"/>
    </row>
    <row r="22" spans="1:1">
      <c r="A22" s="623"/>
    </row>
    <row r="23" spans="1:1">
      <c r="A23" s="621"/>
    </row>
    <row r="24" spans="1:1">
      <c r="A24" s="621"/>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4"/>
  <sheetViews>
    <sheetView workbookViewId="0">
      <selection activeCell="A24" sqref="A24"/>
    </sheetView>
  </sheetViews>
  <sheetFormatPr baseColWidth="10" defaultRowHeight="14.5"/>
  <sheetData>
    <row r="1" spans="1:1" ht="18.5">
      <c r="A1" s="620" t="s">
        <v>1957</v>
      </c>
    </row>
    <row r="2" spans="1:1">
      <c r="A2" s="621"/>
    </row>
    <row r="3" spans="1:1">
      <c r="A3" s="622" t="s">
        <v>1929</v>
      </c>
    </row>
    <row r="4" spans="1:1">
      <c r="A4" s="621" t="s">
        <v>1930</v>
      </c>
    </row>
    <row r="5" spans="1:1">
      <c r="A5" s="622" t="s">
        <v>1931</v>
      </c>
    </row>
    <row r="6" spans="1:1">
      <c r="A6" s="624" t="s">
        <v>1932</v>
      </c>
    </row>
    <row r="7" spans="1:1">
      <c r="A7" s="623" t="s">
        <v>1933</v>
      </c>
    </row>
    <row r="8" spans="1:1">
      <c r="A8" s="624" t="s">
        <v>1934</v>
      </c>
    </row>
    <row r="9" spans="1:1">
      <c r="A9" s="623" t="s">
        <v>1935</v>
      </c>
    </row>
    <row r="10" spans="1:1">
      <c r="A10" s="624" t="s">
        <v>1936</v>
      </c>
    </row>
    <row r="11" spans="1:1">
      <c r="A11" s="623" t="s">
        <v>1937</v>
      </c>
    </row>
    <row r="12" spans="1:1">
      <c r="A12" s="624" t="s">
        <v>1938</v>
      </c>
    </row>
    <row r="13" spans="1:1">
      <c r="A13" s="624" t="s">
        <v>1939</v>
      </c>
    </row>
    <row r="14" spans="1:1">
      <c r="A14" s="623" t="s">
        <v>1940</v>
      </c>
    </row>
    <row r="15" spans="1:1">
      <c r="A15" s="624" t="s">
        <v>1941</v>
      </c>
    </row>
    <row r="16" spans="1:1">
      <c r="A16" s="623" t="s">
        <v>1942</v>
      </c>
    </row>
    <row r="17" spans="1:1">
      <c r="A17" s="624" t="s">
        <v>1943</v>
      </c>
    </row>
    <row r="18" spans="1:1">
      <c r="A18" s="623" t="s">
        <v>1944</v>
      </c>
    </row>
    <row r="19" spans="1:1">
      <c r="A19" s="624" t="s">
        <v>1945</v>
      </c>
    </row>
    <row r="20" spans="1:1">
      <c r="A20" s="623" t="s">
        <v>1946</v>
      </c>
    </row>
    <row r="21" spans="1:1">
      <c r="A21" s="624" t="s">
        <v>1947</v>
      </c>
    </row>
    <row r="22" spans="1:1">
      <c r="A22" s="623" t="s">
        <v>1958</v>
      </c>
    </row>
    <row r="23" spans="1:1">
      <c r="A23" s="621" t="s">
        <v>1959</v>
      </c>
    </row>
    <row r="24" spans="1:1">
      <c r="A24" s="621" t="s">
        <v>1960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9">
    <tabColor theme="3"/>
  </sheetPr>
  <dimension ref="A1:T67"/>
  <sheetViews>
    <sheetView topLeftCell="C1" zoomScale="70" zoomScaleNormal="70" workbookViewId="0">
      <selection activeCell="C12" sqref="C12"/>
    </sheetView>
  </sheetViews>
  <sheetFormatPr baseColWidth="10" defaultColWidth="10.81640625" defaultRowHeight="14.5"/>
  <cols>
    <col min="1" max="1" width="19" style="139" customWidth="1"/>
    <col min="2" max="2" width="25.1796875" style="134" customWidth="1"/>
    <col min="3" max="3" width="44" style="140" bestFit="1" customWidth="1"/>
    <col min="4" max="4" width="9.7265625" style="138" customWidth="1"/>
    <col min="5" max="12" width="8.7265625" style="138" customWidth="1"/>
    <col min="13" max="13" width="11" style="138" customWidth="1"/>
    <col min="14" max="19" width="8.7265625" style="138" customWidth="1"/>
    <col min="20" max="16384" width="10.81640625" style="138"/>
  </cols>
  <sheetData>
    <row r="1" spans="1:20" s="136" customFormat="1" ht="18.5">
      <c r="A1" s="676" t="s">
        <v>1929</v>
      </c>
      <c r="B1" s="676"/>
      <c r="C1" s="676"/>
      <c r="D1" s="676"/>
      <c r="E1" s="676"/>
      <c r="F1" s="676"/>
      <c r="G1" s="676"/>
      <c r="H1" s="676"/>
      <c r="I1" s="676"/>
      <c r="J1" s="676"/>
      <c r="K1" s="676"/>
      <c r="L1" s="676"/>
      <c r="M1" s="676"/>
      <c r="N1" s="676"/>
      <c r="O1" s="676"/>
      <c r="P1" s="676"/>
      <c r="Q1" s="676"/>
      <c r="R1" s="676"/>
      <c r="S1" s="676"/>
      <c r="T1" s="135"/>
    </row>
    <row r="2" spans="1:20" ht="33" customHeight="1">
      <c r="A2" s="677"/>
      <c r="B2" s="675" t="s">
        <v>1362</v>
      </c>
      <c r="C2" s="679" t="s">
        <v>896</v>
      </c>
      <c r="D2" s="674" t="s">
        <v>1040</v>
      </c>
      <c r="E2" s="674" t="s">
        <v>1041</v>
      </c>
      <c r="F2" s="674"/>
      <c r="G2" s="674" t="s">
        <v>1048</v>
      </c>
      <c r="H2" s="674" t="s">
        <v>1044</v>
      </c>
      <c r="I2" s="674"/>
      <c r="J2" s="674" t="s">
        <v>1045</v>
      </c>
      <c r="K2" s="674"/>
      <c r="L2" s="674" t="s">
        <v>1049</v>
      </c>
      <c r="M2" s="674"/>
      <c r="N2" s="674" t="s">
        <v>978</v>
      </c>
      <c r="O2" s="674"/>
      <c r="P2" s="675" t="s">
        <v>1369</v>
      </c>
      <c r="Q2" s="674"/>
      <c r="R2" s="674" t="s">
        <v>1050</v>
      </c>
      <c r="S2" s="674"/>
      <c r="T2" s="137"/>
    </row>
    <row r="3" spans="1:20" ht="30" customHeight="1">
      <c r="A3" s="678"/>
      <c r="B3" s="674"/>
      <c r="C3" s="678"/>
      <c r="D3" s="674"/>
      <c r="E3" s="303" t="s">
        <v>1042</v>
      </c>
      <c r="F3" s="303" t="s">
        <v>1043</v>
      </c>
      <c r="G3" s="674"/>
      <c r="H3" s="303" t="s">
        <v>1042</v>
      </c>
      <c r="I3" s="303" t="s">
        <v>1043</v>
      </c>
      <c r="J3" s="303" t="s">
        <v>1042</v>
      </c>
      <c r="K3" s="303" t="s">
        <v>1043</v>
      </c>
      <c r="L3" s="303" t="s">
        <v>1042</v>
      </c>
      <c r="M3" s="303" t="s">
        <v>1043</v>
      </c>
      <c r="N3" s="303" t="s">
        <v>1042</v>
      </c>
      <c r="O3" s="303" t="s">
        <v>1043</v>
      </c>
      <c r="P3" s="303" t="s">
        <v>1042</v>
      </c>
      <c r="Q3" s="303" t="s">
        <v>1043</v>
      </c>
      <c r="R3" s="303" t="s">
        <v>1042</v>
      </c>
      <c r="S3" s="303" t="s">
        <v>1043</v>
      </c>
      <c r="T3" s="137"/>
    </row>
    <row r="4" spans="1:20">
      <c r="A4" s="175"/>
      <c r="B4" s="176"/>
      <c r="C4" s="175" t="s">
        <v>1039</v>
      </c>
      <c r="D4" s="235">
        <f>Dat1fix!G67</f>
        <v>3645</v>
      </c>
      <c r="E4" s="48">
        <f t="shared" ref="E4:F19" si="0">H4+J4+L4+N4+P4+R4</f>
        <v>279.5</v>
      </c>
      <c r="F4" s="48">
        <f t="shared" si="0"/>
        <v>1249.5</v>
      </c>
      <c r="G4" s="48">
        <f>100*(E4+(F4))/D4</f>
        <v>41.947873799725649</v>
      </c>
      <c r="H4" s="48">
        <f>Dat1fix!H67</f>
        <v>3</v>
      </c>
      <c r="I4" s="48">
        <f>Dat1fix!I67</f>
        <v>68</v>
      </c>
      <c r="J4" s="48">
        <f>Dat1fix!AJ67</f>
        <v>186.75</v>
      </c>
      <c r="K4" s="48">
        <f>Dat1fix!AK67</f>
        <v>547.25</v>
      </c>
      <c r="L4" s="48">
        <f>Dat1fix!CF67</f>
        <v>27.5</v>
      </c>
      <c r="M4" s="48">
        <f>Dat1fix!CG67</f>
        <v>147.75</v>
      </c>
      <c r="N4" s="48">
        <f>Dat1fix!DZ67</f>
        <v>15</v>
      </c>
      <c r="O4" s="48">
        <f>Dat1fix!EA67</f>
        <v>464.25</v>
      </c>
      <c r="P4" s="48">
        <f>Dat1fix!EB67</f>
        <v>7.5</v>
      </c>
      <c r="Q4" s="48">
        <f>Dat1fix!EC67</f>
        <v>6.75</v>
      </c>
      <c r="R4" s="48">
        <f>Dat1fix!EN67</f>
        <v>39.75</v>
      </c>
      <c r="S4" s="48">
        <f>Dat1fix!EO67</f>
        <v>15.5</v>
      </c>
    </row>
    <row r="5" spans="1:20">
      <c r="A5" s="177"/>
      <c r="B5" s="178"/>
      <c r="C5" s="177" t="s">
        <v>1046</v>
      </c>
      <c r="D5" s="238">
        <f>Dat1fix!G68</f>
        <v>1219</v>
      </c>
      <c r="E5" s="173">
        <f t="shared" si="0"/>
        <v>86.25</v>
      </c>
      <c r="F5" s="173">
        <f t="shared" si="0"/>
        <v>356</v>
      </c>
      <c r="G5" s="174">
        <f>100*(E5+(F5))/D5</f>
        <v>36.279737489745692</v>
      </c>
      <c r="H5" s="49">
        <f>Dat1fix!H68</f>
        <v>1.5</v>
      </c>
      <c r="I5" s="49">
        <f>Dat1fix!I68</f>
        <v>13.25</v>
      </c>
      <c r="J5" s="49">
        <f>Dat1fix!AJ68</f>
        <v>44.25</v>
      </c>
      <c r="K5" s="49">
        <f>Dat1fix!AK68</f>
        <v>185.5</v>
      </c>
      <c r="L5" s="49">
        <f>Dat1fix!CF68</f>
        <v>7.5</v>
      </c>
      <c r="M5" s="49">
        <f>Dat1fix!CG68</f>
        <v>63.25</v>
      </c>
      <c r="N5" s="49">
        <f>Dat1fix!DZ68</f>
        <v>6.25</v>
      </c>
      <c r="O5" s="49">
        <f>Dat1fix!EA68</f>
        <v>83.75</v>
      </c>
      <c r="P5" s="49">
        <f>Dat1fix!EB68</f>
        <v>5.75</v>
      </c>
      <c r="Q5" s="49">
        <f>Dat1fix!EC68</f>
        <v>3.25</v>
      </c>
      <c r="R5" s="49">
        <f>Dat1fix!EN68</f>
        <v>21</v>
      </c>
      <c r="S5" s="49">
        <f>Dat1fix!EO68</f>
        <v>7</v>
      </c>
    </row>
    <row r="6" spans="1:20">
      <c r="A6" s="177"/>
      <c r="B6" s="178"/>
      <c r="C6" s="420" t="s">
        <v>1355</v>
      </c>
      <c r="D6" s="238">
        <f>Dat1fix!G69</f>
        <v>2426</v>
      </c>
      <c r="E6" s="173">
        <f t="shared" si="0"/>
        <v>193.25</v>
      </c>
      <c r="F6" s="173">
        <f t="shared" si="0"/>
        <v>893.5</v>
      </c>
      <c r="G6" s="174">
        <f>100*(E6+(F6))/D6</f>
        <v>44.795960428689199</v>
      </c>
      <c r="H6" s="49">
        <f>Dat1fix!H69</f>
        <v>1.5</v>
      </c>
      <c r="I6" s="49">
        <f>Dat1fix!I69</f>
        <v>54.75</v>
      </c>
      <c r="J6" s="49">
        <f>Dat1fix!AJ69</f>
        <v>142.5</v>
      </c>
      <c r="K6" s="49">
        <f>Dat1fix!AK69</f>
        <v>361.75</v>
      </c>
      <c r="L6" s="49">
        <f>Dat1fix!CF69</f>
        <v>20</v>
      </c>
      <c r="M6" s="49">
        <f>Dat1fix!CG69</f>
        <v>84.5</v>
      </c>
      <c r="N6" s="49">
        <f>Dat1fix!DZ69</f>
        <v>8.75</v>
      </c>
      <c r="O6" s="49">
        <f>Dat1fix!EA69</f>
        <v>380.5</v>
      </c>
      <c r="P6" s="49">
        <f>Dat1fix!EB69</f>
        <v>1.75</v>
      </c>
      <c r="Q6" s="49">
        <f>Dat1fix!EC69</f>
        <v>3.5</v>
      </c>
      <c r="R6" s="49">
        <f>Dat1fix!EN69</f>
        <v>18.75</v>
      </c>
      <c r="S6" s="49">
        <f>Dat1fix!EO69</f>
        <v>8.5</v>
      </c>
    </row>
    <row r="7" spans="1:20">
      <c r="A7" s="672" t="str">
        <f>Dat1fix!B4</f>
        <v>Oslo</v>
      </c>
      <c r="B7" s="673" t="str">
        <f>Dat1fix!C4</f>
        <v>Grønland Voksenopplæringssenter</v>
      </c>
      <c r="C7" s="180" t="str">
        <f>Dat1fix!D4</f>
        <v>Bredtveit fengsel og forvaringsanstalt (HS)</v>
      </c>
      <c r="D7" s="51">
        <f>Dat1fix!G4</f>
        <v>45</v>
      </c>
      <c r="E7" s="67">
        <f t="shared" ref="E7:E63" si="1">H7+J7+L7+N7+R7+P7</f>
        <v>0</v>
      </c>
      <c r="F7" s="67">
        <f t="shared" si="0"/>
        <v>39</v>
      </c>
      <c r="G7" s="52">
        <f>100*(E7+(F7))/D7</f>
        <v>86.666666666666671</v>
      </c>
      <c r="H7" s="52">
        <f>Dat1fix!H4</f>
        <v>0</v>
      </c>
      <c r="I7" s="52">
        <f>Dat1fix!I4</f>
        <v>4.5</v>
      </c>
      <c r="J7" s="52">
        <f>Dat1fix!AJ4</f>
        <v>0</v>
      </c>
      <c r="K7" s="52">
        <f>Dat1fix!AK4</f>
        <v>14</v>
      </c>
      <c r="L7" s="52">
        <f>Dat1fix!CF4</f>
        <v>0</v>
      </c>
      <c r="M7" s="52">
        <f>Dat1fix!CG4</f>
        <v>1.25</v>
      </c>
      <c r="N7" s="52">
        <f>Dat1fix!DZ4</f>
        <v>0</v>
      </c>
      <c r="O7" s="52">
        <f>Dat1fix!EA4</f>
        <v>19</v>
      </c>
      <c r="P7" s="52">
        <f>Dat1fix!EB4</f>
        <v>0</v>
      </c>
      <c r="Q7" s="52">
        <f>Dat1fix!EC4</f>
        <v>0</v>
      </c>
      <c r="R7" s="52">
        <f>Dat1fix!EN4</f>
        <v>0</v>
      </c>
      <c r="S7" s="52">
        <f>Dat1fix!EO4</f>
        <v>0.25</v>
      </c>
    </row>
    <row r="8" spans="1:20">
      <c r="A8" s="672"/>
      <c r="B8" s="673"/>
      <c r="C8" s="180" t="str">
        <f>Dat1fix!D5</f>
        <v>Bredtveit fengsel,  Bredtveitveien avd (LS)</v>
      </c>
      <c r="D8" s="51">
        <f>Dat1fix!G5</f>
        <v>19</v>
      </c>
      <c r="E8" s="67">
        <f t="shared" si="1"/>
        <v>0.5</v>
      </c>
      <c r="F8" s="67">
        <f t="shared" si="0"/>
        <v>13.75</v>
      </c>
      <c r="G8" s="52">
        <f t="shared" ref="G8:G64" si="2">100*(E8+(F8))/D8</f>
        <v>75</v>
      </c>
      <c r="H8" s="52">
        <f>Dat1fix!H5</f>
        <v>0</v>
      </c>
      <c r="I8" s="52">
        <f>Dat1fix!I5</f>
        <v>0.5</v>
      </c>
      <c r="J8" s="52">
        <f>Dat1fix!AJ5</f>
        <v>0</v>
      </c>
      <c r="K8" s="52">
        <f>Dat1fix!AK5</f>
        <v>3.25</v>
      </c>
      <c r="L8" s="52">
        <f>Dat1fix!CF5</f>
        <v>0</v>
      </c>
      <c r="M8" s="52">
        <f>Dat1fix!CG5</f>
        <v>0</v>
      </c>
      <c r="N8" s="52">
        <f>Dat1fix!DZ5</f>
        <v>0</v>
      </c>
      <c r="O8" s="52">
        <f>Dat1fix!EA5</f>
        <v>10</v>
      </c>
      <c r="P8" s="52">
        <f>Dat1fix!EB5</f>
        <v>0</v>
      </c>
      <c r="Q8" s="52">
        <f>Dat1fix!EC5</f>
        <v>0</v>
      </c>
      <c r="R8" s="52">
        <f>Dat1fix!EN5</f>
        <v>0.5</v>
      </c>
      <c r="S8" s="52">
        <f>Dat1fix!EO5</f>
        <v>0</v>
      </c>
    </row>
    <row r="9" spans="1:20">
      <c r="A9" s="672"/>
      <c r="B9" s="673"/>
      <c r="C9" s="180" t="str">
        <f>Dat1fix!D6</f>
        <v>Oslo fengsel avd B (HS)</v>
      </c>
      <c r="D9" s="51">
        <f>Dat1fix!G6</f>
        <v>261</v>
      </c>
      <c r="E9" s="67">
        <f t="shared" si="1"/>
        <v>0</v>
      </c>
      <c r="F9" s="67">
        <f t="shared" si="0"/>
        <v>149.25</v>
      </c>
      <c r="G9" s="52">
        <f t="shared" si="2"/>
        <v>57.183908045977013</v>
      </c>
      <c r="H9" s="52">
        <f>Dat1fix!H6</f>
        <v>0</v>
      </c>
      <c r="I9" s="52">
        <f>Dat1fix!I6</f>
        <v>16.75</v>
      </c>
      <c r="J9" s="52">
        <f>Dat1fix!AJ6</f>
        <v>0</v>
      </c>
      <c r="K9" s="52">
        <f>Dat1fix!AK6</f>
        <v>42.25</v>
      </c>
      <c r="L9" s="52">
        <f>Dat1fix!CF6</f>
        <v>0</v>
      </c>
      <c r="M9" s="52">
        <f>Dat1fix!CG6</f>
        <v>23</v>
      </c>
      <c r="N9" s="52">
        <f>Dat1fix!DZ6</f>
        <v>0</v>
      </c>
      <c r="O9" s="52">
        <f>Dat1fix!EA6</f>
        <v>67.25</v>
      </c>
      <c r="P9" s="52">
        <f>Dat1fix!EB6</f>
        <v>0</v>
      </c>
      <c r="Q9" s="52">
        <f>Dat1fix!EC6</f>
        <v>0</v>
      </c>
      <c r="R9" s="52">
        <f>Dat1fix!EN6</f>
        <v>0</v>
      </c>
      <c r="S9" s="52">
        <f>Dat1fix!EO6</f>
        <v>0</v>
      </c>
    </row>
    <row r="10" spans="1:20">
      <c r="A10" s="672" t="str">
        <f>Dat1fix!B9</f>
        <v>Akershus</v>
      </c>
      <c r="B10" s="301" t="str">
        <f>Dat1fix!C7</f>
        <v>Rud vgs</v>
      </c>
      <c r="C10" s="180" t="str">
        <f>Dat1fix!D7</f>
        <v>Ila fengsel og forvaringssanstalt (HS)</v>
      </c>
      <c r="D10" s="51">
        <f>Dat1fix!G7</f>
        <v>124</v>
      </c>
      <c r="E10" s="67">
        <f t="shared" si="1"/>
        <v>12.5</v>
      </c>
      <c r="F10" s="67">
        <f t="shared" si="0"/>
        <v>100.75</v>
      </c>
      <c r="G10" s="52">
        <f t="shared" si="2"/>
        <v>91.33064516129032</v>
      </c>
      <c r="H10" s="52">
        <f>Dat1fix!H7</f>
        <v>0.25</v>
      </c>
      <c r="I10" s="52">
        <f>Dat1fix!I7</f>
        <v>5.25</v>
      </c>
      <c r="J10" s="52">
        <f>Dat1fix!AJ7</f>
        <v>4.75</v>
      </c>
      <c r="K10" s="52">
        <f>Dat1fix!AK7</f>
        <v>44.75</v>
      </c>
      <c r="L10" s="52">
        <f>Dat1fix!CF7</f>
        <v>0</v>
      </c>
      <c r="M10" s="52">
        <f>Dat1fix!CG7</f>
        <v>11.5</v>
      </c>
      <c r="N10" s="52">
        <f>Dat1fix!DZ7</f>
        <v>0</v>
      </c>
      <c r="O10" s="52">
        <f>Dat1fix!EA7</f>
        <v>38.75</v>
      </c>
      <c r="P10" s="52">
        <f>Dat1fix!EB7</f>
        <v>0</v>
      </c>
      <c r="Q10" s="52">
        <f>Dat1fix!EC7</f>
        <v>0</v>
      </c>
      <c r="R10" s="52">
        <f>Dat1fix!EN7</f>
        <v>7.5</v>
      </c>
      <c r="S10" s="52">
        <f>Dat1fix!EO7</f>
        <v>0.5</v>
      </c>
    </row>
    <row r="11" spans="1:20">
      <c r="A11" s="672"/>
      <c r="B11" s="673" t="str">
        <f>Dat1fix!C9</f>
        <v>Jessheim vgs</v>
      </c>
      <c r="C11" s="180" t="str">
        <f>Dat1fix!D8</f>
        <v>Ullersmo fengsel (HS)</v>
      </c>
      <c r="D11" s="51">
        <f>Dat1fix!G8</f>
        <v>190</v>
      </c>
      <c r="E11" s="67">
        <f t="shared" si="1"/>
        <v>3.5</v>
      </c>
      <c r="F11" s="67">
        <f t="shared" si="0"/>
        <v>55</v>
      </c>
      <c r="G11" s="52">
        <f t="shared" si="2"/>
        <v>30.789473684210527</v>
      </c>
      <c r="H11" s="52">
        <f>Dat1fix!H8</f>
        <v>0</v>
      </c>
      <c r="I11" s="52">
        <f>Dat1fix!I8</f>
        <v>11.5</v>
      </c>
      <c r="J11" s="52">
        <f>Dat1fix!AJ8</f>
        <v>0</v>
      </c>
      <c r="K11" s="52">
        <f>Dat1fix!AK8</f>
        <v>30.75</v>
      </c>
      <c r="L11" s="52">
        <f>Dat1fix!CF8</f>
        <v>0</v>
      </c>
      <c r="M11" s="52">
        <f>Dat1fix!CG8</f>
        <v>2</v>
      </c>
      <c r="N11" s="52">
        <f>Dat1fix!DZ8</f>
        <v>0</v>
      </c>
      <c r="O11" s="52">
        <f>Dat1fix!EA8</f>
        <v>10.25</v>
      </c>
      <c r="P11" s="52">
        <f>Dat1fix!EB8</f>
        <v>0</v>
      </c>
      <c r="Q11" s="52">
        <f>Dat1fix!EC8</f>
        <v>0.5</v>
      </c>
      <c r="R11" s="52">
        <f>Dat1fix!EN8</f>
        <v>3.5</v>
      </c>
      <c r="S11" s="52">
        <f>Dat1fix!EO8</f>
        <v>0</v>
      </c>
    </row>
    <row r="12" spans="1:20" ht="15" customHeight="1">
      <c r="A12" s="672"/>
      <c r="B12" s="673"/>
      <c r="C12" s="180" t="str">
        <f>Dat1fix!D9</f>
        <v>Ullersmo fengsel Krogsrud avd (LS)</v>
      </c>
      <c r="D12" s="51">
        <f>Dat1fix!G9</f>
        <v>60</v>
      </c>
      <c r="E12" s="67">
        <f t="shared" si="1"/>
        <v>2.5</v>
      </c>
      <c r="F12" s="67">
        <f t="shared" si="0"/>
        <v>25.5</v>
      </c>
      <c r="G12" s="52">
        <f t="shared" si="2"/>
        <v>46.666666666666664</v>
      </c>
      <c r="H12" s="52">
        <f>Dat1fix!H9</f>
        <v>0</v>
      </c>
      <c r="I12" s="52">
        <f>Dat1fix!I9</f>
        <v>3.25</v>
      </c>
      <c r="J12" s="52">
        <f>Dat1fix!AJ9</f>
        <v>0</v>
      </c>
      <c r="K12" s="52">
        <f>Dat1fix!AK9</f>
        <v>12.25</v>
      </c>
      <c r="L12" s="52">
        <f>Dat1fix!CF9</f>
        <v>0</v>
      </c>
      <c r="M12" s="52">
        <f>Dat1fix!CG9</f>
        <v>5</v>
      </c>
      <c r="N12" s="52">
        <f>Dat1fix!DZ9</f>
        <v>0</v>
      </c>
      <c r="O12" s="52">
        <f>Dat1fix!EA9</f>
        <v>5</v>
      </c>
      <c r="P12" s="52">
        <f>Dat1fix!EB9</f>
        <v>0</v>
      </c>
      <c r="Q12" s="52">
        <f>Dat1fix!EC9</f>
        <v>0</v>
      </c>
      <c r="R12" s="52">
        <f>Dat1fix!EN9</f>
        <v>2.5</v>
      </c>
      <c r="S12" s="52">
        <f>Dat1fix!EO9</f>
        <v>0</v>
      </c>
    </row>
    <row r="13" spans="1:20">
      <c r="A13" s="672" t="str">
        <f>Dat1fix!B14</f>
        <v>Østfold</v>
      </c>
      <c r="B13" s="655" t="str">
        <f>Dat1fix!C10</f>
        <v>Borg vgs</v>
      </c>
      <c r="C13" s="180" t="str">
        <f>Dat1fix!D10</f>
        <v>Sarpsborg fengsel (HS)</v>
      </c>
      <c r="D13" s="51">
        <f>Dat1fix!G10</f>
        <v>25</v>
      </c>
      <c r="E13" s="67">
        <f t="shared" si="1"/>
        <v>0</v>
      </c>
      <c r="F13" s="67">
        <f t="shared" si="0"/>
        <v>17.75</v>
      </c>
      <c r="G13" s="52">
        <f t="shared" si="2"/>
        <v>71</v>
      </c>
      <c r="H13" s="52">
        <f>Dat1fix!H10</f>
        <v>0</v>
      </c>
      <c r="I13" s="52">
        <f>Dat1fix!I10</f>
        <v>3.75</v>
      </c>
      <c r="J13" s="52">
        <f>Dat1fix!AJ10</f>
        <v>0</v>
      </c>
      <c r="K13" s="52">
        <f>Dat1fix!AK10</f>
        <v>10.75</v>
      </c>
      <c r="L13" s="52">
        <f>Dat1fix!CF10</f>
        <v>0</v>
      </c>
      <c r="M13" s="52">
        <f>Dat1fix!CG10</f>
        <v>0.25</v>
      </c>
      <c r="N13" s="52">
        <f>Dat1fix!DZ10</f>
        <v>0</v>
      </c>
      <c r="O13" s="52">
        <f>Dat1fix!EA10</f>
        <v>3</v>
      </c>
      <c r="P13" s="52">
        <f>Dat1fix!EB10</f>
        <v>0</v>
      </c>
      <c r="Q13" s="52">
        <f>Dat1fix!EC10</f>
        <v>0</v>
      </c>
      <c r="R13" s="52">
        <f>Dat1fix!EN10</f>
        <v>0</v>
      </c>
      <c r="S13" s="52">
        <f>Dat1fix!EO10</f>
        <v>0</v>
      </c>
    </row>
    <row r="14" spans="1:20">
      <c r="A14" s="672"/>
      <c r="B14" s="655"/>
      <c r="C14" s="180" t="str">
        <f>Dat1fix!D11</f>
        <v>Ravneberget fengsel (LS)</v>
      </c>
      <c r="D14" s="74">
        <f>Dat1fix!G11</f>
        <v>40</v>
      </c>
      <c r="E14" s="67">
        <f t="shared" si="1"/>
        <v>1.25</v>
      </c>
      <c r="F14" s="67">
        <f t="shared" si="0"/>
        <v>30.25</v>
      </c>
      <c r="G14" s="52">
        <f t="shared" si="2"/>
        <v>78.75</v>
      </c>
      <c r="H14" s="52">
        <f>Dat1fix!H11</f>
        <v>0</v>
      </c>
      <c r="I14" s="52">
        <f>Dat1fix!I11</f>
        <v>2.25</v>
      </c>
      <c r="J14" s="52">
        <f>Dat1fix!AJ11</f>
        <v>1.25</v>
      </c>
      <c r="K14" s="52">
        <f>Dat1fix!AK11</f>
        <v>22.25</v>
      </c>
      <c r="L14" s="52">
        <f>Dat1fix!CF11</f>
        <v>0</v>
      </c>
      <c r="M14" s="52">
        <f>Dat1fix!CG11</f>
        <v>3</v>
      </c>
      <c r="N14" s="52">
        <f>Dat1fix!DZ11</f>
        <v>0</v>
      </c>
      <c r="O14" s="52">
        <f>Dat1fix!EA11</f>
        <v>2.25</v>
      </c>
      <c r="P14" s="52">
        <f>Dat1fix!EB11</f>
        <v>0</v>
      </c>
      <c r="Q14" s="52">
        <f>Dat1fix!EC11</f>
        <v>0</v>
      </c>
      <c r="R14" s="52">
        <f>Dat1fix!EN11</f>
        <v>0</v>
      </c>
      <c r="S14" s="52">
        <f>Dat1fix!EO11</f>
        <v>0.5</v>
      </c>
    </row>
    <row r="15" spans="1:20">
      <c r="A15" s="672"/>
      <c r="B15" s="673" t="str">
        <f>Dat1fix!C13</f>
        <v>Mysen vgs</v>
      </c>
      <c r="C15" s="180" t="str">
        <f>Dat1fix!D12</f>
        <v>Indre Østfold fengsel Trøgstad avd (LS)</v>
      </c>
      <c r="D15" s="74">
        <f>Dat1fix!G12</f>
        <v>90</v>
      </c>
      <c r="E15" s="67">
        <f t="shared" si="1"/>
        <v>0.25</v>
      </c>
      <c r="F15" s="67">
        <f t="shared" si="0"/>
        <v>20.5</v>
      </c>
      <c r="G15" s="52">
        <f t="shared" si="2"/>
        <v>23.055555555555557</v>
      </c>
      <c r="H15" s="52">
        <f>Dat1fix!H12</f>
        <v>0</v>
      </c>
      <c r="I15" s="52">
        <f>Dat1fix!I12</f>
        <v>0</v>
      </c>
      <c r="J15" s="52">
        <f>Dat1fix!AJ12</f>
        <v>0</v>
      </c>
      <c r="K15" s="52">
        <f>Dat1fix!AK12</f>
        <v>14.75</v>
      </c>
      <c r="L15" s="52">
        <f>Dat1fix!CF12</f>
        <v>0</v>
      </c>
      <c r="M15" s="52">
        <f>Dat1fix!CG12</f>
        <v>2.25</v>
      </c>
      <c r="N15" s="52">
        <f>Dat1fix!DZ12</f>
        <v>0</v>
      </c>
      <c r="O15" s="52">
        <f>Dat1fix!EA12</f>
        <v>2</v>
      </c>
      <c r="P15" s="52">
        <f>Dat1fix!EB12</f>
        <v>0</v>
      </c>
      <c r="Q15" s="52">
        <f>Dat1fix!EC12</f>
        <v>0.25</v>
      </c>
      <c r="R15" s="52">
        <f>Dat1fix!EN12</f>
        <v>0.25</v>
      </c>
      <c r="S15" s="52">
        <f>Dat1fix!EO12</f>
        <v>1.25</v>
      </c>
    </row>
    <row r="16" spans="1:20">
      <c r="A16" s="672"/>
      <c r="B16" s="673"/>
      <c r="C16" s="180" t="str">
        <f>Dat1fix!D13</f>
        <v>Indre Østfold fengsel Eidsberg avd (HS)</v>
      </c>
      <c r="D16" s="51">
        <f>Dat1fix!G13</f>
        <v>102</v>
      </c>
      <c r="E16" s="67">
        <f t="shared" si="1"/>
        <v>0</v>
      </c>
      <c r="F16" s="67">
        <f t="shared" si="0"/>
        <v>9.5</v>
      </c>
      <c r="G16" s="52">
        <f t="shared" si="2"/>
        <v>9.3137254901960791</v>
      </c>
      <c r="H16" s="52">
        <f>Dat1fix!H13</f>
        <v>0</v>
      </c>
      <c r="I16" s="52">
        <f>Dat1fix!I13</f>
        <v>0</v>
      </c>
      <c r="J16" s="52">
        <f>Dat1fix!AJ13</f>
        <v>0</v>
      </c>
      <c r="K16" s="52">
        <f>Dat1fix!AK13</f>
        <v>8.25</v>
      </c>
      <c r="L16" s="52">
        <f>Dat1fix!CF13</f>
        <v>0</v>
      </c>
      <c r="M16" s="52">
        <f>Dat1fix!CG13</f>
        <v>0</v>
      </c>
      <c r="N16" s="52">
        <f>Dat1fix!DZ13</f>
        <v>0</v>
      </c>
      <c r="O16" s="52">
        <f>Dat1fix!EA13</f>
        <v>1.25</v>
      </c>
      <c r="P16" s="52">
        <f>Dat1fix!EB13</f>
        <v>0</v>
      </c>
      <c r="Q16" s="52">
        <f>Dat1fix!EC13</f>
        <v>0</v>
      </c>
      <c r="R16" s="52">
        <f>Dat1fix!EN13</f>
        <v>0</v>
      </c>
      <c r="S16" s="52">
        <f>Dat1fix!EO13</f>
        <v>0</v>
      </c>
    </row>
    <row r="17" spans="1:19">
      <c r="A17" s="672"/>
      <c r="B17" s="301" t="str">
        <f>Dat1fix!C14</f>
        <v>Halden vgs</v>
      </c>
      <c r="C17" s="180" t="str">
        <f>Dat1fix!D14</f>
        <v>Halden fengsel (HS)</v>
      </c>
      <c r="D17" s="51">
        <f>Dat1fix!G14</f>
        <v>227</v>
      </c>
      <c r="E17" s="67">
        <f t="shared" si="1"/>
        <v>33.75</v>
      </c>
      <c r="F17" s="67">
        <f t="shared" si="0"/>
        <v>57</v>
      </c>
      <c r="G17" s="52">
        <f t="shared" si="2"/>
        <v>39.977973568281939</v>
      </c>
      <c r="H17" s="52">
        <f>Dat1fix!H14</f>
        <v>0</v>
      </c>
      <c r="I17" s="52">
        <f>Dat1fix!I14</f>
        <v>0</v>
      </c>
      <c r="J17" s="52">
        <f>Dat1fix!AJ14</f>
        <v>30.5</v>
      </c>
      <c r="K17" s="52">
        <f>Dat1fix!AK14</f>
        <v>10.75</v>
      </c>
      <c r="L17" s="52">
        <f>Dat1fix!CF14</f>
        <v>1.5</v>
      </c>
      <c r="M17" s="52">
        <f>Dat1fix!CG14</f>
        <v>0</v>
      </c>
      <c r="N17" s="52">
        <f>Dat1fix!DZ14</f>
        <v>0</v>
      </c>
      <c r="O17" s="52">
        <f>Dat1fix!EA14</f>
        <v>45</v>
      </c>
      <c r="P17" s="52">
        <f>Dat1fix!EB14</f>
        <v>0</v>
      </c>
      <c r="Q17" s="52">
        <f>Dat1fix!EC14</f>
        <v>0</v>
      </c>
      <c r="R17" s="52">
        <f>Dat1fix!EN14</f>
        <v>1.75</v>
      </c>
      <c r="S17" s="52">
        <f>Dat1fix!EO14</f>
        <v>1.25</v>
      </c>
    </row>
    <row r="18" spans="1:19">
      <c r="A18" s="672" t="str">
        <f>Dat1fix!B19</f>
        <v>Hedmark</v>
      </c>
      <c r="B18" s="673" t="str">
        <f>Dat1fix!C17</f>
        <v>Skarnes vgs</v>
      </c>
      <c r="C18" s="180" t="str">
        <f>Dat1fix!D15</f>
        <v>Kongsvinger fengsel avd høyere sikkerhet (HS)</v>
      </c>
      <c r="D18" s="51">
        <f>Dat1fix!G15</f>
        <v>89</v>
      </c>
      <c r="E18" s="67">
        <f t="shared" si="1"/>
        <v>2.5</v>
      </c>
      <c r="F18" s="67">
        <f t="shared" si="0"/>
        <v>35</v>
      </c>
      <c r="G18" s="52">
        <f t="shared" si="2"/>
        <v>42.134831460674157</v>
      </c>
      <c r="H18" s="52">
        <f>Dat1fix!H15</f>
        <v>0</v>
      </c>
      <c r="I18" s="52">
        <f>Dat1fix!I15</f>
        <v>0</v>
      </c>
      <c r="J18" s="52">
        <f>Dat1fix!AJ15</f>
        <v>0</v>
      </c>
      <c r="K18" s="52">
        <f>Dat1fix!AK15</f>
        <v>10</v>
      </c>
      <c r="L18" s="52">
        <f>Dat1fix!CF15</f>
        <v>2.5</v>
      </c>
      <c r="M18" s="52">
        <f>Dat1fix!CG15</f>
        <v>10</v>
      </c>
      <c r="N18" s="52">
        <f>Dat1fix!DZ15</f>
        <v>0</v>
      </c>
      <c r="O18" s="52">
        <f>Dat1fix!EA15</f>
        <v>15</v>
      </c>
      <c r="P18" s="52">
        <f>Dat1fix!EB15</f>
        <v>0</v>
      </c>
      <c r="Q18" s="52">
        <f>Dat1fix!EC15</f>
        <v>0</v>
      </c>
      <c r="R18" s="52">
        <f>Dat1fix!EN15</f>
        <v>0</v>
      </c>
      <c r="S18" s="52">
        <f>Dat1fix!EO15</f>
        <v>0</v>
      </c>
    </row>
    <row r="19" spans="1:19">
      <c r="A19" s="672"/>
      <c r="B19" s="673"/>
      <c r="C19" s="180" t="str">
        <f>Dat1fix!D16</f>
        <v>Kongsvinger fengsel avd lavere sikkerhet (LS)</v>
      </c>
      <c r="D19" s="51">
        <f>Dat1fix!G16</f>
        <v>48</v>
      </c>
      <c r="E19" s="67">
        <f t="shared" si="1"/>
        <v>0</v>
      </c>
      <c r="F19" s="67">
        <f t="shared" si="0"/>
        <v>13.5</v>
      </c>
      <c r="G19" s="52">
        <f t="shared" si="2"/>
        <v>28.125</v>
      </c>
      <c r="H19" s="52">
        <f>Dat1fix!H16</f>
        <v>0</v>
      </c>
      <c r="I19" s="52">
        <f>Dat1fix!I16</f>
        <v>0</v>
      </c>
      <c r="J19" s="52">
        <f>Dat1fix!AJ16</f>
        <v>0</v>
      </c>
      <c r="K19" s="52">
        <f>Dat1fix!AK16</f>
        <v>0</v>
      </c>
      <c r="L19" s="52">
        <f>Dat1fix!CF16</f>
        <v>0</v>
      </c>
      <c r="M19" s="52">
        <f>Dat1fix!CG16</f>
        <v>5</v>
      </c>
      <c r="N19" s="52">
        <f>Dat1fix!DZ16</f>
        <v>0</v>
      </c>
      <c r="O19" s="52">
        <f>Dat1fix!EA16</f>
        <v>8.5</v>
      </c>
      <c r="P19" s="52">
        <f>Dat1fix!EB16</f>
        <v>0</v>
      </c>
      <c r="Q19" s="52">
        <f>Dat1fix!EC16</f>
        <v>0</v>
      </c>
      <c r="R19" s="52">
        <f>Dat1fix!EN16</f>
        <v>0</v>
      </c>
      <c r="S19" s="52">
        <f>Dat1fix!EO16</f>
        <v>0</v>
      </c>
    </row>
    <row r="20" spans="1:19">
      <c r="A20" s="672"/>
      <c r="B20" s="673"/>
      <c r="C20" s="180" t="str">
        <f>Dat1fix!D17</f>
        <v>Hedmark fengsel Bruvoll avd (LS)</v>
      </c>
      <c r="D20" s="51">
        <f>Dat1fix!G17</f>
        <v>70</v>
      </c>
      <c r="E20" s="67">
        <f t="shared" si="1"/>
        <v>7.25</v>
      </c>
      <c r="F20" s="67">
        <f t="shared" ref="F20:F63" si="3">I20+K20+M20+O20+Q20+S20</f>
        <v>18</v>
      </c>
      <c r="G20" s="52">
        <f t="shared" si="2"/>
        <v>36.071428571428569</v>
      </c>
      <c r="H20" s="52">
        <f>Dat1fix!H17</f>
        <v>0.25</v>
      </c>
      <c r="I20" s="52">
        <f>Dat1fix!I17</f>
        <v>0.25</v>
      </c>
      <c r="J20" s="52">
        <f>Dat1fix!AJ17</f>
        <v>2.5</v>
      </c>
      <c r="K20" s="52">
        <f>Dat1fix!AK17</f>
        <v>10.75</v>
      </c>
      <c r="L20" s="52">
        <f>Dat1fix!CF17</f>
        <v>2.75</v>
      </c>
      <c r="M20" s="52">
        <f>Dat1fix!CG17</f>
        <v>4.25</v>
      </c>
      <c r="N20" s="52">
        <f>Dat1fix!DZ17</f>
        <v>0</v>
      </c>
      <c r="O20" s="52">
        <f>Dat1fix!EA17</f>
        <v>2.5</v>
      </c>
      <c r="P20" s="52">
        <f>Dat1fix!EB17</f>
        <v>0.5</v>
      </c>
      <c r="Q20" s="52">
        <f>Dat1fix!EC17</f>
        <v>0.25</v>
      </c>
      <c r="R20" s="52">
        <f>Dat1fix!EN17</f>
        <v>1.25</v>
      </c>
      <c r="S20" s="52">
        <f>Dat1fix!EO17</f>
        <v>0</v>
      </c>
    </row>
    <row r="21" spans="1:19">
      <c r="A21" s="672"/>
      <c r="B21" s="673" t="str">
        <f>Dat1fix!C19</f>
        <v>Storhamar vgs</v>
      </c>
      <c r="C21" s="180" t="str">
        <f>Dat1fix!D18</f>
        <v>Hedmark fengsel Hamar avd (HS)</v>
      </c>
      <c r="D21" s="51">
        <f>Dat1fix!G18</f>
        <v>31</v>
      </c>
      <c r="E21" s="67">
        <f t="shared" si="1"/>
        <v>4.25</v>
      </c>
      <c r="F21" s="67">
        <f t="shared" si="3"/>
        <v>11</v>
      </c>
      <c r="G21" s="52">
        <f t="shared" si="2"/>
        <v>49.193548387096776</v>
      </c>
      <c r="H21" s="52">
        <f>Dat1fix!H18</f>
        <v>0</v>
      </c>
      <c r="I21" s="52">
        <f>Dat1fix!I18</f>
        <v>0</v>
      </c>
      <c r="J21" s="52">
        <f>Dat1fix!AJ18</f>
        <v>2.5</v>
      </c>
      <c r="K21" s="52">
        <f>Dat1fix!AK18</f>
        <v>2.5</v>
      </c>
      <c r="L21" s="52">
        <f>Dat1fix!CF18</f>
        <v>0</v>
      </c>
      <c r="M21" s="52">
        <f>Dat1fix!CG18</f>
        <v>1.5</v>
      </c>
      <c r="N21" s="52">
        <f>Dat1fix!DZ18</f>
        <v>1.75</v>
      </c>
      <c r="O21" s="52">
        <f>Dat1fix!EA18</f>
        <v>7</v>
      </c>
      <c r="P21" s="52">
        <f>Dat1fix!EB18</f>
        <v>0</v>
      </c>
      <c r="Q21" s="52">
        <f>Dat1fix!EC18</f>
        <v>0</v>
      </c>
      <c r="R21" s="52">
        <f>Dat1fix!EN18</f>
        <v>0</v>
      </c>
      <c r="S21" s="52">
        <f>Dat1fix!EO18</f>
        <v>0</v>
      </c>
    </row>
    <row r="22" spans="1:19">
      <c r="A22" s="672"/>
      <c r="B22" s="673"/>
      <c r="C22" s="180" t="str">
        <f>Dat1fix!D19</f>
        <v>Hedmark fengsel Ilseng avd (LS)</v>
      </c>
      <c r="D22" s="51">
        <f>Dat1fix!G19</f>
        <v>86</v>
      </c>
      <c r="E22" s="67">
        <f t="shared" si="1"/>
        <v>5.25</v>
      </c>
      <c r="F22" s="67">
        <f t="shared" si="3"/>
        <v>16</v>
      </c>
      <c r="G22" s="52">
        <f t="shared" si="2"/>
        <v>24.709302325581394</v>
      </c>
      <c r="H22" s="52">
        <f>Dat1fix!H19</f>
        <v>0.25</v>
      </c>
      <c r="I22" s="52">
        <f>Dat1fix!I19</f>
        <v>0</v>
      </c>
      <c r="J22" s="52">
        <f>Dat1fix!AJ19</f>
        <v>0.75</v>
      </c>
      <c r="K22" s="52">
        <f>Dat1fix!AK19</f>
        <v>3.5</v>
      </c>
      <c r="L22" s="52">
        <f>Dat1fix!CF19</f>
        <v>0</v>
      </c>
      <c r="M22" s="52">
        <f>Dat1fix!CG19</f>
        <v>2.5</v>
      </c>
      <c r="N22" s="52">
        <f>Dat1fix!DZ19</f>
        <v>3.5</v>
      </c>
      <c r="O22" s="52">
        <f>Dat1fix!EA19</f>
        <v>10</v>
      </c>
      <c r="P22" s="52">
        <f>Dat1fix!EB19</f>
        <v>0.25</v>
      </c>
      <c r="Q22" s="52">
        <f>Dat1fix!EC19</f>
        <v>0</v>
      </c>
      <c r="R22" s="52">
        <f>Dat1fix!EN19</f>
        <v>0.5</v>
      </c>
      <c r="S22" s="52">
        <f>Dat1fix!EO19</f>
        <v>0</v>
      </c>
    </row>
    <row r="23" spans="1:19">
      <c r="A23" s="672" t="str">
        <f>Dat1fix!B21</f>
        <v>Oppland</v>
      </c>
      <c r="B23" s="301" t="str">
        <f>Dat1fix!C20</f>
        <v>Gjøvik vgs</v>
      </c>
      <c r="C23" s="180" t="str">
        <f>Dat1fix!D20</f>
        <v>Vestoppland fengsel Gjøvik avd (HS)</v>
      </c>
      <c r="D23" s="51">
        <f>Dat1fix!G20</f>
        <v>24</v>
      </c>
      <c r="E23" s="67">
        <f t="shared" si="1"/>
        <v>0.75</v>
      </c>
      <c r="F23" s="67">
        <f t="shared" si="3"/>
        <v>14.75</v>
      </c>
      <c r="G23" s="52">
        <f t="shared" si="2"/>
        <v>64.583333333333329</v>
      </c>
      <c r="H23" s="52">
        <f>Dat1fix!H20</f>
        <v>0.75</v>
      </c>
      <c r="I23" s="52">
        <f>Dat1fix!I20</f>
        <v>0</v>
      </c>
      <c r="J23" s="52">
        <f>Dat1fix!AJ20</f>
        <v>0</v>
      </c>
      <c r="K23" s="52">
        <f>Dat1fix!AK20</f>
        <v>7</v>
      </c>
      <c r="L23" s="52">
        <f>Dat1fix!CF20</f>
        <v>0</v>
      </c>
      <c r="M23" s="52">
        <f>Dat1fix!CG20</f>
        <v>0</v>
      </c>
      <c r="N23" s="52">
        <f>Dat1fix!DZ20</f>
        <v>0</v>
      </c>
      <c r="O23" s="52">
        <f>Dat1fix!EA20</f>
        <v>7.75</v>
      </c>
      <c r="P23" s="52">
        <f>Dat1fix!EB20</f>
        <v>0</v>
      </c>
      <c r="Q23" s="52">
        <f>Dat1fix!EC20</f>
        <v>0</v>
      </c>
      <c r="R23" s="52">
        <f>Dat1fix!EN20</f>
        <v>0</v>
      </c>
      <c r="S23" s="52">
        <f>Dat1fix!EO20</f>
        <v>0</v>
      </c>
    </row>
    <row r="24" spans="1:19">
      <c r="A24" s="672"/>
      <c r="B24" s="301" t="str">
        <f>Dat1fix!C21</f>
        <v>Valdres vgs</v>
      </c>
      <c r="C24" s="180" t="str">
        <f>Dat1fix!D21</f>
        <v>Vestoppland fengsel Valdres avd (LS)</v>
      </c>
      <c r="D24" s="51">
        <f>Dat1fix!G21</f>
        <v>25</v>
      </c>
      <c r="E24" s="67">
        <f t="shared" si="1"/>
        <v>1.25</v>
      </c>
      <c r="F24" s="67">
        <f t="shared" si="3"/>
        <v>18.25</v>
      </c>
      <c r="G24" s="52">
        <f t="shared" si="2"/>
        <v>78</v>
      </c>
      <c r="H24" s="52">
        <f>Dat1fix!H21</f>
        <v>0</v>
      </c>
      <c r="I24" s="52">
        <f>Dat1fix!I21</f>
        <v>0</v>
      </c>
      <c r="J24" s="52">
        <f>Dat1fix!AJ21</f>
        <v>0.5</v>
      </c>
      <c r="K24" s="52">
        <f>Dat1fix!AK21</f>
        <v>10.75</v>
      </c>
      <c r="L24" s="52">
        <f>Dat1fix!CF21</f>
        <v>0</v>
      </c>
      <c r="M24" s="52">
        <f>Dat1fix!CG21</f>
        <v>3.5</v>
      </c>
      <c r="N24" s="52">
        <f>Dat1fix!DZ21</f>
        <v>0</v>
      </c>
      <c r="O24" s="52">
        <f>Dat1fix!EA21</f>
        <v>3</v>
      </c>
      <c r="P24" s="52">
        <f>Dat1fix!EB21</f>
        <v>0</v>
      </c>
      <c r="Q24" s="52">
        <f>Dat1fix!EC21</f>
        <v>0.5</v>
      </c>
      <c r="R24" s="52">
        <f>Dat1fix!EN21</f>
        <v>0.75</v>
      </c>
      <c r="S24" s="52">
        <f>Dat1fix!EO21</f>
        <v>0.5</v>
      </c>
    </row>
    <row r="25" spans="1:19">
      <c r="A25" s="672" t="str">
        <f>Dat1fix!B24</f>
        <v>Buskerud</v>
      </c>
      <c r="B25" s="655" t="str">
        <f>Dat1fix!C22</f>
        <v>Drammen vgs</v>
      </c>
      <c r="C25" s="180" t="str">
        <f>Dat1fix!D22</f>
        <v>Drammen fengsel (HS)</v>
      </c>
      <c r="D25" s="51">
        <f>Dat1fix!G22</f>
        <v>54</v>
      </c>
      <c r="E25" s="67">
        <f t="shared" si="1"/>
        <v>1.25</v>
      </c>
      <c r="F25" s="67">
        <f t="shared" si="3"/>
        <v>17.25</v>
      </c>
      <c r="G25" s="52">
        <f t="shared" si="2"/>
        <v>34.25925925925926</v>
      </c>
      <c r="H25" s="52">
        <f>Dat1fix!H22</f>
        <v>0</v>
      </c>
      <c r="I25" s="52">
        <f>Dat1fix!I22</f>
        <v>0</v>
      </c>
      <c r="J25" s="52">
        <f>Dat1fix!AJ22</f>
        <v>0</v>
      </c>
      <c r="K25" s="52">
        <f>Dat1fix!AK22</f>
        <v>5</v>
      </c>
      <c r="L25" s="52">
        <f>Dat1fix!CF22</f>
        <v>0</v>
      </c>
      <c r="M25" s="52">
        <f>Dat1fix!CG22</f>
        <v>0.25</v>
      </c>
      <c r="N25" s="52">
        <f>Dat1fix!DZ22</f>
        <v>1.25</v>
      </c>
      <c r="O25" s="52">
        <f>Dat1fix!EA22</f>
        <v>11.5</v>
      </c>
      <c r="P25" s="52">
        <f>Dat1fix!EB22</f>
        <v>0</v>
      </c>
      <c r="Q25" s="52">
        <f>Dat1fix!EC22</f>
        <v>0</v>
      </c>
      <c r="R25" s="52">
        <f>Dat1fix!EN22</f>
        <v>0</v>
      </c>
      <c r="S25" s="52">
        <f>Dat1fix!EO22</f>
        <v>0.5</v>
      </c>
    </row>
    <row r="26" spans="1:19">
      <c r="A26" s="672"/>
      <c r="B26" s="655"/>
      <c r="C26" s="180" t="str">
        <f>Dat1fix!D23</f>
        <v>Hassel fengsel (LS)</v>
      </c>
      <c r="D26" s="51">
        <f>Dat1fix!G23</f>
        <v>26</v>
      </c>
      <c r="E26" s="67">
        <f t="shared" si="1"/>
        <v>0.75</v>
      </c>
      <c r="F26" s="67">
        <f t="shared" si="3"/>
        <v>7.75</v>
      </c>
      <c r="G26" s="52">
        <f t="shared" si="2"/>
        <v>32.692307692307693</v>
      </c>
      <c r="H26" s="52">
        <f>Dat1fix!H23</f>
        <v>0</v>
      </c>
      <c r="I26" s="52">
        <f>Dat1fix!I23</f>
        <v>0</v>
      </c>
      <c r="J26" s="52">
        <f>Dat1fix!AJ23</f>
        <v>0</v>
      </c>
      <c r="K26" s="52">
        <f>Dat1fix!AK23</f>
        <v>6.25</v>
      </c>
      <c r="L26" s="52">
        <f>Dat1fix!CF23</f>
        <v>0</v>
      </c>
      <c r="M26" s="52">
        <f>Dat1fix!CG23</f>
        <v>0</v>
      </c>
      <c r="N26" s="52">
        <f>Dat1fix!DZ23</f>
        <v>0</v>
      </c>
      <c r="O26" s="52">
        <f>Dat1fix!EA23</f>
        <v>0.75</v>
      </c>
      <c r="P26" s="52">
        <f>Dat1fix!EB23</f>
        <v>0.5</v>
      </c>
      <c r="Q26" s="52">
        <f>Dat1fix!EC23</f>
        <v>0</v>
      </c>
      <c r="R26" s="52">
        <f>Dat1fix!EN23</f>
        <v>0.25</v>
      </c>
      <c r="S26" s="52">
        <f>Dat1fix!EO23</f>
        <v>0.75</v>
      </c>
    </row>
    <row r="27" spans="1:19">
      <c r="A27" s="672"/>
      <c r="B27" s="301" t="str">
        <f>Dat1fix!C24</f>
        <v>Hønefoss vgs</v>
      </c>
      <c r="C27" s="180" t="str">
        <f>Dat1fix!D24</f>
        <v>Ringerike fengsel (HS)</v>
      </c>
      <c r="D27" s="51">
        <f>Dat1fix!G24</f>
        <v>160</v>
      </c>
      <c r="E27" s="67">
        <f t="shared" si="1"/>
        <v>11.25</v>
      </c>
      <c r="F27" s="67">
        <f t="shared" si="3"/>
        <v>28</v>
      </c>
      <c r="G27" s="52">
        <f t="shared" si="2"/>
        <v>24.53125</v>
      </c>
      <c r="H27" s="52">
        <f>Dat1fix!H24</f>
        <v>0</v>
      </c>
      <c r="I27" s="52">
        <f>Dat1fix!I24</f>
        <v>0</v>
      </c>
      <c r="J27" s="52">
        <f>Dat1fix!AJ24</f>
        <v>10.75</v>
      </c>
      <c r="K27" s="52">
        <f>Dat1fix!AK24</f>
        <v>24.5</v>
      </c>
      <c r="L27" s="52">
        <f>Dat1fix!CF24</f>
        <v>0</v>
      </c>
      <c r="M27" s="52">
        <f>Dat1fix!CG24</f>
        <v>0</v>
      </c>
      <c r="N27" s="52">
        <f>Dat1fix!DZ24</f>
        <v>0</v>
      </c>
      <c r="O27" s="52">
        <f>Dat1fix!EA24</f>
        <v>3.25</v>
      </c>
      <c r="P27" s="52">
        <f>Dat1fix!EB24</f>
        <v>0</v>
      </c>
      <c r="Q27" s="52">
        <f>Dat1fix!EC24</f>
        <v>0</v>
      </c>
      <c r="R27" s="52">
        <f>Dat1fix!EN24</f>
        <v>0.5</v>
      </c>
      <c r="S27" s="52">
        <f>Dat1fix!EO24</f>
        <v>0.25</v>
      </c>
    </row>
    <row r="28" spans="1:19">
      <c r="A28" s="672" t="str">
        <f>Dat1fix!B25</f>
        <v>Vestfold</v>
      </c>
      <c r="B28" s="673" t="str">
        <f>Dat1fix!C31</f>
        <v>Horten vgs</v>
      </c>
      <c r="C28" s="180" t="str">
        <f>Dat1fix!D25</f>
        <v>Nordre Vestfold fengsel Horten avd (HS)</v>
      </c>
      <c r="D28" s="51">
        <f>Dat1fix!G25</f>
        <v>16</v>
      </c>
      <c r="E28" s="67">
        <f t="shared" si="1"/>
        <v>4.5</v>
      </c>
      <c r="F28" s="67">
        <f t="shared" si="3"/>
        <v>4</v>
      </c>
      <c r="G28" s="52">
        <f t="shared" si="2"/>
        <v>53.125</v>
      </c>
      <c r="H28" s="52">
        <f>Dat1fix!H25</f>
        <v>0</v>
      </c>
      <c r="I28" s="52">
        <f>Dat1fix!I25</f>
        <v>0</v>
      </c>
      <c r="J28" s="52">
        <f>Dat1fix!AJ25</f>
        <v>2</v>
      </c>
      <c r="K28" s="52">
        <f>Dat1fix!AK25</f>
        <v>0.75</v>
      </c>
      <c r="L28" s="52">
        <f>Dat1fix!CF25</f>
        <v>2.25</v>
      </c>
      <c r="M28" s="52">
        <f>Dat1fix!CG25</f>
        <v>1.25</v>
      </c>
      <c r="N28" s="52">
        <f>Dat1fix!DZ25</f>
        <v>0.25</v>
      </c>
      <c r="O28" s="52">
        <f>Dat1fix!EA25</f>
        <v>2</v>
      </c>
      <c r="P28" s="52">
        <f>Dat1fix!EB25</f>
        <v>0</v>
      </c>
      <c r="Q28" s="52">
        <f>Dat1fix!EC25</f>
        <v>0</v>
      </c>
      <c r="R28" s="52">
        <f>Dat1fix!EN25</f>
        <v>0</v>
      </c>
      <c r="S28" s="52">
        <f>Dat1fix!EO25</f>
        <v>0</v>
      </c>
    </row>
    <row r="29" spans="1:19">
      <c r="A29" s="672"/>
      <c r="B29" s="673"/>
      <c r="C29" s="180" t="str">
        <f>Dat1fix!D26</f>
        <v>Nordre Vestfold fengsel Hof avd (LS)</v>
      </c>
      <c r="D29" s="51">
        <f>Dat1fix!G26</f>
        <v>109</v>
      </c>
      <c r="E29" s="67">
        <f t="shared" si="1"/>
        <v>1</v>
      </c>
      <c r="F29" s="67">
        <f t="shared" si="3"/>
        <v>9.75</v>
      </c>
      <c r="G29" s="52">
        <f t="shared" si="2"/>
        <v>9.862385321100918</v>
      </c>
      <c r="H29" s="52">
        <f>Dat1fix!H26</f>
        <v>0</v>
      </c>
      <c r="I29" s="52">
        <f>Dat1fix!I26</f>
        <v>1</v>
      </c>
      <c r="J29" s="52">
        <f>Dat1fix!AJ26</f>
        <v>0</v>
      </c>
      <c r="K29" s="52">
        <f>Dat1fix!AK26</f>
        <v>6.25</v>
      </c>
      <c r="L29" s="52">
        <f>Dat1fix!CF26</f>
        <v>0</v>
      </c>
      <c r="M29" s="52">
        <f>Dat1fix!CG26</f>
        <v>1</v>
      </c>
      <c r="N29" s="52">
        <f>Dat1fix!DZ26</f>
        <v>0</v>
      </c>
      <c r="O29" s="52">
        <f>Dat1fix!EA26</f>
        <v>0.25</v>
      </c>
      <c r="P29" s="52">
        <f>Dat1fix!EB26</f>
        <v>0</v>
      </c>
      <c r="Q29" s="52">
        <f>Dat1fix!EC26</f>
        <v>0</v>
      </c>
      <c r="R29" s="52">
        <f>Dat1fix!EN26</f>
        <v>1</v>
      </c>
      <c r="S29" s="52">
        <f>Dat1fix!EO26</f>
        <v>1.25</v>
      </c>
    </row>
    <row r="30" spans="1:19">
      <c r="A30" s="672"/>
      <c r="B30" s="673" t="str">
        <f>Dat1fix!C27</f>
        <v>Thor Heyerdahls vgs</v>
      </c>
      <c r="C30" s="180" t="str">
        <f>Dat1fix!D27</f>
        <v>Søndre Vestfold fengsel Larvik avd (HS)</v>
      </c>
      <c r="D30" s="51">
        <f>Dat1fix!G27</f>
        <v>16</v>
      </c>
      <c r="E30" s="67">
        <f t="shared" si="1"/>
        <v>8.5</v>
      </c>
      <c r="F30" s="67">
        <f t="shared" si="3"/>
        <v>5.75</v>
      </c>
      <c r="G30" s="52">
        <f t="shared" si="2"/>
        <v>89.0625</v>
      </c>
      <c r="H30" s="52">
        <f>Dat1fix!H27</f>
        <v>0.25</v>
      </c>
      <c r="I30" s="52">
        <f>Dat1fix!I27</f>
        <v>0</v>
      </c>
      <c r="J30" s="52">
        <f>Dat1fix!AJ27</f>
        <v>7.5</v>
      </c>
      <c r="K30" s="52">
        <f>Dat1fix!AK27</f>
        <v>0</v>
      </c>
      <c r="L30" s="52">
        <f>Dat1fix!CF27</f>
        <v>0</v>
      </c>
      <c r="M30" s="52">
        <f>Dat1fix!CG27</f>
        <v>0</v>
      </c>
      <c r="N30" s="52">
        <f>Dat1fix!DZ27</f>
        <v>0.25</v>
      </c>
      <c r="O30" s="52">
        <f>Dat1fix!EA27</f>
        <v>5.25</v>
      </c>
      <c r="P30" s="52">
        <f>Dat1fix!EB27</f>
        <v>0</v>
      </c>
      <c r="Q30" s="52">
        <f>Dat1fix!EC27</f>
        <v>0</v>
      </c>
      <c r="R30" s="52">
        <f>Dat1fix!EN27</f>
        <v>0.5</v>
      </c>
      <c r="S30" s="52">
        <f>Dat1fix!EO27</f>
        <v>0.5</v>
      </c>
    </row>
    <row r="31" spans="1:19">
      <c r="A31" s="672"/>
      <c r="B31" s="673"/>
      <c r="C31" s="180" t="str">
        <f>Dat1fix!D28</f>
        <v>Sandefjord fengsel (LS)</v>
      </c>
      <c r="D31" s="51">
        <f>Dat1fix!G28</f>
        <v>13</v>
      </c>
      <c r="E31" s="67">
        <f t="shared" si="1"/>
        <v>2.25</v>
      </c>
      <c r="F31" s="67">
        <f t="shared" si="3"/>
        <v>6.25</v>
      </c>
      <c r="G31" s="52">
        <f t="shared" si="2"/>
        <v>65.384615384615387</v>
      </c>
      <c r="H31" s="52">
        <f>Dat1fix!H28</f>
        <v>0</v>
      </c>
      <c r="I31" s="52">
        <f>Dat1fix!I28</f>
        <v>0</v>
      </c>
      <c r="J31" s="52">
        <f>Dat1fix!AJ28</f>
        <v>1.25</v>
      </c>
      <c r="K31" s="52">
        <f>Dat1fix!AK28</f>
        <v>0</v>
      </c>
      <c r="L31" s="52">
        <f>Dat1fix!CF28</f>
        <v>0.25</v>
      </c>
      <c r="M31" s="52">
        <f>Dat1fix!CG28</f>
        <v>1.25</v>
      </c>
      <c r="N31" s="52">
        <f>Dat1fix!DZ28</f>
        <v>0</v>
      </c>
      <c r="O31" s="52">
        <f>Dat1fix!EA28</f>
        <v>5</v>
      </c>
      <c r="P31" s="52">
        <f>Dat1fix!EB28</f>
        <v>0</v>
      </c>
      <c r="Q31" s="52">
        <f>Dat1fix!EC28</f>
        <v>0</v>
      </c>
      <c r="R31" s="52">
        <f>Dat1fix!EN28</f>
        <v>0.75</v>
      </c>
      <c r="S31" s="52">
        <f>Dat1fix!EO28</f>
        <v>0</v>
      </c>
    </row>
    <row r="32" spans="1:19">
      <c r="A32" s="672"/>
      <c r="B32" s="673" t="str">
        <f>Dat1fix!C29</f>
        <v>Færder vgs</v>
      </c>
      <c r="C32" s="180" t="str">
        <f>Dat1fix!D29</f>
        <v>Søndre Vestfold fengsel Berg avd (LS)</v>
      </c>
      <c r="D32" s="51">
        <f>Dat1fix!G29</f>
        <v>48</v>
      </c>
      <c r="E32" s="67">
        <f t="shared" si="1"/>
        <v>10.5</v>
      </c>
      <c r="F32" s="67">
        <f t="shared" si="3"/>
        <v>17</v>
      </c>
      <c r="G32" s="52">
        <f t="shared" si="2"/>
        <v>57.291666666666664</v>
      </c>
      <c r="H32" s="52">
        <f>Dat1fix!H29</f>
        <v>0.5</v>
      </c>
      <c r="I32" s="52">
        <f>Dat1fix!I29</f>
        <v>2.75</v>
      </c>
      <c r="J32" s="52">
        <f>Dat1fix!AJ29</f>
        <v>4.25</v>
      </c>
      <c r="K32" s="52">
        <f>Dat1fix!AK29</f>
        <v>11.25</v>
      </c>
      <c r="L32" s="52">
        <f>Dat1fix!CF29</f>
        <v>0</v>
      </c>
      <c r="M32" s="52">
        <f>Dat1fix!CG29</f>
        <v>0.5</v>
      </c>
      <c r="N32" s="52">
        <f>Dat1fix!DZ29</f>
        <v>0</v>
      </c>
      <c r="O32" s="52">
        <f>Dat1fix!EA29</f>
        <v>2.5</v>
      </c>
      <c r="P32" s="52">
        <f>Dat1fix!EB29</f>
        <v>1.5</v>
      </c>
      <c r="Q32" s="52">
        <f>Dat1fix!EC29</f>
        <v>0</v>
      </c>
      <c r="R32" s="52">
        <f>Dat1fix!EN29</f>
        <v>4.25</v>
      </c>
      <c r="S32" s="52">
        <f>Dat1fix!EO29</f>
        <v>0</v>
      </c>
    </row>
    <row r="33" spans="1:19">
      <c r="A33" s="672"/>
      <c r="B33" s="673"/>
      <c r="C33" s="180" t="str">
        <f>Dat1fix!D30</f>
        <v>Sem fengsel (HS)</v>
      </c>
      <c r="D33" s="51">
        <f>Dat1fix!G30</f>
        <v>62</v>
      </c>
      <c r="E33" s="67">
        <f t="shared" si="1"/>
        <v>0</v>
      </c>
      <c r="F33" s="67">
        <f t="shared" si="3"/>
        <v>21.75</v>
      </c>
      <c r="G33" s="52">
        <f t="shared" si="2"/>
        <v>35.08064516129032</v>
      </c>
      <c r="H33" s="52">
        <f>Dat1fix!H30</f>
        <v>0</v>
      </c>
      <c r="I33" s="52">
        <f>Dat1fix!I30</f>
        <v>0.75</v>
      </c>
      <c r="J33" s="52">
        <f>Dat1fix!AJ30</f>
        <v>0</v>
      </c>
      <c r="K33" s="52">
        <f>Dat1fix!AK30</f>
        <v>13.5</v>
      </c>
      <c r="L33" s="52">
        <f>Dat1fix!CF30</f>
        <v>0</v>
      </c>
      <c r="M33" s="52">
        <f>Dat1fix!CG30</f>
        <v>0</v>
      </c>
      <c r="N33" s="52">
        <f>Dat1fix!DZ30</f>
        <v>0</v>
      </c>
      <c r="O33" s="52">
        <f>Dat1fix!EA30</f>
        <v>6.75</v>
      </c>
      <c r="P33" s="52">
        <f>Dat1fix!EB30</f>
        <v>0</v>
      </c>
      <c r="Q33" s="52">
        <f>Dat1fix!EC30</f>
        <v>0</v>
      </c>
      <c r="R33" s="52">
        <f>Dat1fix!EN30</f>
        <v>0</v>
      </c>
      <c r="S33" s="52">
        <f>Dat1fix!EO30</f>
        <v>0.75</v>
      </c>
    </row>
    <row r="34" spans="1:19">
      <c r="A34" s="672"/>
      <c r="B34" s="301" t="str">
        <f>Dat1fix!C31</f>
        <v>Horten vgs</v>
      </c>
      <c r="C34" s="180" t="str">
        <f>Dat1fix!D31</f>
        <v>Bastøy fengsel (LS)</v>
      </c>
      <c r="D34" s="51">
        <f>Dat1fix!G31</f>
        <v>115</v>
      </c>
      <c r="E34" s="67">
        <f t="shared" si="1"/>
        <v>7.25</v>
      </c>
      <c r="F34" s="67">
        <f t="shared" si="3"/>
        <v>29</v>
      </c>
      <c r="G34" s="52">
        <f t="shared" si="2"/>
        <v>31.521739130434781</v>
      </c>
      <c r="H34" s="52">
        <f>Dat1fix!H31</f>
        <v>0</v>
      </c>
      <c r="I34" s="52">
        <f>Dat1fix!I31</f>
        <v>0</v>
      </c>
      <c r="J34" s="52">
        <f>Dat1fix!AJ31</f>
        <v>0</v>
      </c>
      <c r="K34" s="52">
        <f>Dat1fix!AK31</f>
        <v>14.25</v>
      </c>
      <c r="L34" s="52">
        <f>Dat1fix!CF31</f>
        <v>0</v>
      </c>
      <c r="M34" s="52">
        <f>Dat1fix!CG31</f>
        <v>3.25</v>
      </c>
      <c r="N34" s="52">
        <f>Dat1fix!DZ31</f>
        <v>0</v>
      </c>
      <c r="O34" s="52">
        <f>Dat1fix!EA31</f>
        <v>9.75</v>
      </c>
      <c r="P34" s="52">
        <f>Dat1fix!EB31</f>
        <v>1.75</v>
      </c>
      <c r="Q34" s="52">
        <f>Dat1fix!EC31</f>
        <v>1.25</v>
      </c>
      <c r="R34" s="52">
        <f>Dat1fix!EN31</f>
        <v>5.5</v>
      </c>
      <c r="S34" s="52">
        <f>Dat1fix!EO31</f>
        <v>0.5</v>
      </c>
    </row>
    <row r="35" spans="1:19">
      <c r="A35" s="672" t="str">
        <f>Dat1fix!B32</f>
        <v>Telemark</v>
      </c>
      <c r="B35" s="673" t="str">
        <f>Dat1fix!C32</f>
        <v>Hjalmar Johansen vgs</v>
      </c>
      <c r="C35" s="180" t="str">
        <f>Dat1fix!D32</f>
        <v>Telemark fengsel Skien avd (HS)</v>
      </c>
      <c r="D35" s="51">
        <f>Dat1fix!G32</f>
        <v>82</v>
      </c>
      <c r="E35" s="67">
        <f t="shared" si="1"/>
        <v>0</v>
      </c>
      <c r="F35" s="67">
        <f t="shared" si="3"/>
        <v>28</v>
      </c>
      <c r="G35" s="52">
        <f t="shared" si="2"/>
        <v>34.146341463414636</v>
      </c>
      <c r="H35" s="52">
        <f>Dat1fix!H32</f>
        <v>0</v>
      </c>
      <c r="I35" s="52">
        <f>Dat1fix!I32</f>
        <v>0</v>
      </c>
      <c r="J35" s="52">
        <f>Dat1fix!AJ32</f>
        <v>0</v>
      </c>
      <c r="K35" s="52">
        <f>Dat1fix!AK32</f>
        <v>15.5</v>
      </c>
      <c r="L35" s="52">
        <f>Dat1fix!CF32</f>
        <v>0</v>
      </c>
      <c r="M35" s="52">
        <f>Dat1fix!CG32</f>
        <v>4</v>
      </c>
      <c r="N35" s="52">
        <f>Dat1fix!DZ32</f>
        <v>0</v>
      </c>
      <c r="O35" s="52">
        <f>Dat1fix!EA32</f>
        <v>6.5</v>
      </c>
      <c r="P35" s="52">
        <f>Dat1fix!EB32</f>
        <v>0</v>
      </c>
      <c r="Q35" s="52">
        <f>Dat1fix!EC32</f>
        <v>0</v>
      </c>
      <c r="R35" s="52">
        <f>Dat1fix!EN32</f>
        <v>0</v>
      </c>
      <c r="S35" s="52">
        <f>Dat1fix!EO32</f>
        <v>2</v>
      </c>
    </row>
    <row r="36" spans="1:19">
      <c r="A36" s="672"/>
      <c r="B36" s="673"/>
      <c r="C36" s="180" t="str">
        <f>Dat1fix!D33</f>
        <v>Telemark fengsel Kragerø avd (HS)</v>
      </c>
      <c r="D36" s="51">
        <f>Dat1fix!G33</f>
        <v>18</v>
      </c>
      <c r="E36" s="67">
        <f t="shared" si="1"/>
        <v>0</v>
      </c>
      <c r="F36" s="67">
        <f t="shared" si="3"/>
        <v>10.5</v>
      </c>
      <c r="G36" s="52">
        <f t="shared" si="2"/>
        <v>58.333333333333336</v>
      </c>
      <c r="H36" s="52">
        <f>Dat1fix!H33</f>
        <v>0</v>
      </c>
      <c r="I36" s="52">
        <f>Dat1fix!I33</f>
        <v>0</v>
      </c>
      <c r="J36" s="52">
        <f>Dat1fix!AJ33</f>
        <v>0</v>
      </c>
      <c r="K36" s="52">
        <f>Dat1fix!AK33</f>
        <v>5.5</v>
      </c>
      <c r="L36" s="52">
        <f>Dat1fix!CF33</f>
        <v>0</v>
      </c>
      <c r="M36" s="52">
        <f>Dat1fix!CG33</f>
        <v>0</v>
      </c>
      <c r="N36" s="52">
        <f>Dat1fix!DZ33</f>
        <v>0</v>
      </c>
      <c r="O36" s="52">
        <f>Dat1fix!EA33</f>
        <v>5</v>
      </c>
      <c r="P36" s="52">
        <f>Dat1fix!EB33</f>
        <v>0</v>
      </c>
      <c r="Q36" s="52">
        <f>Dat1fix!EC33</f>
        <v>0</v>
      </c>
      <c r="R36" s="52">
        <f>Dat1fix!EN33</f>
        <v>0</v>
      </c>
      <c r="S36" s="52">
        <f>Dat1fix!EO33</f>
        <v>0</v>
      </c>
    </row>
    <row r="37" spans="1:19">
      <c r="A37" s="672"/>
      <c r="B37" s="301" t="str">
        <f>Dat1fix!C34</f>
        <v>Vest-Telemark vgs</v>
      </c>
      <c r="C37" s="180" t="str">
        <f>Dat1fix!D34</f>
        <v>Arendal  fengsel Kleivgrend avd (LS)</v>
      </c>
      <c r="D37" s="51">
        <f>Dat1fix!G34</f>
        <v>28</v>
      </c>
      <c r="E37" s="67">
        <f t="shared" si="1"/>
        <v>0</v>
      </c>
      <c r="F37" s="67">
        <f t="shared" si="3"/>
        <v>12.25</v>
      </c>
      <c r="G37" s="52">
        <f t="shared" si="2"/>
        <v>43.75</v>
      </c>
      <c r="H37" s="52">
        <f>Dat1fix!H34</f>
        <v>0</v>
      </c>
      <c r="I37" s="52">
        <f>Dat1fix!I34</f>
        <v>0</v>
      </c>
      <c r="J37" s="52">
        <f>Dat1fix!AJ34</f>
        <v>0</v>
      </c>
      <c r="K37" s="52">
        <f>Dat1fix!AK34</f>
        <v>4.5</v>
      </c>
      <c r="L37" s="52">
        <f>Dat1fix!CF34</f>
        <v>0</v>
      </c>
      <c r="M37" s="52">
        <f>Dat1fix!CG34</f>
        <v>7.75</v>
      </c>
      <c r="N37" s="52">
        <f>Dat1fix!DZ34</f>
        <v>0</v>
      </c>
      <c r="O37" s="52">
        <f>Dat1fix!EA34</f>
        <v>0</v>
      </c>
      <c r="P37" s="52">
        <f>Dat1fix!EB34</f>
        <v>0</v>
      </c>
      <c r="Q37" s="52">
        <f>Dat1fix!EC34</f>
        <v>0</v>
      </c>
      <c r="R37" s="52">
        <f>Dat1fix!EN34</f>
        <v>0</v>
      </c>
      <c r="S37" s="52">
        <f>Dat1fix!EO34</f>
        <v>0</v>
      </c>
    </row>
    <row r="38" spans="1:19">
      <c r="A38" s="654" t="str">
        <f>Dat1fix!B35</f>
        <v>Aust-Agder</v>
      </c>
      <c r="B38" s="673" t="str">
        <f>Dat1fix!C35</f>
        <v>Sam Eyde vgs</v>
      </c>
      <c r="C38" s="180" t="str">
        <f>Dat1fix!D35</f>
        <v>Arendal fengsel (HS)</v>
      </c>
      <c r="D38" s="51">
        <f>Dat1fix!G35</f>
        <v>32</v>
      </c>
      <c r="E38" s="67">
        <f t="shared" si="1"/>
        <v>2.5</v>
      </c>
      <c r="F38" s="67">
        <f t="shared" si="3"/>
        <v>6</v>
      </c>
      <c r="G38" s="52">
        <f t="shared" si="2"/>
        <v>26.5625</v>
      </c>
      <c r="H38" s="52">
        <f>Dat1fix!H35</f>
        <v>0</v>
      </c>
      <c r="I38" s="52">
        <f>Dat1fix!I35</f>
        <v>0</v>
      </c>
      <c r="J38" s="52">
        <f>Dat1fix!AJ35</f>
        <v>0.5</v>
      </c>
      <c r="K38" s="52">
        <f>Dat1fix!AK35</f>
        <v>2</v>
      </c>
      <c r="L38" s="52">
        <f>Dat1fix!CF35</f>
        <v>1.25</v>
      </c>
      <c r="M38" s="52">
        <f>Dat1fix!CG35</f>
        <v>2</v>
      </c>
      <c r="N38" s="52">
        <f>Dat1fix!DZ35</f>
        <v>0.75</v>
      </c>
      <c r="O38" s="52">
        <f>Dat1fix!EA35</f>
        <v>2</v>
      </c>
      <c r="P38" s="52">
        <f>Dat1fix!EB35</f>
        <v>0</v>
      </c>
      <c r="Q38" s="52">
        <f>Dat1fix!EC35</f>
        <v>0</v>
      </c>
      <c r="R38" s="52">
        <f>Dat1fix!EN35</f>
        <v>0</v>
      </c>
      <c r="S38" s="52">
        <f>Dat1fix!EO35</f>
        <v>0</v>
      </c>
    </row>
    <row r="39" spans="1:19">
      <c r="A39" s="654"/>
      <c r="B39" s="673"/>
      <c r="C39" s="180" t="str">
        <f>Dat1fix!D36</f>
        <v>Arendal fengsel Håvet avd (LS)</v>
      </c>
      <c r="D39" s="51">
        <f>Dat1fix!G36</f>
        <v>13</v>
      </c>
      <c r="E39" s="67">
        <f t="shared" si="1"/>
        <v>0.75</v>
      </c>
      <c r="F39" s="67">
        <f t="shared" si="3"/>
        <v>10</v>
      </c>
      <c r="G39" s="52">
        <f t="shared" si="2"/>
        <v>82.692307692307693</v>
      </c>
      <c r="H39" s="52">
        <f>Dat1fix!H36</f>
        <v>0</v>
      </c>
      <c r="I39" s="52">
        <f>Dat1fix!I36</f>
        <v>0</v>
      </c>
      <c r="J39" s="52">
        <f>Dat1fix!AJ36</f>
        <v>0.5</v>
      </c>
      <c r="K39" s="52">
        <f>Dat1fix!AK36</f>
        <v>3.5</v>
      </c>
      <c r="L39" s="52">
        <f>Dat1fix!CF36</f>
        <v>0</v>
      </c>
      <c r="M39" s="52">
        <f>Dat1fix!CG36</f>
        <v>0.5</v>
      </c>
      <c r="N39" s="52">
        <f>Dat1fix!DZ36</f>
        <v>0.25</v>
      </c>
      <c r="O39" s="52">
        <f>Dat1fix!EA36</f>
        <v>5.75</v>
      </c>
      <c r="P39" s="52">
        <f>Dat1fix!EB36</f>
        <v>0</v>
      </c>
      <c r="Q39" s="52">
        <f>Dat1fix!EC36</f>
        <v>0</v>
      </c>
      <c r="R39" s="52">
        <f>Dat1fix!EN36</f>
        <v>0</v>
      </c>
      <c r="S39" s="52">
        <f>Dat1fix!EO36</f>
        <v>0.25</v>
      </c>
    </row>
    <row r="40" spans="1:19">
      <c r="A40" s="654"/>
      <c r="B40" s="301" t="str">
        <f>Dat1fix!C37</f>
        <v>Setesdal vgs</v>
      </c>
      <c r="C40" s="180" t="str">
        <f>Dat1fix!D37</f>
        <v>Arendal fengsel Evje avd (LS)</v>
      </c>
      <c r="D40" s="51">
        <f>Dat1fix!G37</f>
        <v>20</v>
      </c>
      <c r="E40" s="67">
        <f t="shared" si="1"/>
        <v>0.25</v>
      </c>
      <c r="F40" s="67">
        <f t="shared" si="3"/>
        <v>12.5</v>
      </c>
      <c r="G40" s="52">
        <f t="shared" si="2"/>
        <v>63.75</v>
      </c>
      <c r="H40" s="52">
        <f>Dat1fix!H37</f>
        <v>0</v>
      </c>
      <c r="I40" s="52">
        <f>Dat1fix!I37</f>
        <v>0</v>
      </c>
      <c r="J40" s="52">
        <f>Dat1fix!AJ37</f>
        <v>0.25</v>
      </c>
      <c r="K40" s="52">
        <f>Dat1fix!AK37</f>
        <v>4.5</v>
      </c>
      <c r="L40" s="52">
        <f>Dat1fix!CF37</f>
        <v>0</v>
      </c>
      <c r="M40" s="52">
        <f>Dat1fix!CG37</f>
        <v>5.25</v>
      </c>
      <c r="N40" s="52">
        <f>Dat1fix!DZ37</f>
        <v>0</v>
      </c>
      <c r="O40" s="52">
        <f>Dat1fix!EA37</f>
        <v>2.5</v>
      </c>
      <c r="P40" s="52">
        <f>Dat1fix!EB37</f>
        <v>0</v>
      </c>
      <c r="Q40" s="52">
        <f>Dat1fix!EC37</f>
        <v>0</v>
      </c>
      <c r="R40" s="52">
        <f>Dat1fix!EN37</f>
        <v>0</v>
      </c>
      <c r="S40" s="52">
        <f>Dat1fix!EO37</f>
        <v>0.25</v>
      </c>
    </row>
    <row r="41" spans="1:19">
      <c r="A41" s="225" t="s">
        <v>890</v>
      </c>
      <c r="B41" s="301" t="str">
        <f>Dat1fix!C38</f>
        <v>Kvadraturen vgs</v>
      </c>
      <c r="C41" s="180" t="str">
        <f>Dat1fix!D38</f>
        <v>Kristiansand fengsel (HS)</v>
      </c>
      <c r="D41" s="51">
        <f>Dat1fix!G38</f>
        <v>44</v>
      </c>
      <c r="E41" s="67">
        <f t="shared" si="1"/>
        <v>18</v>
      </c>
      <c r="F41" s="67">
        <f t="shared" si="3"/>
        <v>0</v>
      </c>
      <c r="G41" s="52">
        <f t="shared" si="2"/>
        <v>40.909090909090907</v>
      </c>
      <c r="H41" s="52">
        <f>Dat1fix!H38</f>
        <v>0</v>
      </c>
      <c r="I41" s="52">
        <f>Dat1fix!I38</f>
        <v>0</v>
      </c>
      <c r="J41" s="52">
        <f>Dat1fix!AJ38</f>
        <v>7</v>
      </c>
      <c r="K41" s="52">
        <f>Dat1fix!AK38</f>
        <v>0</v>
      </c>
      <c r="L41" s="52">
        <f>Dat1fix!CF38</f>
        <v>8</v>
      </c>
      <c r="M41" s="52">
        <f>Dat1fix!CG38</f>
        <v>0</v>
      </c>
      <c r="N41" s="52">
        <f>Dat1fix!DZ38</f>
        <v>2.75</v>
      </c>
      <c r="O41" s="52">
        <f>Dat1fix!EA38</f>
        <v>0</v>
      </c>
      <c r="P41" s="52">
        <f>Dat1fix!EB38</f>
        <v>0</v>
      </c>
      <c r="Q41" s="52">
        <f>Dat1fix!EC38</f>
        <v>0</v>
      </c>
      <c r="R41" s="52">
        <f>Dat1fix!EN38</f>
        <v>0.25</v>
      </c>
      <c r="S41" s="52">
        <f>Dat1fix!EO38</f>
        <v>0</v>
      </c>
    </row>
    <row r="42" spans="1:19">
      <c r="A42" s="672" t="str">
        <f>Dat1fix!B39</f>
        <v>Rogaland</v>
      </c>
      <c r="B42" s="301" t="str">
        <f>Dat1fix!C39</f>
        <v>Randaberg vgs</v>
      </c>
      <c r="C42" s="180" t="str">
        <f>Dat1fix!D39</f>
        <v>Stavanger fengsel (HS)</v>
      </c>
      <c r="D42" s="51">
        <f>Dat1fix!G39</f>
        <v>68</v>
      </c>
      <c r="E42" s="67">
        <f t="shared" si="1"/>
        <v>7</v>
      </c>
      <c r="F42" s="67">
        <f t="shared" si="3"/>
        <v>31.5</v>
      </c>
      <c r="G42" s="52">
        <f t="shared" si="2"/>
        <v>56.617647058823529</v>
      </c>
      <c r="H42" s="52">
        <f>Dat1fix!H39</f>
        <v>0</v>
      </c>
      <c r="I42" s="52">
        <f>Dat1fix!I39</f>
        <v>7</v>
      </c>
      <c r="J42" s="52">
        <f>Dat1fix!AJ39</f>
        <v>4.75</v>
      </c>
      <c r="K42" s="52">
        <f>Dat1fix!AK39</f>
        <v>16</v>
      </c>
      <c r="L42" s="52">
        <f>Dat1fix!CF39</f>
        <v>1.25</v>
      </c>
      <c r="M42" s="52">
        <f>Dat1fix!CG39</f>
        <v>0.75</v>
      </c>
      <c r="N42" s="52">
        <f>Dat1fix!DZ39</f>
        <v>1</v>
      </c>
      <c r="O42" s="52">
        <f>Dat1fix!EA39</f>
        <v>7.75</v>
      </c>
      <c r="P42" s="52">
        <f>Dat1fix!EB39</f>
        <v>0</v>
      </c>
      <c r="Q42" s="52">
        <f>Dat1fix!EC39</f>
        <v>0</v>
      </c>
      <c r="R42" s="52">
        <f>Dat1fix!EN39</f>
        <v>0</v>
      </c>
      <c r="S42" s="52">
        <f>Dat1fix!EO39</f>
        <v>0</v>
      </c>
    </row>
    <row r="43" spans="1:19">
      <c r="A43" s="672"/>
      <c r="B43" s="301" t="str">
        <f>Dat1fix!C40</f>
        <v>Haugaland vgs</v>
      </c>
      <c r="C43" s="180" t="str">
        <f>Dat1fix!D40</f>
        <v>Haugesund fengsel (HS)</v>
      </c>
      <c r="D43" s="51">
        <f>Dat1fix!G40</f>
        <v>29</v>
      </c>
      <c r="E43" s="67">
        <f t="shared" si="1"/>
        <v>0.75</v>
      </c>
      <c r="F43" s="67">
        <f t="shared" si="3"/>
        <v>7.25</v>
      </c>
      <c r="G43" s="52">
        <f t="shared" si="2"/>
        <v>27.586206896551722</v>
      </c>
      <c r="H43" s="52">
        <f>Dat1fix!H40</f>
        <v>0.25</v>
      </c>
      <c r="I43" s="52">
        <f>Dat1fix!I40</f>
        <v>0</v>
      </c>
      <c r="J43" s="52">
        <f>Dat1fix!AJ40</f>
        <v>0.5</v>
      </c>
      <c r="K43" s="52">
        <f>Dat1fix!AK40</f>
        <v>2.75</v>
      </c>
      <c r="L43" s="52">
        <f>Dat1fix!CF40</f>
        <v>0</v>
      </c>
      <c r="M43" s="52">
        <f>Dat1fix!CG40</f>
        <v>0</v>
      </c>
      <c r="N43" s="52">
        <f>Dat1fix!DZ40</f>
        <v>0</v>
      </c>
      <c r="O43" s="52">
        <f>Dat1fix!EA40</f>
        <v>4.5</v>
      </c>
      <c r="P43" s="52">
        <f>Dat1fix!EB40</f>
        <v>0</v>
      </c>
      <c r="Q43" s="52">
        <f>Dat1fix!EC40</f>
        <v>0</v>
      </c>
      <c r="R43" s="52">
        <f>Dat1fix!EN40</f>
        <v>0</v>
      </c>
      <c r="S43" s="52">
        <f>Dat1fix!EO40</f>
        <v>0</v>
      </c>
    </row>
    <row r="44" spans="1:19">
      <c r="A44" s="672"/>
      <c r="B44" s="673" t="str">
        <f>Dat1fix!C41</f>
        <v>Time vgs</v>
      </c>
      <c r="C44" s="180" t="str">
        <f>Dat1fix!D41</f>
        <v>Åna fengsel (HS)</v>
      </c>
      <c r="D44" s="51">
        <f>Dat1fix!G41</f>
        <v>140</v>
      </c>
      <c r="E44" s="67">
        <f t="shared" si="1"/>
        <v>35.75</v>
      </c>
      <c r="F44" s="67">
        <f t="shared" si="3"/>
        <v>60.75</v>
      </c>
      <c r="G44" s="52">
        <f t="shared" si="2"/>
        <v>68.928571428571431</v>
      </c>
      <c r="H44" s="52">
        <f>Dat1fix!H41</f>
        <v>0</v>
      </c>
      <c r="I44" s="52">
        <f>Dat1fix!I41</f>
        <v>2.5</v>
      </c>
      <c r="J44" s="52">
        <f>Dat1fix!AJ41</f>
        <v>32.75</v>
      </c>
      <c r="K44" s="52">
        <f>Dat1fix!AK41</f>
        <v>26.75</v>
      </c>
      <c r="L44" s="52">
        <f>Dat1fix!CF41</f>
        <v>0</v>
      </c>
      <c r="M44" s="52">
        <f>Dat1fix!CG41</f>
        <v>13</v>
      </c>
      <c r="N44" s="52">
        <f>Dat1fix!DZ41</f>
        <v>0</v>
      </c>
      <c r="O44" s="52">
        <f>Dat1fix!EA41</f>
        <v>18.5</v>
      </c>
      <c r="P44" s="52">
        <f>Dat1fix!EB41</f>
        <v>1.5</v>
      </c>
      <c r="Q44" s="52">
        <f>Dat1fix!EC41</f>
        <v>0</v>
      </c>
      <c r="R44" s="52">
        <f>Dat1fix!EN41</f>
        <v>1.5</v>
      </c>
      <c r="S44" s="52">
        <f>Dat1fix!EO41</f>
        <v>0</v>
      </c>
    </row>
    <row r="45" spans="1:19">
      <c r="A45" s="672"/>
      <c r="B45" s="673"/>
      <c r="C45" s="180" t="str">
        <f>Dat1fix!D42</f>
        <v>Åna fengsel Rødgata avd (LS)</v>
      </c>
      <c r="D45" s="51">
        <f>Dat1fix!G42</f>
        <v>24</v>
      </c>
      <c r="E45" s="67">
        <f t="shared" si="1"/>
        <v>12.5</v>
      </c>
      <c r="F45" s="67">
        <f t="shared" si="3"/>
        <v>0</v>
      </c>
      <c r="G45" s="52">
        <f t="shared" si="2"/>
        <v>52.083333333333336</v>
      </c>
      <c r="H45" s="52">
        <f>Dat1fix!H42</f>
        <v>0</v>
      </c>
      <c r="I45" s="52">
        <f>Dat1fix!I42</f>
        <v>0</v>
      </c>
      <c r="J45" s="52">
        <f>Dat1fix!AJ42</f>
        <v>10.25</v>
      </c>
      <c r="K45" s="52">
        <f>Dat1fix!AK42</f>
        <v>0</v>
      </c>
      <c r="L45" s="52">
        <f>Dat1fix!CF42</f>
        <v>0</v>
      </c>
      <c r="M45" s="52">
        <f>Dat1fix!CG42</f>
        <v>0</v>
      </c>
      <c r="N45" s="52">
        <f>Dat1fix!DZ42</f>
        <v>0</v>
      </c>
      <c r="O45" s="52">
        <f>Dat1fix!EA42</f>
        <v>0</v>
      </c>
      <c r="P45" s="52">
        <f>Dat1fix!EB42</f>
        <v>1.25</v>
      </c>
      <c r="Q45" s="52">
        <f>Dat1fix!EC42</f>
        <v>0</v>
      </c>
      <c r="R45" s="52">
        <f>Dat1fix!EN42</f>
        <v>1</v>
      </c>
      <c r="S45" s="52">
        <f>Dat1fix!EO42</f>
        <v>0</v>
      </c>
    </row>
    <row r="46" spans="1:19">
      <c r="A46" s="672"/>
      <c r="B46" s="301" t="str">
        <f>Dat1fix!C43</f>
        <v>Ølen vgs</v>
      </c>
      <c r="C46" s="180" t="str">
        <f>Dat1fix!D43</f>
        <v>Sandeid fengsel (LS)</v>
      </c>
      <c r="D46" s="51">
        <f>Dat1fix!G43</f>
        <v>88</v>
      </c>
      <c r="E46" s="67">
        <f t="shared" si="1"/>
        <v>0</v>
      </c>
      <c r="F46" s="67">
        <f t="shared" si="3"/>
        <v>30.25</v>
      </c>
      <c r="G46" s="52">
        <f t="shared" si="2"/>
        <v>34.375</v>
      </c>
      <c r="H46" s="52">
        <f>Dat1fix!H43</f>
        <v>0</v>
      </c>
      <c r="I46" s="52">
        <f>Dat1fix!I43</f>
        <v>1.75</v>
      </c>
      <c r="J46" s="52">
        <f>Dat1fix!AJ43</f>
        <v>0</v>
      </c>
      <c r="K46" s="52">
        <f>Dat1fix!AK43</f>
        <v>13</v>
      </c>
      <c r="L46" s="52">
        <f>Dat1fix!CF43</f>
        <v>0</v>
      </c>
      <c r="M46" s="52">
        <f>Dat1fix!CG43</f>
        <v>9.25</v>
      </c>
      <c r="N46" s="52">
        <f>Dat1fix!DZ43</f>
        <v>0</v>
      </c>
      <c r="O46" s="52">
        <f>Dat1fix!EA43</f>
        <v>5</v>
      </c>
      <c r="P46" s="52">
        <f>Dat1fix!EB43</f>
        <v>0</v>
      </c>
      <c r="Q46" s="52">
        <f>Dat1fix!EC43</f>
        <v>0.75</v>
      </c>
      <c r="R46" s="52">
        <f>Dat1fix!EN43</f>
        <v>0</v>
      </c>
      <c r="S46" s="52">
        <f>Dat1fix!EO43</f>
        <v>0.5</v>
      </c>
    </row>
    <row r="47" spans="1:19">
      <c r="A47" s="672" t="str">
        <f>Dat1fix!B44</f>
        <v>Hordaland</v>
      </c>
      <c r="B47" s="673" t="str">
        <f>Dat1fix!C44</f>
        <v>Åsane vgs</v>
      </c>
      <c r="C47" s="180" t="str">
        <f>Dat1fix!D44</f>
        <v>Bergen fengsel Osterøy avd (LS)</v>
      </c>
      <c r="D47" s="51">
        <f>Dat1fix!G44</f>
        <v>31</v>
      </c>
      <c r="E47" s="67">
        <f t="shared" si="1"/>
        <v>12.25</v>
      </c>
      <c r="F47" s="67">
        <f t="shared" si="3"/>
        <v>4.25</v>
      </c>
      <c r="G47" s="52">
        <f t="shared" si="2"/>
        <v>53.225806451612904</v>
      </c>
      <c r="H47" s="52">
        <f>Dat1fix!H44</f>
        <v>0</v>
      </c>
      <c r="I47" s="52">
        <f>Dat1fix!I44</f>
        <v>0</v>
      </c>
      <c r="J47" s="52">
        <f>Dat1fix!AJ44</f>
        <v>11.75</v>
      </c>
      <c r="K47" s="52">
        <f>Dat1fix!AK44</f>
        <v>3.25</v>
      </c>
      <c r="L47" s="52">
        <f>Dat1fix!CF44</f>
        <v>0</v>
      </c>
      <c r="M47" s="52">
        <f>Dat1fix!CG44</f>
        <v>1</v>
      </c>
      <c r="N47" s="52">
        <f>Dat1fix!DZ44</f>
        <v>0</v>
      </c>
      <c r="O47" s="52">
        <f>Dat1fix!EA44</f>
        <v>0</v>
      </c>
      <c r="P47" s="52">
        <f>Dat1fix!EB44</f>
        <v>0</v>
      </c>
      <c r="Q47" s="52">
        <f>Dat1fix!EC44</f>
        <v>0</v>
      </c>
      <c r="R47" s="52">
        <f>Dat1fix!EN44</f>
        <v>0.5</v>
      </c>
      <c r="S47" s="52">
        <f>Dat1fix!EO44</f>
        <v>0</v>
      </c>
    </row>
    <row r="48" spans="1:19">
      <c r="A48" s="672"/>
      <c r="B48" s="673"/>
      <c r="C48" s="180" t="str">
        <f>Dat1fix!D45</f>
        <v>Bergen fengsel (HS)</v>
      </c>
      <c r="D48" s="51">
        <f>Dat1fix!G45</f>
        <v>203</v>
      </c>
      <c r="E48" s="67">
        <f t="shared" si="1"/>
        <v>19.25</v>
      </c>
      <c r="F48" s="67">
        <f t="shared" si="3"/>
        <v>65.75</v>
      </c>
      <c r="G48" s="52">
        <f t="shared" si="2"/>
        <v>41.871921182266007</v>
      </c>
      <c r="H48" s="52">
        <f>Dat1fix!H45</f>
        <v>0</v>
      </c>
      <c r="I48" s="52">
        <f>Dat1fix!I45</f>
        <v>0.5</v>
      </c>
      <c r="J48" s="52">
        <f>Dat1fix!AJ45</f>
        <v>15.75</v>
      </c>
      <c r="K48" s="52">
        <f>Dat1fix!AK45</f>
        <v>6</v>
      </c>
      <c r="L48" s="52">
        <f>Dat1fix!CF45</f>
        <v>1.75</v>
      </c>
      <c r="M48" s="52">
        <f>Dat1fix!CG45</f>
        <v>5.5</v>
      </c>
      <c r="N48" s="52">
        <f>Dat1fix!DZ45</f>
        <v>0</v>
      </c>
      <c r="O48" s="52">
        <f>Dat1fix!EA45</f>
        <v>50</v>
      </c>
      <c r="P48" s="52">
        <f>Dat1fix!EB45</f>
        <v>0</v>
      </c>
      <c r="Q48" s="52">
        <f>Dat1fix!EC45</f>
        <v>2.75</v>
      </c>
      <c r="R48" s="52">
        <f>Dat1fix!EN45</f>
        <v>1.75</v>
      </c>
      <c r="S48" s="52">
        <f>Dat1fix!EO45</f>
        <v>1</v>
      </c>
    </row>
    <row r="49" spans="1:19">
      <c r="A49" s="672"/>
      <c r="B49" s="673"/>
      <c r="C49" s="180" t="str">
        <f>Dat1fix!D46</f>
        <v>Bjørgvin fengsel (LS)</v>
      </c>
      <c r="D49" s="51">
        <f>Dat1fix!G46</f>
        <v>90</v>
      </c>
      <c r="E49" s="67">
        <f t="shared" si="1"/>
        <v>7.75</v>
      </c>
      <c r="F49" s="67">
        <f t="shared" si="3"/>
        <v>19.5</v>
      </c>
      <c r="G49" s="52">
        <f t="shared" si="2"/>
        <v>30.277777777777779</v>
      </c>
      <c r="H49" s="52">
        <f>Dat1fix!H46</f>
        <v>0</v>
      </c>
      <c r="I49" s="52">
        <f>Dat1fix!I46</f>
        <v>0</v>
      </c>
      <c r="J49" s="52">
        <f>Dat1fix!AJ46</f>
        <v>5.25</v>
      </c>
      <c r="K49" s="52">
        <f>Dat1fix!AK46</f>
        <v>15</v>
      </c>
      <c r="L49" s="52">
        <f>Dat1fix!CF46</f>
        <v>0.75</v>
      </c>
      <c r="M49" s="52">
        <f>Dat1fix!CG46</f>
        <v>2.25</v>
      </c>
      <c r="N49" s="52">
        <f>Dat1fix!DZ46</f>
        <v>0.75</v>
      </c>
      <c r="O49" s="52">
        <f>Dat1fix!EA46</f>
        <v>2</v>
      </c>
      <c r="P49" s="52">
        <f>Dat1fix!EB46</f>
        <v>0</v>
      </c>
      <c r="Q49" s="52">
        <f>Dat1fix!EC46</f>
        <v>0.25</v>
      </c>
      <c r="R49" s="52">
        <f>Dat1fix!EN46</f>
        <v>1</v>
      </c>
      <c r="S49" s="52">
        <f>Dat1fix!EO46</f>
        <v>0</v>
      </c>
    </row>
    <row r="50" spans="1:19">
      <c r="A50" s="672" t="str">
        <f>Dat1fix!B47</f>
        <v>Sogn og Fjordane</v>
      </c>
      <c r="B50" s="673" t="str">
        <f>Dat1fix!C47</f>
        <v>Sogndal vgs</v>
      </c>
      <c r="C50" s="180" t="str">
        <f>Dat1fix!D47</f>
        <v>Vik fengsel avd høyere sikkerhet (HS)</v>
      </c>
      <c r="D50" s="51">
        <f>Dat1fix!G47</f>
        <v>28</v>
      </c>
      <c r="E50" s="67">
        <f t="shared" si="1"/>
        <v>3.25</v>
      </c>
      <c r="F50" s="67">
        <f t="shared" si="3"/>
        <v>12.75</v>
      </c>
      <c r="G50" s="52">
        <f t="shared" si="2"/>
        <v>57.142857142857146</v>
      </c>
      <c r="H50" s="52">
        <f>Dat1fix!H47</f>
        <v>0</v>
      </c>
      <c r="I50" s="52">
        <f>Dat1fix!I47</f>
        <v>0</v>
      </c>
      <c r="J50" s="52">
        <f>Dat1fix!AJ47</f>
        <v>2</v>
      </c>
      <c r="K50" s="52">
        <f>Dat1fix!AK47</f>
        <v>3.5</v>
      </c>
      <c r="L50" s="52">
        <f>Dat1fix!CF47</f>
        <v>1.25</v>
      </c>
      <c r="M50" s="52">
        <f>Dat1fix!CG47</f>
        <v>2</v>
      </c>
      <c r="N50" s="52">
        <f>Dat1fix!DZ47</f>
        <v>0</v>
      </c>
      <c r="O50" s="52">
        <f>Dat1fix!EA47</f>
        <v>7.25</v>
      </c>
      <c r="P50" s="52">
        <f>Dat1fix!EB47</f>
        <v>0</v>
      </c>
      <c r="Q50" s="52">
        <f>Dat1fix!EC47</f>
        <v>0</v>
      </c>
      <c r="R50" s="52">
        <f>Dat1fix!EN47</f>
        <v>0</v>
      </c>
      <c r="S50" s="52">
        <f>Dat1fix!EO47</f>
        <v>0</v>
      </c>
    </row>
    <row r="51" spans="1:19">
      <c r="A51" s="672"/>
      <c r="B51" s="673"/>
      <c r="C51" s="180" t="str">
        <f>Dat1fix!D48</f>
        <v>Vik fengsel avd lavere sikkerhet (LS)</v>
      </c>
      <c r="D51" s="51">
        <f>Dat1fix!G48</f>
        <v>11</v>
      </c>
      <c r="E51" s="67">
        <f t="shared" si="1"/>
        <v>0.75</v>
      </c>
      <c r="F51" s="67">
        <f t="shared" si="3"/>
        <v>5.25</v>
      </c>
      <c r="G51" s="52">
        <f t="shared" si="2"/>
        <v>54.545454545454547</v>
      </c>
      <c r="H51" s="52">
        <f>Dat1fix!H48</f>
        <v>0</v>
      </c>
      <c r="I51" s="52">
        <f>Dat1fix!I48</f>
        <v>0</v>
      </c>
      <c r="J51" s="52">
        <f>Dat1fix!AJ48</f>
        <v>0</v>
      </c>
      <c r="K51" s="52">
        <f>Dat1fix!AK48</f>
        <v>3</v>
      </c>
      <c r="L51" s="52">
        <f>Dat1fix!CF48</f>
        <v>0.75</v>
      </c>
      <c r="M51" s="52">
        <f>Dat1fix!CG48</f>
        <v>0.75</v>
      </c>
      <c r="N51" s="52">
        <f>Dat1fix!DZ48</f>
        <v>0</v>
      </c>
      <c r="O51" s="52">
        <f>Dat1fix!EA48</f>
        <v>1.5</v>
      </c>
      <c r="P51" s="52">
        <f>Dat1fix!EB48</f>
        <v>0</v>
      </c>
      <c r="Q51" s="52">
        <f>Dat1fix!EC48</f>
        <v>0</v>
      </c>
      <c r="R51" s="52">
        <f>Dat1fix!EN48</f>
        <v>0</v>
      </c>
      <c r="S51" s="52">
        <f>Dat1fix!EO48</f>
        <v>0</v>
      </c>
    </row>
    <row r="52" spans="1:19">
      <c r="A52" s="672" t="str">
        <f>Dat1fix!B49</f>
        <v>Møre og Romsdal</v>
      </c>
      <c r="B52" s="673" t="str">
        <f>Dat1fix!C49</f>
        <v>Romsdal vgs</v>
      </c>
      <c r="C52" s="180" t="str">
        <f>Dat1fix!D49</f>
        <v>Hustad fengsel avd høyere sikkerhet (HS)</v>
      </c>
      <c r="D52" s="51">
        <f>Dat1fix!G49</f>
        <v>28</v>
      </c>
      <c r="E52" s="67">
        <f t="shared" si="1"/>
        <v>3.5</v>
      </c>
      <c r="F52" s="67">
        <f t="shared" si="3"/>
        <v>7.5</v>
      </c>
      <c r="G52" s="52">
        <f t="shared" si="2"/>
        <v>39.285714285714285</v>
      </c>
      <c r="H52" s="52">
        <f>Dat1fix!H49</f>
        <v>0</v>
      </c>
      <c r="I52" s="52">
        <f>Dat1fix!I49</f>
        <v>1</v>
      </c>
      <c r="J52" s="52">
        <f>Dat1fix!AJ49</f>
        <v>2.75</v>
      </c>
      <c r="K52" s="52">
        <f>Dat1fix!AK49</f>
        <v>5.75</v>
      </c>
      <c r="L52" s="52">
        <f>Dat1fix!CF49</f>
        <v>0</v>
      </c>
      <c r="M52" s="52">
        <f>Dat1fix!CG49</f>
        <v>0</v>
      </c>
      <c r="N52" s="52">
        <f>Dat1fix!DZ49</f>
        <v>0.75</v>
      </c>
      <c r="O52" s="52">
        <f>Dat1fix!EA49</f>
        <v>0.75</v>
      </c>
      <c r="P52" s="52">
        <f>Dat1fix!EB49</f>
        <v>0</v>
      </c>
      <c r="Q52" s="52">
        <f>Dat1fix!EC49</f>
        <v>0</v>
      </c>
      <c r="R52" s="52">
        <f>Dat1fix!EN49</f>
        <v>0</v>
      </c>
      <c r="S52" s="52">
        <f>Dat1fix!EO49</f>
        <v>0</v>
      </c>
    </row>
    <row r="53" spans="1:19">
      <c r="A53" s="672"/>
      <c r="B53" s="673"/>
      <c r="C53" s="180" t="str">
        <f>Dat1fix!D50</f>
        <v>Hustad fengsel avd lavere sikkerhet (LS)</v>
      </c>
      <c r="D53" s="51">
        <f>Dat1fix!G50</f>
        <v>32</v>
      </c>
      <c r="E53" s="67">
        <f t="shared" si="1"/>
        <v>4</v>
      </c>
      <c r="F53" s="67">
        <f t="shared" si="3"/>
        <v>12.5</v>
      </c>
      <c r="G53" s="52">
        <f t="shared" si="2"/>
        <v>51.5625</v>
      </c>
      <c r="H53" s="52">
        <f>Dat1fix!H50</f>
        <v>0.5</v>
      </c>
      <c r="I53" s="52">
        <f>Dat1fix!I50</f>
        <v>0.5</v>
      </c>
      <c r="J53" s="52">
        <f>Dat1fix!AJ50</f>
        <v>1.75</v>
      </c>
      <c r="K53" s="52">
        <f>Dat1fix!AK50</f>
        <v>8.25</v>
      </c>
      <c r="L53" s="52">
        <f>Dat1fix!CF50</f>
        <v>1.5</v>
      </c>
      <c r="M53" s="52">
        <f>Dat1fix!CG50</f>
        <v>1.5</v>
      </c>
      <c r="N53" s="52">
        <f>Dat1fix!DZ50</f>
        <v>0.25</v>
      </c>
      <c r="O53" s="52">
        <f>Dat1fix!EA50</f>
        <v>2.25</v>
      </c>
      <c r="P53" s="52">
        <f>Dat1fix!EB50</f>
        <v>0</v>
      </c>
      <c r="Q53" s="52">
        <f>Dat1fix!EC50</f>
        <v>0</v>
      </c>
      <c r="R53" s="52">
        <f>Dat1fix!EN50</f>
        <v>0</v>
      </c>
      <c r="S53" s="52">
        <f>Dat1fix!EO50</f>
        <v>0</v>
      </c>
    </row>
    <row r="54" spans="1:19">
      <c r="A54" s="672"/>
      <c r="B54" s="301" t="str">
        <f>Dat1fix!C51</f>
        <v>Fagerlia vgs</v>
      </c>
      <c r="C54" s="180" t="str">
        <f>Dat1fix!D51</f>
        <v>Ålesund fengsel (HS)</v>
      </c>
      <c r="D54" s="51">
        <f>Dat1fix!G51</f>
        <v>27</v>
      </c>
      <c r="E54" s="67">
        <f t="shared" si="1"/>
        <v>0</v>
      </c>
      <c r="F54" s="67">
        <f t="shared" si="3"/>
        <v>18.5</v>
      </c>
      <c r="G54" s="52">
        <f t="shared" si="2"/>
        <v>68.518518518518519</v>
      </c>
      <c r="H54" s="52">
        <f>Dat1fix!H51</f>
        <v>0</v>
      </c>
      <c r="I54" s="52">
        <f>Dat1fix!I51</f>
        <v>0.25</v>
      </c>
      <c r="J54" s="52">
        <f>Dat1fix!AJ51</f>
        <v>0</v>
      </c>
      <c r="K54" s="52">
        <f>Dat1fix!AK51</f>
        <v>5</v>
      </c>
      <c r="L54" s="52">
        <f>Dat1fix!CF51</f>
        <v>0</v>
      </c>
      <c r="M54" s="52">
        <f>Dat1fix!CG51</f>
        <v>0.5</v>
      </c>
      <c r="N54" s="52">
        <f>Dat1fix!DZ51</f>
        <v>0</v>
      </c>
      <c r="O54" s="52">
        <f>Dat1fix!EA51</f>
        <v>12.75</v>
      </c>
      <c r="P54" s="52">
        <f>Dat1fix!EB51</f>
        <v>0</v>
      </c>
      <c r="Q54" s="52">
        <f>Dat1fix!EC51</f>
        <v>0</v>
      </c>
      <c r="R54" s="52">
        <f>Dat1fix!EN51</f>
        <v>0</v>
      </c>
      <c r="S54" s="52">
        <f>Dat1fix!EO51</f>
        <v>0</v>
      </c>
    </row>
    <row r="55" spans="1:19">
      <c r="A55" s="672" t="str">
        <f>Dat1fix!B52</f>
        <v>Sør-Trøndelag</v>
      </c>
      <c r="B55" s="673" t="str">
        <f>Dat1fix!C52</f>
        <v>Charlottenlund vgs</v>
      </c>
      <c r="C55" s="180" t="str">
        <f>Dat1fix!D52</f>
        <v>Trondheim fengsel Nermarka avd (HS)</v>
      </c>
      <c r="D55" s="51">
        <f>Dat1fix!G52</f>
        <v>154</v>
      </c>
      <c r="E55" s="67">
        <f t="shared" si="1"/>
        <v>12</v>
      </c>
      <c r="F55" s="67">
        <f t="shared" si="3"/>
        <v>23.5</v>
      </c>
      <c r="G55" s="52">
        <f t="shared" si="2"/>
        <v>23.051948051948052</v>
      </c>
      <c r="H55" s="52">
        <f>Dat1fix!H52</f>
        <v>0</v>
      </c>
      <c r="I55" s="52">
        <f>Dat1fix!I52</f>
        <v>1</v>
      </c>
      <c r="J55" s="52">
        <f>Dat1fix!AJ52</f>
        <v>11</v>
      </c>
      <c r="K55" s="52">
        <f>Dat1fix!AK52</f>
        <v>17.5</v>
      </c>
      <c r="L55" s="52">
        <f>Dat1fix!CF52</f>
        <v>0</v>
      </c>
      <c r="M55" s="52">
        <f>Dat1fix!CG52</f>
        <v>2</v>
      </c>
      <c r="N55" s="52">
        <f>Dat1fix!DZ52</f>
        <v>0</v>
      </c>
      <c r="O55" s="52">
        <f>Dat1fix!EA52</f>
        <v>1.5</v>
      </c>
      <c r="P55" s="52">
        <f>Dat1fix!EB52</f>
        <v>0</v>
      </c>
      <c r="Q55" s="52">
        <f>Dat1fix!EC52</f>
        <v>0.25</v>
      </c>
      <c r="R55" s="52">
        <f>Dat1fix!EN52</f>
        <v>1</v>
      </c>
      <c r="S55" s="52">
        <f>Dat1fix!EO52</f>
        <v>1.25</v>
      </c>
    </row>
    <row r="56" spans="1:19">
      <c r="A56" s="672"/>
      <c r="B56" s="673"/>
      <c r="C56" s="180" t="str">
        <f>Dat1fix!D53</f>
        <v>Trondheim fengsel Leira avd (LS)</v>
      </c>
      <c r="D56" s="51">
        <f>Dat1fix!G53</f>
        <v>29</v>
      </c>
      <c r="E56" s="67">
        <f t="shared" si="1"/>
        <v>3.75</v>
      </c>
      <c r="F56" s="67">
        <f t="shared" si="3"/>
        <v>2.25</v>
      </c>
      <c r="G56" s="52">
        <f t="shared" si="2"/>
        <v>20.689655172413794</v>
      </c>
      <c r="H56" s="52">
        <f>Dat1fix!H53</f>
        <v>0</v>
      </c>
      <c r="I56" s="52">
        <f>Dat1fix!I53</f>
        <v>0</v>
      </c>
      <c r="J56" s="52">
        <f>Dat1fix!AJ53</f>
        <v>3</v>
      </c>
      <c r="K56" s="52">
        <f>Dat1fix!AK53</f>
        <v>2.25</v>
      </c>
      <c r="L56" s="52">
        <f>Dat1fix!CF53</f>
        <v>0</v>
      </c>
      <c r="M56" s="52">
        <f>Dat1fix!CG53</f>
        <v>0</v>
      </c>
      <c r="N56" s="52">
        <f>Dat1fix!DZ53</f>
        <v>0</v>
      </c>
      <c r="O56" s="52">
        <f>Dat1fix!EA53</f>
        <v>0</v>
      </c>
      <c r="P56" s="52">
        <f>Dat1fix!EB53</f>
        <v>0</v>
      </c>
      <c r="Q56" s="52">
        <f>Dat1fix!EC53</f>
        <v>0</v>
      </c>
      <c r="R56" s="52">
        <f>Dat1fix!EN53</f>
        <v>0.75</v>
      </c>
      <c r="S56" s="52">
        <f>Dat1fix!EO53</f>
        <v>0</v>
      </c>
    </row>
    <row r="57" spans="1:19">
      <c r="A57" s="180" t="str">
        <f>Dat1fix!B54</f>
        <v>Nord-Trøndelag</v>
      </c>
      <c r="B57" s="301" t="str">
        <f>Dat1fix!C54</f>
        <v>Steinkjer vgs</v>
      </c>
      <c r="C57" s="180" t="str">
        <f>Dat1fix!D54</f>
        <v>Verdal fengsel (LS)</v>
      </c>
      <c r="D57" s="51">
        <f>Dat1fix!G54</f>
        <v>60</v>
      </c>
      <c r="E57" s="67">
        <f t="shared" si="1"/>
        <v>1.5</v>
      </c>
      <c r="F57" s="67">
        <f t="shared" si="3"/>
        <v>5</v>
      </c>
      <c r="G57" s="52">
        <f t="shared" si="2"/>
        <v>10.833333333333334</v>
      </c>
      <c r="H57" s="52">
        <f>Dat1fix!H54</f>
        <v>0</v>
      </c>
      <c r="I57" s="52">
        <f>Dat1fix!I54</f>
        <v>0.25</v>
      </c>
      <c r="J57" s="52">
        <f>Dat1fix!AJ54</f>
        <v>0.5</v>
      </c>
      <c r="K57" s="52">
        <f>Dat1fix!AK54</f>
        <v>3.5</v>
      </c>
      <c r="L57" s="52">
        <f>Dat1fix!CF54</f>
        <v>1</v>
      </c>
      <c r="M57" s="52">
        <f>Dat1fix!CG54</f>
        <v>0.5</v>
      </c>
      <c r="N57" s="52">
        <f>Dat1fix!DZ54</f>
        <v>0</v>
      </c>
      <c r="O57" s="52">
        <f>Dat1fix!EA54</f>
        <v>0.5</v>
      </c>
      <c r="P57" s="52">
        <f>Dat1fix!EB54</f>
        <v>0</v>
      </c>
      <c r="Q57" s="52">
        <f>Dat1fix!EC54</f>
        <v>0</v>
      </c>
      <c r="R57" s="52">
        <f>Dat1fix!EN54</f>
        <v>0</v>
      </c>
      <c r="S57" s="52">
        <f>Dat1fix!EO54</f>
        <v>0.25</v>
      </c>
    </row>
    <row r="58" spans="1:19">
      <c r="A58" s="672" t="str">
        <f>Dat1fix!B55</f>
        <v>Nordland</v>
      </c>
      <c r="B58" s="673" t="str">
        <f>Dat1fix!C55</f>
        <v>Bodø vgs</v>
      </c>
      <c r="C58" s="180" t="str">
        <f>Dat1fix!D55</f>
        <v>Bodø fengsel (HS)</v>
      </c>
      <c r="D58" s="51">
        <f>Dat1fix!G55</f>
        <v>60</v>
      </c>
      <c r="E58" s="67">
        <f t="shared" si="1"/>
        <v>5.25</v>
      </c>
      <c r="F58" s="67">
        <f t="shared" si="3"/>
        <v>13</v>
      </c>
      <c r="G58" s="52">
        <f t="shared" si="2"/>
        <v>30.416666666666668</v>
      </c>
      <c r="H58" s="52">
        <f>Dat1fix!H55</f>
        <v>0</v>
      </c>
      <c r="I58" s="52">
        <f>Dat1fix!I55</f>
        <v>0</v>
      </c>
      <c r="J58" s="52">
        <f>Dat1fix!AJ55</f>
        <v>5</v>
      </c>
      <c r="K58" s="52">
        <f>Dat1fix!AK55</f>
        <v>6</v>
      </c>
      <c r="L58" s="52">
        <f>Dat1fix!CF55</f>
        <v>0.25</v>
      </c>
      <c r="M58" s="52">
        <f>Dat1fix!CG55</f>
        <v>2.5</v>
      </c>
      <c r="N58" s="52">
        <f>Dat1fix!DZ55</f>
        <v>0</v>
      </c>
      <c r="O58" s="52">
        <f>Dat1fix!EA55</f>
        <v>4.5</v>
      </c>
      <c r="P58" s="52">
        <f>Dat1fix!EB55</f>
        <v>0</v>
      </c>
      <c r="Q58" s="52">
        <f>Dat1fix!EC55</f>
        <v>0</v>
      </c>
      <c r="R58" s="52">
        <f>Dat1fix!EN55</f>
        <v>0</v>
      </c>
      <c r="S58" s="52">
        <f>Dat1fix!EO55</f>
        <v>0</v>
      </c>
    </row>
    <row r="59" spans="1:19">
      <c r="A59" s="672"/>
      <c r="B59" s="673"/>
      <c r="C59" s="180" t="str">
        <f>Dat1fix!D56</f>
        <v>Bodø fengsel Fauske avd (LS)</v>
      </c>
      <c r="D59" s="51">
        <f>Dat1fix!G56</f>
        <v>18</v>
      </c>
      <c r="E59" s="67">
        <f t="shared" si="1"/>
        <v>1.5</v>
      </c>
      <c r="F59" s="67">
        <f t="shared" si="3"/>
        <v>6</v>
      </c>
      <c r="G59" s="52">
        <f t="shared" si="2"/>
        <v>41.666666666666664</v>
      </c>
      <c r="H59" s="52">
        <f>Dat1fix!H56</f>
        <v>0</v>
      </c>
      <c r="I59" s="52">
        <f>Dat1fix!I56</f>
        <v>0.75</v>
      </c>
      <c r="J59" s="52">
        <f>Dat1fix!AJ56</f>
        <v>0.5</v>
      </c>
      <c r="K59" s="52">
        <f>Dat1fix!AK56</f>
        <v>2.25</v>
      </c>
      <c r="L59" s="52">
        <f>Dat1fix!CF56</f>
        <v>0.5</v>
      </c>
      <c r="M59" s="52">
        <f>Dat1fix!CG56</f>
        <v>1.75</v>
      </c>
      <c r="N59" s="52">
        <f>Dat1fix!DZ56</f>
        <v>0.5</v>
      </c>
      <c r="O59" s="52">
        <f>Dat1fix!EA56</f>
        <v>1</v>
      </c>
      <c r="P59" s="52">
        <f>Dat1fix!EB56</f>
        <v>0</v>
      </c>
      <c r="Q59" s="52">
        <f>Dat1fix!EC56</f>
        <v>0</v>
      </c>
      <c r="R59" s="52">
        <f>Dat1fix!EN56</f>
        <v>0</v>
      </c>
      <c r="S59" s="52">
        <f>Dat1fix!EO56</f>
        <v>0.25</v>
      </c>
    </row>
    <row r="60" spans="1:19">
      <c r="A60" s="672"/>
      <c r="B60" s="301" t="str">
        <f>Dat1fix!C57</f>
        <v>Mosjøen vgs</v>
      </c>
      <c r="C60" s="180" t="str">
        <f>Dat1fix!D57</f>
        <v>Mosjøen fengsel (HS)</v>
      </c>
      <c r="D60" s="51">
        <f>Dat1fix!G57</f>
        <v>15</v>
      </c>
      <c r="E60" s="67">
        <f t="shared" si="1"/>
        <v>0.25</v>
      </c>
      <c r="F60" s="67">
        <f t="shared" si="3"/>
        <v>9.25</v>
      </c>
      <c r="G60" s="52">
        <f t="shared" si="2"/>
        <v>63.333333333333336</v>
      </c>
      <c r="H60" s="52">
        <f>Dat1fix!H57</f>
        <v>0</v>
      </c>
      <c r="I60" s="52">
        <f>Dat1fix!I57</f>
        <v>0</v>
      </c>
      <c r="J60" s="52">
        <f>Dat1fix!AJ57</f>
        <v>0.25</v>
      </c>
      <c r="K60" s="52">
        <f>Dat1fix!AK57</f>
        <v>6</v>
      </c>
      <c r="L60" s="52">
        <f>Dat1fix!CF57</f>
        <v>0</v>
      </c>
      <c r="M60" s="52">
        <f>Dat1fix!CG57</f>
        <v>0.25</v>
      </c>
      <c r="N60" s="52">
        <f>Dat1fix!DZ57</f>
        <v>0</v>
      </c>
      <c r="O60" s="52">
        <f>Dat1fix!EA57</f>
        <v>3</v>
      </c>
      <c r="P60" s="52">
        <f>Dat1fix!EB57</f>
        <v>0</v>
      </c>
      <c r="Q60" s="52">
        <f>Dat1fix!EC57</f>
        <v>0</v>
      </c>
      <c r="R60" s="52">
        <f>Dat1fix!EN57</f>
        <v>0</v>
      </c>
      <c r="S60" s="52">
        <f>Dat1fix!EO57</f>
        <v>0</v>
      </c>
    </row>
    <row r="61" spans="1:19">
      <c r="A61" s="672" t="str">
        <f>Dat1fix!B58</f>
        <v>Troms</v>
      </c>
      <c r="B61" s="673" t="str">
        <f>Dat1fix!C58</f>
        <v>Breivika vgs</v>
      </c>
      <c r="C61" s="180" t="str">
        <f>Dat1fix!D58</f>
        <v>Tromsø fengsel avd. høyere sikkerhet (HS)</v>
      </c>
      <c r="D61" s="51">
        <f>Dat1fix!G58</f>
        <v>39</v>
      </c>
      <c r="E61" s="67">
        <f t="shared" si="1"/>
        <v>1</v>
      </c>
      <c r="F61" s="67">
        <f t="shared" si="3"/>
        <v>27.25</v>
      </c>
      <c r="G61" s="52">
        <f t="shared" si="2"/>
        <v>72.435897435897431</v>
      </c>
      <c r="H61" s="52">
        <f>Dat1fix!H58</f>
        <v>0</v>
      </c>
      <c r="I61" s="52">
        <f>Dat1fix!I58</f>
        <v>0</v>
      </c>
      <c r="J61" s="52">
        <f>Dat1fix!AJ58</f>
        <v>0.25</v>
      </c>
      <c r="K61" s="52">
        <f>Dat1fix!AK58</f>
        <v>13.75</v>
      </c>
      <c r="L61" s="52">
        <f>Dat1fix!CF58</f>
        <v>0</v>
      </c>
      <c r="M61" s="52">
        <f>Dat1fix!CG58</f>
        <v>0.75</v>
      </c>
      <c r="N61" s="52">
        <f>Dat1fix!DZ58</f>
        <v>0</v>
      </c>
      <c r="O61" s="52">
        <f>Dat1fix!EA58</f>
        <v>12.5</v>
      </c>
      <c r="P61" s="52">
        <f>Dat1fix!EB58</f>
        <v>0.25</v>
      </c>
      <c r="Q61" s="52">
        <f>Dat1fix!EC58</f>
        <v>0</v>
      </c>
      <c r="R61" s="52">
        <f>Dat1fix!EN58</f>
        <v>0.5</v>
      </c>
      <c r="S61" s="52">
        <f>Dat1fix!EO58</f>
        <v>0.25</v>
      </c>
    </row>
    <row r="62" spans="1:19">
      <c r="A62" s="672"/>
      <c r="B62" s="673"/>
      <c r="C62" s="180" t="str">
        <f>Dat1fix!D59</f>
        <v>Tromsø fengsel avd. lavere sikkerhet (LS)</v>
      </c>
      <c r="D62" s="51">
        <f>Dat1fix!G59</f>
        <v>20</v>
      </c>
      <c r="E62" s="67">
        <f t="shared" si="1"/>
        <v>1.25</v>
      </c>
      <c r="F62" s="67">
        <f t="shared" si="3"/>
        <v>10</v>
      </c>
      <c r="G62" s="52">
        <f t="shared" si="2"/>
        <v>56.25</v>
      </c>
      <c r="H62" s="52">
        <f>Dat1fix!H59</f>
        <v>0</v>
      </c>
      <c r="I62" s="52">
        <f>Dat1fix!I59</f>
        <v>0</v>
      </c>
      <c r="J62" s="52">
        <f>Dat1fix!AJ59</f>
        <v>0</v>
      </c>
      <c r="K62" s="52">
        <f>Dat1fix!AK59</f>
        <v>6.25</v>
      </c>
      <c r="L62" s="52">
        <f>Dat1fix!CF59</f>
        <v>0</v>
      </c>
      <c r="M62" s="52">
        <f>Dat1fix!CG59</f>
        <v>1.25</v>
      </c>
      <c r="N62" s="52">
        <f>Dat1fix!DZ59</f>
        <v>1</v>
      </c>
      <c r="O62" s="52">
        <f>Dat1fix!EA59</f>
        <v>1.75</v>
      </c>
      <c r="P62" s="52">
        <f>Dat1fix!EB59</f>
        <v>0</v>
      </c>
      <c r="Q62" s="52">
        <f>Dat1fix!EC59</f>
        <v>0</v>
      </c>
      <c r="R62" s="52">
        <f>Dat1fix!EN59</f>
        <v>0.25</v>
      </c>
      <c r="S62" s="52">
        <f>Dat1fix!EO59</f>
        <v>0.75</v>
      </c>
    </row>
    <row r="63" spans="1:19">
      <c r="A63" s="672" t="str">
        <f>Dat1fix!B60</f>
        <v>Finmark</v>
      </c>
      <c r="B63" s="673" t="str">
        <f>Dat1fix!C60</f>
        <v>Vadsø vgs</v>
      </c>
      <c r="C63" s="180" t="str">
        <f>Dat1fix!D60</f>
        <v>Vadsø fengsel avd. høyere sikkerhet (HS)</v>
      </c>
      <c r="D63" s="51">
        <f>Dat1fix!G60</f>
        <v>33</v>
      </c>
      <c r="E63" s="67">
        <f t="shared" si="1"/>
        <v>2</v>
      </c>
      <c r="F63" s="67">
        <f t="shared" si="3"/>
        <v>6.25</v>
      </c>
      <c r="G63" s="52">
        <f t="shared" si="2"/>
        <v>25</v>
      </c>
      <c r="H63" s="52">
        <f>Dat1fix!H60</f>
        <v>0</v>
      </c>
      <c r="I63" s="52">
        <f>Dat1fix!I60</f>
        <v>0</v>
      </c>
      <c r="J63" s="52">
        <f>Dat1fix!AJ60</f>
        <v>2</v>
      </c>
      <c r="K63" s="52">
        <f>Dat1fix!AK60</f>
        <v>5</v>
      </c>
      <c r="L63" s="52">
        <f>Dat1fix!CF60</f>
        <v>0</v>
      </c>
      <c r="M63" s="52">
        <f>Dat1fix!CG60</f>
        <v>0.25</v>
      </c>
      <c r="N63" s="52">
        <f>Dat1fix!DZ60</f>
        <v>0</v>
      </c>
      <c r="O63" s="52">
        <f>Dat1fix!EA60</f>
        <v>1</v>
      </c>
      <c r="P63" s="52">
        <f>Dat1fix!EB60</f>
        <v>0</v>
      </c>
      <c r="Q63" s="52">
        <f>Dat1fix!EC60</f>
        <v>0</v>
      </c>
      <c r="R63" s="52">
        <f>Dat1fix!EN60</f>
        <v>0</v>
      </c>
      <c r="S63" s="52">
        <f>Dat1fix!EO60</f>
        <v>0</v>
      </c>
    </row>
    <row r="64" spans="1:19">
      <c r="A64" s="672"/>
      <c r="B64" s="673"/>
      <c r="C64" s="180" t="str">
        <f>Dat1fix!D61</f>
        <v>Vadsø fengsel avd lavere sikkerhet (LS)</v>
      </c>
      <c r="D64" s="51">
        <f>Dat1fix!G61</f>
        <v>6</v>
      </c>
      <c r="E64" s="67">
        <f t="shared" ref="E64" si="4">H64+J64+L64+N64+R64+P64</f>
        <v>0</v>
      </c>
      <c r="F64" s="67">
        <f t="shared" ref="F64" si="5">I64+K64+M64+O64+Q64+S64</f>
        <v>0.75</v>
      </c>
      <c r="G64" s="52">
        <f t="shared" si="2"/>
        <v>12.5</v>
      </c>
      <c r="H64" s="52">
        <f>Dat1fix!H61</f>
        <v>0</v>
      </c>
      <c r="I64" s="52">
        <f>Dat1fix!I61</f>
        <v>0</v>
      </c>
      <c r="J64" s="52">
        <f>Dat1fix!AJ61</f>
        <v>0</v>
      </c>
      <c r="K64" s="52">
        <f>Dat1fix!AK61</f>
        <v>0.75</v>
      </c>
      <c r="L64" s="52">
        <f>Dat1fix!CF61</f>
        <v>0</v>
      </c>
      <c r="M64" s="52">
        <f>Dat1fix!CG61</f>
        <v>0</v>
      </c>
      <c r="N64" s="52">
        <f>Dat1fix!DZ61</f>
        <v>0</v>
      </c>
      <c r="O64" s="52">
        <f>Dat1fix!EA61</f>
        <v>0</v>
      </c>
      <c r="P64" s="52">
        <f>Dat1fix!EB61</f>
        <v>0</v>
      </c>
      <c r="Q64" s="52">
        <f>Dat1fix!EC61</f>
        <v>0</v>
      </c>
      <c r="R64" s="52">
        <f>Dat1fix!EN61</f>
        <v>0</v>
      </c>
      <c r="S64" s="52">
        <f>Dat1fix!EO61</f>
        <v>0</v>
      </c>
    </row>
    <row r="67" spans="5:5">
      <c r="E67" s="530"/>
    </row>
  </sheetData>
  <sheetProtection formatCells="0" formatColumns="0" formatRows="0" insertColumns="0" insertRows="0" insertHyperlinks="0" deleteColumns="0" deleteRows="0" sort="0" autoFilter="0" pivotTables="0"/>
  <mergeCells count="50">
    <mergeCell ref="A7:A9"/>
    <mergeCell ref="P2:Q2"/>
    <mergeCell ref="A1:S1"/>
    <mergeCell ref="L2:M2"/>
    <mergeCell ref="N2:O2"/>
    <mergeCell ref="R2:S2"/>
    <mergeCell ref="A2:A3"/>
    <mergeCell ref="B2:B3"/>
    <mergeCell ref="C2:C3"/>
    <mergeCell ref="J2:K2"/>
    <mergeCell ref="G2:G3"/>
    <mergeCell ref="H2:I2"/>
    <mergeCell ref="B50:B51"/>
    <mergeCell ref="B52:B53"/>
    <mergeCell ref="B32:B33"/>
    <mergeCell ref="B35:B36"/>
    <mergeCell ref="B38:B39"/>
    <mergeCell ref="A58:A60"/>
    <mergeCell ref="A61:A62"/>
    <mergeCell ref="B63:B64"/>
    <mergeCell ref="D2:D3"/>
    <mergeCell ref="E2:F2"/>
    <mergeCell ref="B55:B56"/>
    <mergeCell ref="B58:B59"/>
    <mergeCell ref="B61:B62"/>
    <mergeCell ref="B44:B45"/>
    <mergeCell ref="A52:A54"/>
    <mergeCell ref="A55:A56"/>
    <mergeCell ref="A63:A64"/>
    <mergeCell ref="B7:B9"/>
    <mergeCell ref="B11:B12"/>
    <mergeCell ref="B15:B16"/>
    <mergeCell ref="A50:A51"/>
    <mergeCell ref="A10:A12"/>
    <mergeCell ref="A13:A17"/>
    <mergeCell ref="A18:A22"/>
    <mergeCell ref="A23:A24"/>
    <mergeCell ref="A25:A27"/>
    <mergeCell ref="B13:B14"/>
    <mergeCell ref="B25:B26"/>
    <mergeCell ref="A35:A37"/>
    <mergeCell ref="A42:A46"/>
    <mergeCell ref="A47:A49"/>
    <mergeCell ref="A28:A34"/>
    <mergeCell ref="A38:A40"/>
    <mergeCell ref="B47:B49"/>
    <mergeCell ref="B18:B20"/>
    <mergeCell ref="B21:B22"/>
    <mergeCell ref="B28:B29"/>
    <mergeCell ref="B30:B31"/>
  </mergeCells>
  <conditionalFormatting sqref="A1:XFD1048576">
    <cfRule type="containsText" dxfId="198" priority="1" operator="containsText" text="&quot;?&quot;">
      <formula>NOT(ISERROR(SEARCH("""?""",A1)))</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2">
    <tabColor theme="3"/>
  </sheetPr>
  <dimension ref="A1:I65"/>
  <sheetViews>
    <sheetView zoomScale="70" zoomScaleNormal="70" workbookViewId="0">
      <selection activeCell="A2" sqref="A2:A4"/>
    </sheetView>
  </sheetViews>
  <sheetFormatPr baseColWidth="10" defaultColWidth="11.453125" defaultRowHeight="14.5"/>
  <cols>
    <col min="1" max="1" width="18.81640625" customWidth="1"/>
    <col min="2" max="2" width="25" customWidth="1"/>
    <col min="3" max="3" width="45.81640625" bestFit="1" customWidth="1"/>
    <col min="4" max="9" width="11.7265625" customWidth="1"/>
    <col min="10" max="14" width="7.26953125" customWidth="1"/>
    <col min="15" max="15" width="8.1796875" bestFit="1" customWidth="1"/>
    <col min="16" max="16" width="8.54296875" bestFit="1" customWidth="1"/>
    <col min="17" max="17" width="7.26953125" customWidth="1"/>
    <col min="18" max="18" width="8.1796875" bestFit="1" customWidth="1"/>
    <col min="19" max="26" width="7.26953125" customWidth="1"/>
  </cols>
  <sheetData>
    <row r="1" spans="1:9" ht="18.5">
      <c r="A1" s="676" t="s">
        <v>1930</v>
      </c>
      <c r="B1" s="676"/>
      <c r="C1" s="676"/>
      <c r="D1" s="676"/>
      <c r="E1" s="676"/>
      <c r="F1" s="676"/>
      <c r="G1" s="676"/>
      <c r="H1" s="676"/>
      <c r="I1" s="676"/>
    </row>
    <row r="2" spans="1:9" ht="17.25" customHeight="1">
      <c r="A2" s="674" t="s">
        <v>895</v>
      </c>
      <c r="B2" s="675" t="s">
        <v>1362</v>
      </c>
      <c r="C2" s="681" t="s">
        <v>896</v>
      </c>
      <c r="D2" s="680" t="s">
        <v>1062</v>
      </c>
      <c r="E2" s="680"/>
      <c r="F2" s="680" t="s">
        <v>1064</v>
      </c>
      <c r="G2" s="680"/>
      <c r="H2" s="680" t="s">
        <v>1063</v>
      </c>
      <c r="I2" s="680"/>
    </row>
    <row r="3" spans="1:9" ht="30" customHeight="1">
      <c r="A3" s="674"/>
      <c r="B3" s="675"/>
      <c r="C3" s="681"/>
      <c r="D3" s="680"/>
      <c r="E3" s="680"/>
      <c r="F3" s="680"/>
      <c r="G3" s="680"/>
      <c r="H3" s="680"/>
      <c r="I3" s="680"/>
    </row>
    <row r="4" spans="1:9" ht="15.75" customHeight="1">
      <c r="A4" s="674"/>
      <c r="B4" s="675"/>
      <c r="C4" s="681"/>
      <c r="D4" s="310" t="s">
        <v>1356</v>
      </c>
      <c r="E4" s="310" t="s">
        <v>1043</v>
      </c>
      <c r="F4" s="310" t="s">
        <v>1356</v>
      </c>
      <c r="G4" s="310" t="s">
        <v>1043</v>
      </c>
      <c r="H4" s="310" t="s">
        <v>1356</v>
      </c>
      <c r="I4" s="310" t="s">
        <v>1043</v>
      </c>
    </row>
    <row r="5" spans="1:9">
      <c r="A5" s="47"/>
      <c r="B5" s="311"/>
      <c r="C5" s="234" t="s">
        <v>1039</v>
      </c>
      <c r="D5" s="94">
        <f t="shared" ref="D5:E7" si="0">F5/H5</f>
        <v>4.9051878354203939</v>
      </c>
      <c r="E5" s="94">
        <f t="shared" si="0"/>
        <v>6.9867947178871548</v>
      </c>
      <c r="F5" s="312">
        <f>(Dat1fix!GE67+Dat1fix!HG67+Dat1fix!JC67+Dat1fix!KW67+Dat1fix!KZ67)</f>
        <v>1371</v>
      </c>
      <c r="G5" s="312">
        <f>(Dat1fix!GF67+Dat1fix!HH67+Dat1fix!JD67+Dat1fix!KX67)</f>
        <v>8730</v>
      </c>
      <c r="H5" s="312">
        <f>('V1'!E4)</f>
        <v>279.5</v>
      </c>
      <c r="I5" s="312">
        <f>'V1'!F4</f>
        <v>1249.5</v>
      </c>
    </row>
    <row r="6" spans="1:9">
      <c r="A6" s="313"/>
      <c r="B6" s="314"/>
      <c r="C6" s="223" t="s">
        <v>1046</v>
      </c>
      <c r="D6" s="315">
        <f t="shared" si="0"/>
        <v>7.4318840579710148</v>
      </c>
      <c r="E6" s="315">
        <f t="shared" si="0"/>
        <v>12.351123595505618</v>
      </c>
      <c r="F6" s="316">
        <f>(Dat1fix!GE68+Dat1fix!HG68+Dat1fix!JC68+Dat1fix!KW68+Dat1fix!KZ68)</f>
        <v>641</v>
      </c>
      <c r="G6" s="316">
        <f>(Dat1fix!GF68+Dat1fix!HH68+Dat1fix!JD68+Dat1fix!KX68)</f>
        <v>4397</v>
      </c>
      <c r="H6" s="316">
        <f>('V1'!E5)</f>
        <v>86.25</v>
      </c>
      <c r="I6" s="316">
        <f>'V1'!F5</f>
        <v>356</v>
      </c>
    </row>
    <row r="7" spans="1:9">
      <c r="A7" s="313"/>
      <c r="B7" s="314"/>
      <c r="C7" s="223" t="s">
        <v>1047</v>
      </c>
      <c r="D7" s="315">
        <f t="shared" si="0"/>
        <v>3.7774902975420441</v>
      </c>
      <c r="E7" s="315">
        <f t="shared" si="0"/>
        <v>4.8494683827644094</v>
      </c>
      <c r="F7" s="316">
        <f>(Dat1fix!GE69+Dat1fix!HG69+Dat1fix!JC69+Dat1fix!KW69+Dat1fix!KZ69)</f>
        <v>730</v>
      </c>
      <c r="G7" s="316">
        <f>(Dat1fix!GF69+Dat1fix!HH69+Dat1fix!JD69+Dat1fix!KX69)</f>
        <v>4333</v>
      </c>
      <c r="H7" s="316">
        <f>('V1'!E6)</f>
        <v>193.25</v>
      </c>
      <c r="I7" s="316">
        <f>'V1'!F6</f>
        <v>893.5</v>
      </c>
    </row>
    <row r="8" spans="1:9" ht="15" customHeight="1">
      <c r="A8" s="654" t="str">
        <f>Dat1fix!B5</f>
        <v>Oslo</v>
      </c>
      <c r="B8" s="655" t="str">
        <f>Dat1fix!C5</f>
        <v>Grønland Voksenopplæringssenter</v>
      </c>
      <c r="C8" s="192" t="str">
        <f>Dat1fix!D4</f>
        <v>Bredtveit fengsel og forvaringsanstalt (HS)</v>
      </c>
      <c r="D8" s="317" t="str">
        <f t="shared" ref="D8:E22" si="1">IF(SUM(F8+H8)&gt;0,IF(H8&lt;&gt;0,F8/H8,"-"),"-")</f>
        <v>-</v>
      </c>
      <c r="E8" s="317">
        <f t="shared" si="1"/>
        <v>2.7948717948717947</v>
      </c>
      <c r="F8" s="318">
        <f>(Dat1fix!GE4+Dat1fix!HG4+Dat1fix!JC4+Dat1fix!KW4+Dat1fix!KZ4)</f>
        <v>0</v>
      </c>
      <c r="G8" s="318">
        <f>(Dat1fix!GF4+Dat1fix!HH4+Dat1fix!JD4+Dat1fix!KX4)</f>
        <v>109</v>
      </c>
      <c r="H8" s="318">
        <f>('V1'!E7)</f>
        <v>0</v>
      </c>
      <c r="I8" s="318">
        <f>('V1'!F7)</f>
        <v>39</v>
      </c>
    </row>
    <row r="9" spans="1:9">
      <c r="A9" s="654"/>
      <c r="B9" s="655"/>
      <c r="C9" s="192" t="str">
        <f>Dat1fix!D5</f>
        <v>Bredtveit fengsel,  Bredtveitveien avd (LS)</v>
      </c>
      <c r="D9" s="317">
        <f t="shared" si="1"/>
        <v>2</v>
      </c>
      <c r="E9" s="317">
        <f t="shared" si="1"/>
        <v>1.3090909090909091</v>
      </c>
      <c r="F9" s="318">
        <f>(Dat1fix!GE5+Dat1fix!HG5+Dat1fix!JC5+Dat1fix!KW5+Dat1fix!KZ5)</f>
        <v>1</v>
      </c>
      <c r="G9" s="318">
        <f>(Dat1fix!GF5+Dat1fix!HH5+Dat1fix!JD5+Dat1fix!KX5)</f>
        <v>18</v>
      </c>
      <c r="H9" s="318">
        <f>('V1'!E8)</f>
        <v>0.5</v>
      </c>
      <c r="I9" s="318">
        <f>('V1'!F8)</f>
        <v>13.75</v>
      </c>
    </row>
    <row r="10" spans="1:9">
      <c r="A10" s="654"/>
      <c r="B10" s="655"/>
      <c r="C10" s="192" t="str">
        <f>Dat1fix!D6</f>
        <v>Oslo fengsel avd B (HS)</v>
      </c>
      <c r="D10" s="317" t="str">
        <f t="shared" si="1"/>
        <v>-</v>
      </c>
      <c r="E10" s="317">
        <f t="shared" si="1"/>
        <v>3.0284757118927974</v>
      </c>
      <c r="F10" s="318">
        <f>(Dat1fix!GE6+Dat1fix!HG6+Dat1fix!JC6+Dat1fix!KW6+Dat1fix!KZ6)</f>
        <v>2</v>
      </c>
      <c r="G10" s="318">
        <f>(Dat1fix!GF6+Dat1fix!HH6+Dat1fix!JD6+Dat1fix!KX6)</f>
        <v>452</v>
      </c>
      <c r="H10" s="318">
        <f>('V1'!E9)</f>
        <v>0</v>
      </c>
      <c r="I10" s="318">
        <f>('V1'!F9)</f>
        <v>149.25</v>
      </c>
    </row>
    <row r="11" spans="1:9">
      <c r="A11" s="654" t="str">
        <f>Dat1fix!B9</f>
        <v>Akershus</v>
      </c>
      <c r="B11" s="304" t="str">
        <f>Dat1fix!C7</f>
        <v>Rud vgs</v>
      </c>
      <c r="C11" s="192" t="str">
        <f>Dat1fix!D7</f>
        <v>Ila fengsel og forvaringssanstalt (HS)</v>
      </c>
      <c r="D11" s="317">
        <f t="shared" si="1"/>
        <v>0.88</v>
      </c>
      <c r="E11" s="317">
        <f t="shared" si="1"/>
        <v>1.498759305210918</v>
      </c>
      <c r="F11" s="318">
        <f>(Dat1fix!GE7+Dat1fix!HG7+Dat1fix!JC7+Dat1fix!KW7+Dat1fix!KZ7)</f>
        <v>11</v>
      </c>
      <c r="G11" s="318">
        <f>(Dat1fix!GF7+Dat1fix!HH7+Dat1fix!JD7+Dat1fix!KX7)</f>
        <v>151</v>
      </c>
      <c r="H11" s="318">
        <f>('V1'!E10)</f>
        <v>12.5</v>
      </c>
      <c r="I11" s="318">
        <f>('V1'!F10)</f>
        <v>100.75</v>
      </c>
    </row>
    <row r="12" spans="1:9">
      <c r="A12" s="654"/>
      <c r="B12" s="655" t="str">
        <f>Dat1fix!C9</f>
        <v>Jessheim vgs</v>
      </c>
      <c r="C12" s="192" t="str">
        <f>Dat1fix!D8</f>
        <v>Ullersmo fengsel (HS)</v>
      </c>
      <c r="D12" s="317">
        <f t="shared" si="1"/>
        <v>2</v>
      </c>
      <c r="E12" s="317">
        <f t="shared" si="1"/>
        <v>3.709090909090909</v>
      </c>
      <c r="F12" s="318">
        <f>(Dat1fix!GE8+Dat1fix!HG8+Dat1fix!JC8+Dat1fix!KW8+Dat1fix!KZ8)</f>
        <v>7</v>
      </c>
      <c r="G12" s="318">
        <f>(Dat1fix!GF8+Dat1fix!HH8+Dat1fix!JD8+Dat1fix!KX8)</f>
        <v>204</v>
      </c>
      <c r="H12" s="318">
        <f>('V1'!E11)</f>
        <v>3.5</v>
      </c>
      <c r="I12" s="318">
        <f>('V1'!F11)</f>
        <v>55</v>
      </c>
    </row>
    <row r="13" spans="1:9">
      <c r="A13" s="654"/>
      <c r="B13" s="655"/>
      <c r="C13" s="192" t="str">
        <f>Dat1fix!D9</f>
        <v>Ullersmo fengsel Krogsrud avd (LS)</v>
      </c>
      <c r="D13" s="317">
        <f t="shared" si="1"/>
        <v>2</v>
      </c>
      <c r="E13" s="317">
        <f t="shared" si="1"/>
        <v>2.5490196078431371</v>
      </c>
      <c r="F13" s="318">
        <f>(Dat1fix!GE9+Dat1fix!HG9+Dat1fix!JC9+Dat1fix!KW9+Dat1fix!KZ9)</f>
        <v>5</v>
      </c>
      <c r="G13" s="318">
        <f>(Dat1fix!GF9+Dat1fix!HH9+Dat1fix!JD9+Dat1fix!KX9)</f>
        <v>65</v>
      </c>
      <c r="H13" s="318">
        <f>('V1'!E12)</f>
        <v>2.5</v>
      </c>
      <c r="I13" s="318">
        <f>('V1'!F12)</f>
        <v>25.5</v>
      </c>
    </row>
    <row r="14" spans="1:9">
      <c r="A14" s="654" t="str">
        <f>Dat1fix!B14</f>
        <v>Østfold</v>
      </c>
      <c r="B14" s="655" t="str">
        <f>Dat1fix!C10</f>
        <v>Borg vgs</v>
      </c>
      <c r="C14" s="192" t="str">
        <f>Dat1fix!D10</f>
        <v>Sarpsborg fengsel (HS)</v>
      </c>
      <c r="D14" s="319" t="str">
        <f t="shared" si="1"/>
        <v>-</v>
      </c>
      <c r="E14" s="317">
        <f t="shared" si="1"/>
        <v>2.4225352112676055</v>
      </c>
      <c r="F14" s="318">
        <f>(Dat1fix!GE10+Dat1fix!HG10+Dat1fix!JC10+Dat1fix!KW10+Dat1fix!KZ10)</f>
        <v>0</v>
      </c>
      <c r="G14" s="318">
        <f>(Dat1fix!GF10+Dat1fix!HH10+Dat1fix!JD10+Dat1fix!KX10)</f>
        <v>43</v>
      </c>
      <c r="H14" s="318">
        <f>('V1'!E13)</f>
        <v>0</v>
      </c>
      <c r="I14" s="318">
        <f>('V1'!F13)</f>
        <v>17.75</v>
      </c>
    </row>
    <row r="15" spans="1:9">
      <c r="A15" s="654"/>
      <c r="B15" s="655"/>
      <c r="C15" s="192" t="str">
        <f>Dat1fix!D11</f>
        <v>Ravneberget fengsel (LS)</v>
      </c>
      <c r="D15" s="319">
        <f t="shared" si="1"/>
        <v>0</v>
      </c>
      <c r="E15" s="317">
        <f t="shared" si="1"/>
        <v>10.347107438016529</v>
      </c>
      <c r="F15" s="318">
        <f>(Dat1fix!GE11+Dat1fix!HG11+Dat1fix!JC11+Dat1fix!KW11+Dat1fix!KZ11)</f>
        <v>0</v>
      </c>
      <c r="G15" s="318">
        <f>(Dat1fix!GF11+Dat1fix!HH11+Dat1fix!JD11+Dat1fix!KX11)</f>
        <v>313</v>
      </c>
      <c r="H15" s="318">
        <f>('V1'!E14)</f>
        <v>1.25</v>
      </c>
      <c r="I15" s="318">
        <f>('V1'!F14)</f>
        <v>30.25</v>
      </c>
    </row>
    <row r="16" spans="1:9">
      <c r="A16" s="654"/>
      <c r="B16" s="655" t="str">
        <f>Dat1fix!C13</f>
        <v>Mysen vgs</v>
      </c>
      <c r="C16" s="192" t="str">
        <f>Dat1fix!D12</f>
        <v>Indre Østfold fengsel Trøgstad avd (LS)</v>
      </c>
      <c r="D16" s="319">
        <f t="shared" si="1"/>
        <v>24</v>
      </c>
      <c r="E16" s="317">
        <f t="shared" si="1"/>
        <v>18.536585365853657</v>
      </c>
      <c r="F16" s="318">
        <f>(Dat1fix!GE12+Dat1fix!HG12+Dat1fix!JC12+Dat1fix!KW12+Dat1fix!KZ12)</f>
        <v>6</v>
      </c>
      <c r="G16" s="318">
        <f>(Dat1fix!GF12+Dat1fix!HH12+Dat1fix!JD12+Dat1fix!KX12)</f>
        <v>380</v>
      </c>
      <c r="H16" s="318">
        <f>('V1'!E15)</f>
        <v>0.25</v>
      </c>
      <c r="I16" s="318">
        <f>('V1'!F15)</f>
        <v>20.5</v>
      </c>
    </row>
    <row r="17" spans="1:9">
      <c r="A17" s="654"/>
      <c r="B17" s="655"/>
      <c r="C17" s="192" t="str">
        <f>Dat1fix!D13</f>
        <v>Indre Østfold fengsel Eidsberg avd (HS)</v>
      </c>
      <c r="D17" s="319" t="str">
        <f t="shared" si="1"/>
        <v>-</v>
      </c>
      <c r="E17" s="317">
        <f t="shared" si="1"/>
        <v>13.473684210526315</v>
      </c>
      <c r="F17" s="318">
        <f>(Dat1fix!GE13+Dat1fix!HG13+Dat1fix!JC13+Dat1fix!KW13+Dat1fix!KZ13)</f>
        <v>2</v>
      </c>
      <c r="G17" s="318">
        <f>(Dat1fix!GF13+Dat1fix!HH13+Dat1fix!JD13+Dat1fix!KX13)</f>
        <v>128</v>
      </c>
      <c r="H17" s="318">
        <f>('V1'!E16)</f>
        <v>0</v>
      </c>
      <c r="I17" s="318">
        <f>('V1'!F16)</f>
        <v>9.5</v>
      </c>
    </row>
    <row r="18" spans="1:9">
      <c r="A18" s="654"/>
      <c r="B18" s="304" t="str">
        <f>Dat1fix!C14</f>
        <v>Halden vgs</v>
      </c>
      <c r="C18" s="192" t="str">
        <f>Dat1fix!D14</f>
        <v>Halden fengsel (HS)</v>
      </c>
      <c r="D18" s="319">
        <f t="shared" si="1"/>
        <v>3.2592592592592591</v>
      </c>
      <c r="E18" s="317">
        <f t="shared" si="1"/>
        <v>4.2631578947368425</v>
      </c>
      <c r="F18" s="318">
        <f>(Dat1fix!GE14+Dat1fix!HG14+Dat1fix!JC14+Dat1fix!KW14+Dat1fix!KZ14)</f>
        <v>110</v>
      </c>
      <c r="G18" s="318">
        <f>(Dat1fix!GF14+Dat1fix!HH14+Dat1fix!JD14+Dat1fix!KX14)</f>
        <v>243</v>
      </c>
      <c r="H18" s="318">
        <f>('V1'!E17)</f>
        <v>33.75</v>
      </c>
      <c r="I18" s="318">
        <f>('V1'!F17)</f>
        <v>57</v>
      </c>
    </row>
    <row r="19" spans="1:9">
      <c r="A19" s="654" t="str">
        <f>Dat1fix!B19</f>
        <v>Hedmark</v>
      </c>
      <c r="B19" s="655" t="str">
        <f>Dat1fix!C17</f>
        <v>Skarnes vgs</v>
      </c>
      <c r="C19" s="192" t="str">
        <f>Dat1fix!D15</f>
        <v>Kongsvinger fengsel avd høyere sikkerhet (HS)</v>
      </c>
      <c r="D19" s="319">
        <f t="shared" si="1"/>
        <v>10.8</v>
      </c>
      <c r="E19" s="317">
        <f t="shared" si="1"/>
        <v>8.1714285714285708</v>
      </c>
      <c r="F19" s="318">
        <f>(Dat1fix!GE15+Dat1fix!HG15+Dat1fix!JC15+Dat1fix!KW15+Dat1fix!KZ15)</f>
        <v>27</v>
      </c>
      <c r="G19" s="318">
        <f>(Dat1fix!GF15+Dat1fix!HH15+Dat1fix!JD15+Dat1fix!KX15)</f>
        <v>286</v>
      </c>
      <c r="H19" s="318">
        <f>('V1'!E18)</f>
        <v>2.5</v>
      </c>
      <c r="I19" s="318">
        <f>('V1'!F18)</f>
        <v>35</v>
      </c>
    </row>
    <row r="20" spans="1:9">
      <c r="A20" s="654"/>
      <c r="B20" s="655"/>
      <c r="C20" s="192" t="str">
        <f>Dat1fix!D16</f>
        <v>Kongsvinger fengsel avd lavere sikkerhet (LS)</v>
      </c>
      <c r="D20" s="319" t="str">
        <f t="shared" si="1"/>
        <v>-</v>
      </c>
      <c r="E20" s="317">
        <f t="shared" si="1"/>
        <v>13.777777777777779</v>
      </c>
      <c r="F20" s="318">
        <f>(Dat1fix!GE16+Dat1fix!HG16+Dat1fix!JC16+Dat1fix!KW16+Dat1fix!KZ16)</f>
        <v>21</v>
      </c>
      <c r="G20" s="318">
        <f>(Dat1fix!GF16+Dat1fix!HH16+Dat1fix!JD16+Dat1fix!KX16)</f>
        <v>186</v>
      </c>
      <c r="H20" s="318">
        <f>('V1'!E19)</f>
        <v>0</v>
      </c>
      <c r="I20" s="318">
        <f>('V1'!F19)</f>
        <v>13.5</v>
      </c>
    </row>
    <row r="21" spans="1:9">
      <c r="A21" s="654"/>
      <c r="B21" s="655"/>
      <c r="C21" s="192" t="str">
        <f>Dat1fix!D17</f>
        <v>Hedmark fengsel Bruvoll avd (LS)</v>
      </c>
      <c r="D21" s="319">
        <f t="shared" si="1"/>
        <v>7.3103448275862073</v>
      </c>
      <c r="E21" s="317">
        <f t="shared" si="1"/>
        <v>26.944444444444443</v>
      </c>
      <c r="F21" s="318">
        <f>(Dat1fix!GE17+Dat1fix!HG17+Dat1fix!JC17+Dat1fix!KW17+Dat1fix!KZ17)</f>
        <v>53</v>
      </c>
      <c r="G21" s="318">
        <f>(Dat1fix!GF17+Dat1fix!HH17+Dat1fix!JD17+Dat1fix!KX17)</f>
        <v>485</v>
      </c>
      <c r="H21" s="318">
        <f>('V1'!E20)</f>
        <v>7.25</v>
      </c>
      <c r="I21" s="318">
        <f>('V1'!F20)</f>
        <v>18</v>
      </c>
    </row>
    <row r="22" spans="1:9">
      <c r="A22" s="654"/>
      <c r="B22" s="655" t="str">
        <f>Dat1fix!C19</f>
        <v>Storhamar vgs</v>
      </c>
      <c r="C22" s="192" t="str">
        <f>Dat1fix!D18</f>
        <v>Hedmark fengsel Hamar avd (HS)</v>
      </c>
      <c r="D22" s="319">
        <f t="shared" si="1"/>
        <v>4.9411764705882355</v>
      </c>
      <c r="E22" s="317">
        <f t="shared" si="1"/>
        <v>14.727272727272727</v>
      </c>
      <c r="F22" s="318">
        <f>(Dat1fix!GE18+Dat1fix!HG18+Dat1fix!JC18+Dat1fix!KW18+Dat1fix!KZ18)</f>
        <v>21</v>
      </c>
      <c r="G22" s="318">
        <f>(Dat1fix!GF18+Dat1fix!HH18+Dat1fix!JD18+Dat1fix!KX18)</f>
        <v>162</v>
      </c>
      <c r="H22" s="318">
        <f>('V1'!E21)</f>
        <v>4.25</v>
      </c>
      <c r="I22" s="318">
        <f>('V1'!F21)</f>
        <v>11</v>
      </c>
    </row>
    <row r="23" spans="1:9">
      <c r="A23" s="654"/>
      <c r="B23" s="655"/>
      <c r="C23" s="192" t="str">
        <f>Dat1fix!D19</f>
        <v>Hedmark fengsel Ilseng avd (LS)</v>
      </c>
      <c r="D23" s="319">
        <f t="shared" ref="D23:D65" si="2">IF(SUM(F23+H23)&gt;0,IF(H23&lt;&gt;0,F23/H23,"-"),"-")</f>
        <v>27.80952380952381</v>
      </c>
      <c r="E23" s="317">
        <f t="shared" ref="E23:E39" si="3">IF(SUM(G23+I23)&gt;0,IF(I23&lt;&gt;0,G23/I23,"-"),"-")</f>
        <v>22.375</v>
      </c>
      <c r="F23" s="318">
        <f>(Dat1fix!GE19+Dat1fix!HG19+Dat1fix!JC19+Dat1fix!KW19+Dat1fix!KZ19)</f>
        <v>146</v>
      </c>
      <c r="G23" s="318">
        <f>(Dat1fix!GF19+Dat1fix!HH19+Dat1fix!JD19+Dat1fix!KX19)</f>
        <v>358</v>
      </c>
      <c r="H23" s="318">
        <f>('V1'!E22)</f>
        <v>5.25</v>
      </c>
      <c r="I23" s="318">
        <f>('V1'!F22)</f>
        <v>16</v>
      </c>
    </row>
    <row r="24" spans="1:9">
      <c r="A24" s="654" t="str">
        <f>Dat1fix!B21</f>
        <v>Oppland</v>
      </c>
      <c r="B24" s="304" t="str">
        <f>Dat1fix!C20</f>
        <v>Gjøvik vgs</v>
      </c>
      <c r="C24" s="192" t="str">
        <f>Dat1fix!D20</f>
        <v>Vestoppland fengsel Gjøvik avd (HS)</v>
      </c>
      <c r="D24" s="319">
        <f t="shared" si="2"/>
        <v>73.333333333333329</v>
      </c>
      <c r="E24" s="317">
        <f t="shared" si="3"/>
        <v>8.0677966101694913</v>
      </c>
      <c r="F24" s="318">
        <f>(Dat1fix!GE20+Dat1fix!HG20+Dat1fix!JC20+Dat1fix!KW20+Dat1fix!KZ20)</f>
        <v>55</v>
      </c>
      <c r="G24" s="318">
        <f>(Dat1fix!GF20+Dat1fix!HH20+Dat1fix!JD20+Dat1fix!KX20)</f>
        <v>119</v>
      </c>
      <c r="H24" s="318">
        <f>('V1'!E23)</f>
        <v>0.75</v>
      </c>
      <c r="I24" s="318">
        <f>('V1'!F23)</f>
        <v>14.75</v>
      </c>
    </row>
    <row r="25" spans="1:9">
      <c r="A25" s="654"/>
      <c r="B25" s="304" t="str">
        <f>Dat1fix!C21</f>
        <v>Valdres vgs</v>
      </c>
      <c r="C25" s="192" t="str">
        <f>Dat1fix!D21</f>
        <v>Vestoppland fengsel Valdres avd (LS)</v>
      </c>
      <c r="D25" s="319">
        <f t="shared" si="2"/>
        <v>2.4</v>
      </c>
      <c r="E25" s="317">
        <f t="shared" si="3"/>
        <v>9.9726027397260282</v>
      </c>
      <c r="F25" s="318">
        <f>(Dat1fix!GE21+Dat1fix!HG21+Dat1fix!JC21+Dat1fix!KW21+Dat1fix!KZ21)</f>
        <v>3</v>
      </c>
      <c r="G25" s="318">
        <f>(Dat1fix!GF21+Dat1fix!HH21+Dat1fix!JD21+Dat1fix!KX21)</f>
        <v>182</v>
      </c>
      <c r="H25" s="318">
        <f>('V1'!E24)</f>
        <v>1.25</v>
      </c>
      <c r="I25" s="318">
        <f>('V1'!F24)</f>
        <v>18.25</v>
      </c>
    </row>
    <row r="26" spans="1:9">
      <c r="A26" s="654" t="str">
        <f>Dat1fix!B24</f>
        <v>Buskerud</v>
      </c>
      <c r="B26" s="655" t="str">
        <f>Dat1fix!C22</f>
        <v>Drammen vgs</v>
      </c>
      <c r="C26" s="192" t="str">
        <f>Dat1fix!D22</f>
        <v>Drammen fengsel (HS)</v>
      </c>
      <c r="D26" s="319">
        <f t="shared" si="2"/>
        <v>16</v>
      </c>
      <c r="E26" s="317">
        <f t="shared" si="3"/>
        <v>7.4782608695652177</v>
      </c>
      <c r="F26" s="318">
        <f>(Dat1fix!GE22+Dat1fix!HG22+Dat1fix!JC22+Dat1fix!KW22+Dat1fix!KZ22)</f>
        <v>20</v>
      </c>
      <c r="G26" s="318">
        <f>(Dat1fix!GF22+Dat1fix!HH22+Dat1fix!JD22+Dat1fix!KX22)</f>
        <v>129</v>
      </c>
      <c r="H26" s="318">
        <f>('V1'!E25)</f>
        <v>1.25</v>
      </c>
      <c r="I26" s="318">
        <f>('V1'!F25)</f>
        <v>17.25</v>
      </c>
    </row>
    <row r="27" spans="1:9">
      <c r="A27" s="654"/>
      <c r="B27" s="655"/>
      <c r="C27" s="192" t="str">
        <f>Dat1fix!D23</f>
        <v>Hassel fengsel (LS)</v>
      </c>
      <c r="D27" s="319">
        <f t="shared" si="2"/>
        <v>8</v>
      </c>
      <c r="E27" s="317">
        <f t="shared" si="3"/>
        <v>4.258064516129032</v>
      </c>
      <c r="F27" s="318">
        <f>(Dat1fix!GE23+Dat1fix!HG23+Dat1fix!JC23+Dat1fix!KW23+Dat1fix!KZ23)</f>
        <v>6</v>
      </c>
      <c r="G27" s="318">
        <f>(Dat1fix!GF23+Dat1fix!HH23+Dat1fix!JD23+Dat1fix!KX23)</f>
        <v>33</v>
      </c>
      <c r="H27" s="318">
        <f>('V1'!E26)</f>
        <v>0.75</v>
      </c>
      <c r="I27" s="318">
        <f>('V1'!F26)</f>
        <v>7.75</v>
      </c>
    </row>
    <row r="28" spans="1:9">
      <c r="A28" s="654"/>
      <c r="B28" s="304" t="str">
        <f>Dat1fix!C24</f>
        <v>Hønefoss vgs</v>
      </c>
      <c r="C28" s="192" t="str">
        <f>Dat1fix!D24</f>
        <v>Ringerike fengsel (HS)</v>
      </c>
      <c r="D28" s="319">
        <f t="shared" si="2"/>
        <v>2.5777777777777779</v>
      </c>
      <c r="E28" s="317">
        <f t="shared" si="3"/>
        <v>4.7857142857142856</v>
      </c>
      <c r="F28" s="318">
        <f>(Dat1fix!GE24+Dat1fix!HG24+Dat1fix!JC24+Dat1fix!KW24+Dat1fix!KZ24)</f>
        <v>29</v>
      </c>
      <c r="G28" s="318">
        <f>(Dat1fix!GF24+Dat1fix!HH24+Dat1fix!JD24+Dat1fix!KX24)</f>
        <v>134</v>
      </c>
      <c r="H28" s="318">
        <f>('V1'!E27)</f>
        <v>11.25</v>
      </c>
      <c r="I28" s="318">
        <f>('V1'!F27)</f>
        <v>28</v>
      </c>
    </row>
    <row r="29" spans="1:9">
      <c r="A29" s="654" t="str">
        <f>Dat1fix!B25</f>
        <v>Vestfold</v>
      </c>
      <c r="B29" s="655" t="str">
        <f>Dat1fix!C31</f>
        <v>Horten vgs</v>
      </c>
      <c r="C29" s="192" t="str">
        <f>Dat1fix!D25</f>
        <v>Nordre Vestfold fengsel Horten avd (HS)</v>
      </c>
      <c r="D29" s="319">
        <f t="shared" si="2"/>
        <v>1.1111111111111112</v>
      </c>
      <c r="E29" s="317">
        <f t="shared" si="3"/>
        <v>11.25</v>
      </c>
      <c r="F29" s="318">
        <f>(Dat1fix!GE25+Dat1fix!HG25+Dat1fix!JC25+Dat1fix!KW25+Dat1fix!KZ25)</f>
        <v>5</v>
      </c>
      <c r="G29" s="318">
        <f>(Dat1fix!GF25+Dat1fix!HH25+Dat1fix!JD25+Dat1fix!KX25)</f>
        <v>45</v>
      </c>
      <c r="H29" s="318">
        <f>('V1'!E28)</f>
        <v>4.5</v>
      </c>
      <c r="I29" s="318">
        <f>('V1'!F28)</f>
        <v>4</v>
      </c>
    </row>
    <row r="30" spans="1:9">
      <c r="A30" s="654"/>
      <c r="B30" s="655"/>
      <c r="C30" s="192" t="str">
        <f>Dat1fix!D26</f>
        <v>Nordre Vestfold fengsel Hof avd (LS)</v>
      </c>
      <c r="D30" s="319">
        <f t="shared" si="2"/>
        <v>22</v>
      </c>
      <c r="E30" s="317">
        <f t="shared" si="3"/>
        <v>5.8461538461538458</v>
      </c>
      <c r="F30" s="318">
        <f>(Dat1fix!GE26+Dat1fix!HG26+Dat1fix!JC26+Dat1fix!KW26+Dat1fix!KZ26)</f>
        <v>22</v>
      </c>
      <c r="G30" s="318">
        <f>(Dat1fix!GF26+Dat1fix!HH26+Dat1fix!JD26+Dat1fix!KX26)</f>
        <v>57</v>
      </c>
      <c r="H30" s="318">
        <f>('V1'!E29)</f>
        <v>1</v>
      </c>
      <c r="I30" s="318">
        <f>('V1'!F29)</f>
        <v>9.75</v>
      </c>
    </row>
    <row r="31" spans="1:9">
      <c r="A31" s="654"/>
      <c r="B31" s="655" t="str">
        <f>Dat1fix!C27</f>
        <v>Thor Heyerdahls vgs</v>
      </c>
      <c r="C31" s="192" t="str">
        <f>Dat1fix!D27</f>
        <v>Søndre Vestfold fengsel Larvik avd (HS)</v>
      </c>
      <c r="D31" s="319">
        <f t="shared" si="2"/>
        <v>6.117647058823529</v>
      </c>
      <c r="E31" s="317">
        <f t="shared" si="3"/>
        <v>18.608695652173914</v>
      </c>
      <c r="F31" s="318">
        <f>(Dat1fix!GE27+Dat1fix!HG27+Dat1fix!JC27+Dat1fix!KW27+Dat1fix!KZ27)</f>
        <v>52</v>
      </c>
      <c r="G31" s="318">
        <f>(Dat1fix!GF27+Dat1fix!HH27+Dat1fix!JD27+Dat1fix!KX27)</f>
        <v>107</v>
      </c>
      <c r="H31" s="318">
        <f>('V1'!E30)</f>
        <v>8.5</v>
      </c>
      <c r="I31" s="318">
        <f>('V1'!F30)</f>
        <v>5.75</v>
      </c>
    </row>
    <row r="32" spans="1:9">
      <c r="A32" s="654"/>
      <c r="B32" s="655"/>
      <c r="C32" s="192" t="str">
        <f>Dat1fix!D28</f>
        <v>Sandefjord fengsel (LS)</v>
      </c>
      <c r="D32" s="319">
        <f t="shared" si="2"/>
        <v>1.7777777777777777</v>
      </c>
      <c r="E32" s="317">
        <f t="shared" si="3"/>
        <v>7.04</v>
      </c>
      <c r="F32" s="318">
        <f>(Dat1fix!GE28+Dat1fix!HG28+Dat1fix!JC28+Dat1fix!KW28+Dat1fix!KZ28)</f>
        <v>4</v>
      </c>
      <c r="G32" s="318">
        <f>(Dat1fix!GF28+Dat1fix!HH28+Dat1fix!JD28+Dat1fix!KX28)</f>
        <v>44</v>
      </c>
      <c r="H32" s="318">
        <f>('V1'!E31)</f>
        <v>2.25</v>
      </c>
      <c r="I32" s="318">
        <f>('V1'!F31)</f>
        <v>6.25</v>
      </c>
    </row>
    <row r="33" spans="1:9">
      <c r="A33" s="654"/>
      <c r="B33" s="655" t="str">
        <f>Dat1fix!C29</f>
        <v>Færder vgs</v>
      </c>
      <c r="C33" s="192" t="str">
        <f>Dat1fix!D29</f>
        <v>Søndre Vestfold fengsel Berg avd (LS)</v>
      </c>
      <c r="D33" s="319">
        <f t="shared" si="2"/>
        <v>1.7142857142857142</v>
      </c>
      <c r="E33" s="317">
        <f t="shared" si="3"/>
        <v>6.7647058823529411</v>
      </c>
      <c r="F33" s="318">
        <f>(Dat1fix!GE29+Dat1fix!HG29+Dat1fix!JC29+Dat1fix!KW29+Dat1fix!KZ29)</f>
        <v>18</v>
      </c>
      <c r="G33" s="318">
        <f>(Dat1fix!GF29+Dat1fix!HH29+Dat1fix!JD29+Dat1fix!KX29)</f>
        <v>115</v>
      </c>
      <c r="H33" s="318">
        <f>('V1'!E32)</f>
        <v>10.5</v>
      </c>
      <c r="I33" s="318">
        <f>('V1'!F32)</f>
        <v>17</v>
      </c>
    </row>
    <row r="34" spans="1:9">
      <c r="A34" s="654"/>
      <c r="B34" s="655"/>
      <c r="C34" s="192" t="str">
        <f>Dat1fix!D30</f>
        <v>Sem fengsel (HS)</v>
      </c>
      <c r="D34" s="319" t="str">
        <f t="shared" si="2"/>
        <v>-</v>
      </c>
      <c r="E34" s="317">
        <f t="shared" si="3"/>
        <v>14.068965517241379</v>
      </c>
      <c r="F34" s="318">
        <f>(Dat1fix!GE30+Dat1fix!HG30+Dat1fix!JC30+Dat1fix!KW30+Dat1fix!KZ30)</f>
        <v>2</v>
      </c>
      <c r="G34" s="318">
        <f>(Dat1fix!GF30+Dat1fix!HH30+Dat1fix!JD30+Dat1fix!KX30)</f>
        <v>306</v>
      </c>
      <c r="H34" s="318">
        <f>('V1'!E33)</f>
        <v>0</v>
      </c>
      <c r="I34" s="318">
        <f>('V1'!F33)</f>
        <v>21.75</v>
      </c>
    </row>
    <row r="35" spans="1:9">
      <c r="A35" s="654"/>
      <c r="B35" s="304" t="str">
        <f>Dat1fix!C31</f>
        <v>Horten vgs</v>
      </c>
      <c r="C35" s="192" t="str">
        <f>Dat1fix!D31</f>
        <v>Bastøy fengsel (LS)</v>
      </c>
      <c r="D35" s="319">
        <f t="shared" si="2"/>
        <v>1.2413793103448276</v>
      </c>
      <c r="E35" s="317">
        <f t="shared" si="3"/>
        <v>11.344827586206897</v>
      </c>
      <c r="F35" s="318">
        <f>(Dat1fix!GE31+Dat1fix!HG31+Dat1fix!JC31+Dat1fix!KW31+Dat1fix!KZ31)</f>
        <v>9</v>
      </c>
      <c r="G35" s="318">
        <f>(Dat1fix!GF31+Dat1fix!HH31+Dat1fix!JD31+Dat1fix!KX31)</f>
        <v>329</v>
      </c>
      <c r="H35" s="318">
        <f>('V1'!E34)</f>
        <v>7.25</v>
      </c>
      <c r="I35" s="318">
        <f>('V1'!F34)</f>
        <v>29</v>
      </c>
    </row>
    <row r="36" spans="1:9">
      <c r="A36" s="654" t="str">
        <f>Dat1fix!B32</f>
        <v>Telemark</v>
      </c>
      <c r="B36" s="655" t="str">
        <f>Dat1fix!C32</f>
        <v>Hjalmar Johansen vgs</v>
      </c>
      <c r="C36" s="192" t="str">
        <f>Dat1fix!D32</f>
        <v>Telemark fengsel Skien avd (HS)</v>
      </c>
      <c r="D36" s="319" t="str">
        <f t="shared" si="2"/>
        <v>-</v>
      </c>
      <c r="E36" s="317">
        <f t="shared" si="3"/>
        <v>5.4285714285714288</v>
      </c>
      <c r="F36" s="318">
        <f>(Dat1fix!GE32+Dat1fix!HG32+Dat1fix!JC32+Dat1fix!KW32+Dat1fix!KZ32)</f>
        <v>2</v>
      </c>
      <c r="G36" s="318">
        <f>(Dat1fix!GF32+Dat1fix!HH32+Dat1fix!JD32+Dat1fix!KX32)</f>
        <v>152</v>
      </c>
      <c r="H36" s="318">
        <f>('V1'!E35)</f>
        <v>0</v>
      </c>
      <c r="I36" s="318">
        <f>('V1'!F35)</f>
        <v>28</v>
      </c>
    </row>
    <row r="37" spans="1:9">
      <c r="A37" s="654"/>
      <c r="B37" s="655"/>
      <c r="C37" s="192" t="str">
        <f>Dat1fix!D33</f>
        <v>Telemark fengsel Kragerø avd (HS)</v>
      </c>
      <c r="D37" s="319" t="str">
        <f t="shared" si="2"/>
        <v>-</v>
      </c>
      <c r="E37" s="317">
        <f t="shared" si="3"/>
        <v>7.1428571428571432</v>
      </c>
      <c r="F37" s="318">
        <f>(Dat1fix!GE33+Dat1fix!HG33+Dat1fix!JC33+Dat1fix!KW33+Dat1fix!KZ33)</f>
        <v>0</v>
      </c>
      <c r="G37" s="318">
        <f>(Dat1fix!GF33+Dat1fix!HH33+Dat1fix!JD33+Dat1fix!KX33)</f>
        <v>75</v>
      </c>
      <c r="H37" s="318">
        <f>('V1'!E36)</f>
        <v>0</v>
      </c>
      <c r="I37" s="318">
        <f>('V1'!F36)</f>
        <v>10.5</v>
      </c>
    </row>
    <row r="38" spans="1:9">
      <c r="A38" s="654"/>
      <c r="B38" s="304" t="str">
        <f>Dat1fix!C34</f>
        <v>Vest-Telemark vgs</v>
      </c>
      <c r="C38" s="192" t="str">
        <f>Dat1fix!D34</f>
        <v>Arendal  fengsel Kleivgrend avd (LS)</v>
      </c>
      <c r="D38" s="319" t="str">
        <f t="shared" si="2"/>
        <v>-</v>
      </c>
      <c r="E38" s="317">
        <f t="shared" si="3"/>
        <v>13.469387755102041</v>
      </c>
      <c r="F38" s="318">
        <f>(Dat1fix!GE34+Dat1fix!HG34+Dat1fix!JC34+Dat1fix!KW34+Dat1fix!KZ34)</f>
        <v>0</v>
      </c>
      <c r="G38" s="318">
        <f>(Dat1fix!GF34+Dat1fix!HH34+Dat1fix!JD34+Dat1fix!KX34)</f>
        <v>165</v>
      </c>
      <c r="H38" s="318">
        <f>('V1'!E37)</f>
        <v>0</v>
      </c>
      <c r="I38" s="318">
        <f>('V1'!F37)</f>
        <v>12.25</v>
      </c>
    </row>
    <row r="39" spans="1:9">
      <c r="A39" s="654" t="str">
        <f>Dat1fix!B36</f>
        <v>Aust-Agder</v>
      </c>
      <c r="B39" s="682" t="str">
        <f>Dat1fix!C35</f>
        <v>Sam Eyde vgs</v>
      </c>
      <c r="C39" s="192" t="str">
        <f>Dat1fix!D35</f>
        <v>Arendal fengsel (HS)</v>
      </c>
      <c r="D39" s="319">
        <f t="shared" si="2"/>
        <v>0.8</v>
      </c>
      <c r="E39" s="317">
        <f t="shared" si="3"/>
        <v>22.333333333333332</v>
      </c>
      <c r="F39" s="318">
        <f>(Dat1fix!GE35+Dat1fix!HG35+Dat1fix!JC35+Dat1fix!KW35+Dat1fix!KZ35)</f>
        <v>2</v>
      </c>
      <c r="G39" s="318">
        <f>(Dat1fix!GF35+Dat1fix!HH35+Dat1fix!JD35+Dat1fix!KX35)</f>
        <v>134</v>
      </c>
      <c r="H39" s="318">
        <f>('V1'!E38)</f>
        <v>2.5</v>
      </c>
      <c r="I39" s="318">
        <f>('V1'!F38)</f>
        <v>6</v>
      </c>
    </row>
    <row r="40" spans="1:9">
      <c r="A40" s="654"/>
      <c r="B40" s="682"/>
      <c r="C40" s="192" t="str">
        <f>Dat1fix!D36</f>
        <v>Arendal fengsel Håvet avd (LS)</v>
      </c>
      <c r="D40" s="319">
        <f t="shared" si="2"/>
        <v>1.3333333333333333</v>
      </c>
      <c r="E40" s="317">
        <f>IF(SUM(G40+I40)&gt;0,IF(I40&lt;&gt;0,G40/I40,"-"),"-")</f>
        <v>5.4</v>
      </c>
      <c r="F40" s="318">
        <f>(Dat1fix!GE36+Dat1fix!HG36+Dat1fix!JC36+Dat1fix!KW36+Dat1fix!KZ36)</f>
        <v>1</v>
      </c>
      <c r="G40" s="318">
        <f>(Dat1fix!GF36+Dat1fix!HH36+Dat1fix!JD36+Dat1fix!KX36)</f>
        <v>54</v>
      </c>
      <c r="H40" s="318">
        <f>('V1'!E39)</f>
        <v>0.75</v>
      </c>
      <c r="I40" s="318">
        <f>('V1'!F39)</f>
        <v>10</v>
      </c>
    </row>
    <row r="41" spans="1:9">
      <c r="A41" s="654"/>
      <c r="B41" s="304" t="str">
        <f>Dat1fix!C37</f>
        <v>Setesdal vgs</v>
      </c>
      <c r="C41" s="192" t="str">
        <f>Dat1fix!D37</f>
        <v>Arendal fengsel Evje avd (LS)</v>
      </c>
      <c r="D41" s="319">
        <f t="shared" si="2"/>
        <v>0</v>
      </c>
      <c r="E41" s="317">
        <f t="shared" ref="E41:E55" si="4">IF(SUM(G41+I41)&gt;0,IF(I41&lt;&gt;0,G41/I41,"-"),"-")</f>
        <v>13.2</v>
      </c>
      <c r="F41" s="318">
        <f>(Dat1fix!GE37+Dat1fix!HG37+Dat1fix!JC37+Dat1fix!KW37+Dat1fix!KZ37)</f>
        <v>0</v>
      </c>
      <c r="G41" s="318">
        <f>(Dat1fix!GF37+Dat1fix!HH37+Dat1fix!JD37+Dat1fix!KX37)</f>
        <v>165</v>
      </c>
      <c r="H41" s="318">
        <f>('V1'!E40)</f>
        <v>0.25</v>
      </c>
      <c r="I41" s="318">
        <f>('V1'!F40)</f>
        <v>12.5</v>
      </c>
    </row>
    <row r="42" spans="1:9">
      <c r="A42" s="225" t="s">
        <v>890</v>
      </c>
      <c r="B42" s="304" t="str">
        <f>Dat1fix!C38</f>
        <v>Kvadraturen vgs</v>
      </c>
      <c r="C42" s="192" t="str">
        <f>Dat1fix!D38</f>
        <v>Kristiansand fengsel (HS)</v>
      </c>
      <c r="D42" s="317">
        <f t="shared" si="2"/>
        <v>2.4444444444444446</v>
      </c>
      <c r="E42" s="317" t="str">
        <f t="shared" si="4"/>
        <v>-</v>
      </c>
      <c r="F42" s="318">
        <f>(Dat1fix!GE38+Dat1fix!HG38+Dat1fix!JC38+Dat1fix!KW38+Dat1fix!KZ38)</f>
        <v>44</v>
      </c>
      <c r="G42" s="318">
        <f>(Dat1fix!GF38+Dat1fix!HH38+Dat1fix!JD38+Dat1fix!KX38)</f>
        <v>0</v>
      </c>
      <c r="H42" s="318">
        <f>('V1'!E41)</f>
        <v>18</v>
      </c>
      <c r="I42" s="318">
        <f>('V1'!F41)</f>
        <v>0</v>
      </c>
    </row>
    <row r="43" spans="1:9">
      <c r="A43" s="654" t="str">
        <f>Dat1fix!B40</f>
        <v>Rogaland</v>
      </c>
      <c r="B43" s="304" t="str">
        <f>Dat1fix!C39</f>
        <v>Randaberg vgs</v>
      </c>
      <c r="C43" s="192" t="str">
        <f>Dat1fix!D39</f>
        <v>Stavanger fengsel (HS)</v>
      </c>
      <c r="D43" s="317">
        <f t="shared" si="2"/>
        <v>17.285714285714285</v>
      </c>
      <c r="E43" s="317">
        <f t="shared" si="4"/>
        <v>0.12698412698412698</v>
      </c>
      <c r="F43" s="318">
        <f>(Dat1fix!GE39+Dat1fix!HG39+Dat1fix!JC39+Dat1fix!KW39+Dat1fix!KZ39)</f>
        <v>121</v>
      </c>
      <c r="G43" s="318">
        <f>(Dat1fix!GF39+Dat1fix!HH39+Dat1fix!JD39+Dat1fix!KX39)</f>
        <v>4</v>
      </c>
      <c r="H43" s="318">
        <f>('V1'!E42)</f>
        <v>7</v>
      </c>
      <c r="I43" s="318">
        <f>('V1'!F42)</f>
        <v>31.5</v>
      </c>
    </row>
    <row r="44" spans="1:9">
      <c r="A44" s="654"/>
      <c r="B44" s="304" t="str">
        <f>Dat1fix!C40</f>
        <v>Haugaland vgs</v>
      </c>
      <c r="C44" s="192" t="str">
        <f>Dat1fix!D40</f>
        <v>Haugesund fengsel (HS)</v>
      </c>
      <c r="D44" s="317">
        <f t="shared" si="2"/>
        <v>0</v>
      </c>
      <c r="E44" s="317">
        <f t="shared" si="4"/>
        <v>5.1034482758620694</v>
      </c>
      <c r="F44" s="318">
        <f>(Dat1fix!GE40+Dat1fix!HG40+Dat1fix!JC40+Dat1fix!KW40+Dat1fix!KZ40)</f>
        <v>0</v>
      </c>
      <c r="G44" s="318">
        <f>(Dat1fix!GF40+Dat1fix!HH40+Dat1fix!JD40+Dat1fix!KX40)</f>
        <v>37</v>
      </c>
      <c r="H44" s="318">
        <f>('V1'!E43)</f>
        <v>0.75</v>
      </c>
      <c r="I44" s="318">
        <f>('V1'!F43)</f>
        <v>7.25</v>
      </c>
    </row>
    <row r="45" spans="1:9">
      <c r="A45" s="654"/>
      <c r="B45" s="655" t="str">
        <f>Dat1fix!C41</f>
        <v>Time vgs</v>
      </c>
      <c r="C45" s="192" t="str">
        <f>Dat1fix!D41</f>
        <v>Åna fengsel (HS)</v>
      </c>
      <c r="D45" s="317">
        <f t="shared" si="2"/>
        <v>3.7202797202797204</v>
      </c>
      <c r="E45" s="317">
        <f t="shared" si="4"/>
        <v>3.0452674897119341</v>
      </c>
      <c r="F45" s="318">
        <f>(Dat1fix!GE41+Dat1fix!HG41+Dat1fix!JC41+Dat1fix!KW41+Dat1fix!KZ41)</f>
        <v>133</v>
      </c>
      <c r="G45" s="318">
        <f>(Dat1fix!GF41+Dat1fix!HH41+Dat1fix!JD41+Dat1fix!KX41)</f>
        <v>185</v>
      </c>
      <c r="H45" s="318">
        <f>('V1'!E44)</f>
        <v>35.75</v>
      </c>
      <c r="I45" s="318">
        <f>('V1'!F44)</f>
        <v>60.75</v>
      </c>
    </row>
    <row r="46" spans="1:9">
      <c r="A46" s="654"/>
      <c r="B46" s="655"/>
      <c r="C46" s="192" t="str">
        <f>Dat1fix!D42</f>
        <v>Åna fengsel Rødgata avd (LS)</v>
      </c>
      <c r="D46" s="317">
        <f t="shared" si="2"/>
        <v>1.76</v>
      </c>
      <c r="E46" s="317" t="str">
        <f t="shared" si="4"/>
        <v>-</v>
      </c>
      <c r="F46" s="318">
        <f>(Dat1fix!GE42+Dat1fix!HG42+Dat1fix!JC42+Dat1fix!KW42+Dat1fix!KZ42)</f>
        <v>22</v>
      </c>
      <c r="G46" s="318">
        <f>(Dat1fix!GF42+Dat1fix!HH42+Dat1fix!JD42+Dat1fix!KX42)</f>
        <v>0</v>
      </c>
      <c r="H46" s="318">
        <f>('V1'!E45)</f>
        <v>12.5</v>
      </c>
      <c r="I46" s="318">
        <f>('V1'!F45)</f>
        <v>0</v>
      </c>
    </row>
    <row r="47" spans="1:9">
      <c r="A47" s="654"/>
      <c r="B47" s="304" t="str">
        <f>Dat1fix!C43</f>
        <v>Ølen vgs</v>
      </c>
      <c r="C47" s="192" t="str">
        <f>Dat1fix!D43</f>
        <v>Sandeid fengsel (LS)</v>
      </c>
      <c r="D47" s="317" t="str">
        <f t="shared" si="2"/>
        <v>-</v>
      </c>
      <c r="E47" s="317">
        <f t="shared" si="4"/>
        <v>4.661157024793388</v>
      </c>
      <c r="F47" s="318">
        <f>(Dat1fix!GE43+Dat1fix!HG43+Dat1fix!JC43+Dat1fix!KW43+Dat1fix!KZ43)</f>
        <v>2</v>
      </c>
      <c r="G47" s="318">
        <f>(Dat1fix!GF43+Dat1fix!HH43+Dat1fix!JD43+Dat1fix!KX43)</f>
        <v>141</v>
      </c>
      <c r="H47" s="318">
        <f>('V1'!E46)</f>
        <v>0</v>
      </c>
      <c r="I47" s="318">
        <f>('V1'!F46)</f>
        <v>30.25</v>
      </c>
    </row>
    <row r="48" spans="1:9">
      <c r="A48" s="654" t="str">
        <f>Dat1fix!B45</f>
        <v>Hordaland</v>
      </c>
      <c r="B48" s="655" t="str">
        <f>Dat1fix!C44</f>
        <v>Åsane vgs</v>
      </c>
      <c r="C48" s="192" t="str">
        <f>Dat1fix!D44</f>
        <v>Bergen fengsel Osterøy avd (LS)</v>
      </c>
      <c r="D48" s="317">
        <f t="shared" si="2"/>
        <v>2.5306122448979593</v>
      </c>
      <c r="E48" s="317">
        <f t="shared" si="4"/>
        <v>29.647058823529413</v>
      </c>
      <c r="F48" s="318">
        <f>(Dat1fix!GE44+Dat1fix!HG44+Dat1fix!JC44+Dat1fix!KW44+Dat1fix!KZ44)</f>
        <v>31</v>
      </c>
      <c r="G48" s="318">
        <f>(Dat1fix!GF44+Dat1fix!HH44+Dat1fix!JD44+Dat1fix!KX44)</f>
        <v>126</v>
      </c>
      <c r="H48" s="318">
        <f>('V1'!E47)</f>
        <v>12.25</v>
      </c>
      <c r="I48" s="318">
        <f>('V1'!F47)</f>
        <v>4.25</v>
      </c>
    </row>
    <row r="49" spans="1:9">
      <c r="A49" s="654"/>
      <c r="B49" s="655"/>
      <c r="C49" s="192" t="str">
        <f>Dat1fix!D45</f>
        <v>Bergen fengsel (HS)</v>
      </c>
      <c r="D49" s="317">
        <f t="shared" si="2"/>
        <v>2.2857142857142856</v>
      </c>
      <c r="E49" s="317">
        <f t="shared" si="4"/>
        <v>6.418250950570342</v>
      </c>
      <c r="F49" s="318">
        <f>(Dat1fix!GE45+Dat1fix!HG45+Dat1fix!JC45+Dat1fix!KW45+Dat1fix!KZ45)</f>
        <v>44</v>
      </c>
      <c r="G49" s="318">
        <f>(Dat1fix!GF45+Dat1fix!HH45+Dat1fix!JD45+Dat1fix!KX45)</f>
        <v>422</v>
      </c>
      <c r="H49" s="318">
        <f>('V1'!E48)</f>
        <v>19.25</v>
      </c>
      <c r="I49" s="318">
        <f>('V1'!F48)</f>
        <v>65.75</v>
      </c>
    </row>
    <row r="50" spans="1:9">
      <c r="A50" s="654"/>
      <c r="B50" s="655"/>
      <c r="C50" s="192" t="str">
        <f>Dat1fix!D46</f>
        <v>Bjørgvin fengsel (LS)</v>
      </c>
      <c r="D50" s="317">
        <f t="shared" si="2"/>
        <v>13.67741935483871</v>
      </c>
      <c r="E50" s="317">
        <f t="shared" si="4"/>
        <v>29.435897435897434</v>
      </c>
      <c r="F50" s="318">
        <f>(Dat1fix!GE46+Dat1fix!HG46+Dat1fix!JC46+Dat1fix!KW46+Dat1fix!KZ46)</f>
        <v>106</v>
      </c>
      <c r="G50" s="318">
        <f>(Dat1fix!GF46+Dat1fix!HH46+Dat1fix!JD46+Dat1fix!KX46)</f>
        <v>574</v>
      </c>
      <c r="H50" s="318">
        <f>('V1'!E49)</f>
        <v>7.75</v>
      </c>
      <c r="I50" s="318">
        <f>('V1'!F49)</f>
        <v>19.5</v>
      </c>
    </row>
    <row r="51" spans="1:9">
      <c r="A51" s="654" t="str">
        <f>Dat1fix!B48</f>
        <v>Sogn og Fjordane</v>
      </c>
      <c r="B51" s="655" t="str">
        <f>Dat1fix!C47</f>
        <v>Sogndal vgs</v>
      </c>
      <c r="C51" s="192" t="str">
        <f>Dat1fix!D47</f>
        <v>Vik fengsel avd høyere sikkerhet (HS)</v>
      </c>
      <c r="D51" s="317">
        <f t="shared" si="2"/>
        <v>5.5384615384615383</v>
      </c>
      <c r="E51" s="317">
        <f t="shared" si="4"/>
        <v>3.8431372549019609</v>
      </c>
      <c r="F51" s="318">
        <f>(Dat1fix!GE47+Dat1fix!HG47+Dat1fix!JC47+Dat1fix!KW47+Dat1fix!KZ47)</f>
        <v>18</v>
      </c>
      <c r="G51" s="318">
        <f>(Dat1fix!GF47+Dat1fix!HH47+Dat1fix!JD47+Dat1fix!KX47)</f>
        <v>49</v>
      </c>
      <c r="H51" s="318">
        <f>('V1'!E50)</f>
        <v>3.25</v>
      </c>
      <c r="I51" s="318">
        <f>('V1'!F50)</f>
        <v>12.75</v>
      </c>
    </row>
    <row r="52" spans="1:9">
      <c r="A52" s="654"/>
      <c r="B52" s="655"/>
      <c r="C52" s="192" t="str">
        <f>Dat1fix!D48</f>
        <v>Vik fengsel avd lavere sikkerhet (LS)</v>
      </c>
      <c r="D52" s="317">
        <f t="shared" si="2"/>
        <v>22.666666666666668</v>
      </c>
      <c r="E52" s="317">
        <f t="shared" si="4"/>
        <v>3.8095238095238093</v>
      </c>
      <c r="F52" s="318">
        <f>(Dat1fix!GE48+Dat1fix!HG48+Dat1fix!JC48+Dat1fix!KW48+Dat1fix!KZ48)</f>
        <v>17</v>
      </c>
      <c r="G52" s="318">
        <f>(Dat1fix!GF48+Dat1fix!HH48+Dat1fix!JD48+Dat1fix!KX48)</f>
        <v>20</v>
      </c>
      <c r="H52" s="318">
        <f>('V1'!E51)</f>
        <v>0.75</v>
      </c>
      <c r="I52" s="318">
        <f>('V1'!F51)</f>
        <v>5.25</v>
      </c>
    </row>
    <row r="53" spans="1:9">
      <c r="A53" s="654" t="str">
        <f>Dat1fix!B50</f>
        <v>Møre og Romsdal</v>
      </c>
      <c r="B53" s="655" t="str">
        <f>Dat1fix!C49</f>
        <v>Romsdal vgs</v>
      </c>
      <c r="C53" s="192" t="str">
        <f>Dat1fix!D49</f>
        <v>Hustad fengsel avd høyere sikkerhet (HS)</v>
      </c>
      <c r="D53" s="317">
        <f t="shared" si="2"/>
        <v>0</v>
      </c>
      <c r="E53" s="317">
        <f t="shared" si="4"/>
        <v>15.866666666666667</v>
      </c>
      <c r="F53" s="318">
        <f>(Dat1fix!GE49+Dat1fix!HG49+Dat1fix!JC49+Dat1fix!KW49+Dat1fix!KZ49)</f>
        <v>0</v>
      </c>
      <c r="G53" s="318">
        <f>(Dat1fix!GF49+Dat1fix!HH49+Dat1fix!JD49+Dat1fix!KX49)</f>
        <v>119</v>
      </c>
      <c r="H53" s="318">
        <f>('V1'!E52)</f>
        <v>3.5</v>
      </c>
      <c r="I53" s="318">
        <f>('V1'!F52)</f>
        <v>7.5</v>
      </c>
    </row>
    <row r="54" spans="1:9">
      <c r="A54" s="654"/>
      <c r="B54" s="655"/>
      <c r="C54" s="192" t="str">
        <f>Dat1fix!D50</f>
        <v>Hustad fengsel avd lavere sikkerhet (LS)</v>
      </c>
      <c r="D54" s="317">
        <f t="shared" si="2"/>
        <v>12.5</v>
      </c>
      <c r="E54" s="317">
        <f t="shared" si="4"/>
        <v>18.8</v>
      </c>
      <c r="F54" s="318">
        <f>(Dat1fix!GE50+Dat1fix!HG50+Dat1fix!JC50+Dat1fix!KW50+Dat1fix!KZ50)</f>
        <v>50</v>
      </c>
      <c r="G54" s="318">
        <f>(Dat1fix!GF50+Dat1fix!HH50+Dat1fix!JD50+Dat1fix!KX50)</f>
        <v>235</v>
      </c>
      <c r="H54" s="318">
        <f>('V1'!E53)</f>
        <v>4</v>
      </c>
      <c r="I54" s="318">
        <f>('V1'!F53)</f>
        <v>12.5</v>
      </c>
    </row>
    <row r="55" spans="1:9">
      <c r="A55" s="654"/>
      <c r="B55" s="304" t="str">
        <f>Dat1fix!C51</f>
        <v>Fagerlia vgs</v>
      </c>
      <c r="C55" s="192" t="str">
        <f>Dat1fix!D51</f>
        <v>Ålesund fengsel (HS)</v>
      </c>
      <c r="D55" s="317" t="str">
        <f t="shared" si="2"/>
        <v>-</v>
      </c>
      <c r="E55" s="317">
        <f t="shared" si="4"/>
        <v>4.0540540540540544</v>
      </c>
      <c r="F55" s="318">
        <f>(Dat1fix!GE51+Dat1fix!HG51+Dat1fix!JC51+Dat1fix!KW51+Dat1fix!KZ51)</f>
        <v>0</v>
      </c>
      <c r="G55" s="318">
        <f>(Dat1fix!GF51+Dat1fix!HH51+Dat1fix!JD51+Dat1fix!KX51)</f>
        <v>75</v>
      </c>
      <c r="H55" s="318">
        <f>('V1'!E54)</f>
        <v>0</v>
      </c>
      <c r="I55" s="318">
        <f>('V1'!F54)</f>
        <v>18.5</v>
      </c>
    </row>
    <row r="56" spans="1:9">
      <c r="A56" s="654" t="str">
        <f>Dat1fix!B53</f>
        <v>Sør-Trøndelag</v>
      </c>
      <c r="B56" s="655" t="str">
        <f>Dat1fix!C52</f>
        <v>Charlottenlund vgs</v>
      </c>
      <c r="C56" s="192" t="str">
        <f>Dat1fix!D52</f>
        <v>Trondheim fengsel Nermarka avd (HS)</v>
      </c>
      <c r="D56" s="317">
        <f t="shared" si="2"/>
        <v>0.41666666666666669</v>
      </c>
      <c r="E56" s="317">
        <f>IF(SUM(G56+I56)&gt;0,IF(I56&lt;&gt;0,G56/I56,"-"),"-")</f>
        <v>8.4255319148936163</v>
      </c>
      <c r="F56" s="318">
        <f>(Dat1fix!GE52+Dat1fix!HG52+Dat1fix!JC52+Dat1fix!KW52+Dat1fix!KZ52)</f>
        <v>5</v>
      </c>
      <c r="G56" s="318">
        <f>(Dat1fix!GF52+Dat1fix!HH52+Dat1fix!JD52+Dat1fix!KX52)</f>
        <v>198</v>
      </c>
      <c r="H56" s="318">
        <f>('V1'!E55)</f>
        <v>12</v>
      </c>
      <c r="I56" s="318">
        <f>('V1'!F55)</f>
        <v>23.5</v>
      </c>
    </row>
    <row r="57" spans="1:9">
      <c r="A57" s="654"/>
      <c r="B57" s="655"/>
      <c r="C57" s="192" t="str">
        <f>Dat1fix!D53</f>
        <v>Trondheim fengsel Leira avd (LS)</v>
      </c>
      <c r="D57" s="317">
        <f t="shared" si="2"/>
        <v>0.26666666666666666</v>
      </c>
      <c r="E57" s="317">
        <f t="shared" ref="E57:E65" si="5">IF(SUM(G57+I57)&gt;0,IF(I57&lt;&gt;0,G57/I57,"-"),"-")</f>
        <v>6.2222222222222223</v>
      </c>
      <c r="F57" s="318">
        <f>(Dat1fix!GE53+Dat1fix!HG53+Dat1fix!JC53+Dat1fix!KW53+Dat1fix!KZ53)</f>
        <v>1</v>
      </c>
      <c r="G57" s="318">
        <f>(Dat1fix!GF53+Dat1fix!HH53+Dat1fix!JD53+Dat1fix!KX53)</f>
        <v>14</v>
      </c>
      <c r="H57" s="318">
        <f>('V1'!E56)</f>
        <v>3.75</v>
      </c>
      <c r="I57" s="318">
        <f>('V1'!F56)</f>
        <v>2.25</v>
      </c>
    </row>
    <row r="58" spans="1:9">
      <c r="A58" s="192" t="str">
        <f>Dat1fix!B55</f>
        <v>Nordland</v>
      </c>
      <c r="B58" s="304" t="str">
        <f>Dat1fix!C54</f>
        <v>Steinkjer vgs</v>
      </c>
      <c r="C58" s="192" t="str">
        <f>Dat1fix!D54</f>
        <v>Verdal fengsel (LS)</v>
      </c>
      <c r="D58" s="317">
        <f t="shared" si="2"/>
        <v>76.666666666666671</v>
      </c>
      <c r="E58" s="317">
        <f t="shared" si="5"/>
        <v>57.8</v>
      </c>
      <c r="F58" s="318">
        <f>(Dat1fix!GE54+Dat1fix!HG54+Dat1fix!JC54+Dat1fix!KW54+Dat1fix!KZ54)</f>
        <v>115</v>
      </c>
      <c r="G58" s="318">
        <f>(Dat1fix!GF54+Dat1fix!HH54+Dat1fix!JD54+Dat1fix!KX54)</f>
        <v>289</v>
      </c>
      <c r="H58" s="318">
        <f>('V1'!E57)</f>
        <v>1.5</v>
      </c>
      <c r="I58" s="318">
        <f>('V1'!F57)</f>
        <v>5</v>
      </c>
    </row>
    <row r="59" spans="1:9">
      <c r="A59" s="654" t="str">
        <f>Dat1fix!B56</f>
        <v>Nordland</v>
      </c>
      <c r="B59" s="655" t="str">
        <f>Dat1fix!C55</f>
        <v>Bodø vgs</v>
      </c>
      <c r="C59" s="192" t="str">
        <f>Dat1fix!D55</f>
        <v>Bodø fengsel (HS)</v>
      </c>
      <c r="D59" s="317">
        <f t="shared" si="2"/>
        <v>2.8571428571428572</v>
      </c>
      <c r="E59" s="317">
        <f t="shared" si="5"/>
        <v>3.6153846153846154</v>
      </c>
      <c r="F59" s="318">
        <f>(Dat1fix!GE55+Dat1fix!HG55+Dat1fix!JC55+Dat1fix!KW55+Dat1fix!KZ55)</f>
        <v>15</v>
      </c>
      <c r="G59" s="318">
        <f>(Dat1fix!GF55+Dat1fix!HH55+Dat1fix!JD55+Dat1fix!KX55)</f>
        <v>47</v>
      </c>
      <c r="H59" s="318">
        <f>('V1'!E58)</f>
        <v>5.25</v>
      </c>
      <c r="I59" s="318">
        <f>('V1'!F58)</f>
        <v>13</v>
      </c>
    </row>
    <row r="60" spans="1:9">
      <c r="A60" s="654"/>
      <c r="B60" s="655"/>
      <c r="C60" s="192" t="str">
        <f>Dat1fix!D56</f>
        <v>Bodø fengsel Fauske avd (LS)</v>
      </c>
      <c r="D60" s="317">
        <f t="shared" si="2"/>
        <v>0</v>
      </c>
      <c r="E60" s="317">
        <f t="shared" si="5"/>
        <v>3.6666666666666665</v>
      </c>
      <c r="F60" s="318">
        <f>(Dat1fix!GE56+Dat1fix!HG56+Dat1fix!JC56+Dat1fix!KW56+Dat1fix!KZ56)</f>
        <v>0</v>
      </c>
      <c r="G60" s="318">
        <f>(Dat1fix!GF56+Dat1fix!HH56+Dat1fix!JD56+Dat1fix!KX56)</f>
        <v>22</v>
      </c>
      <c r="H60" s="318">
        <f>('V1'!E59)</f>
        <v>1.5</v>
      </c>
      <c r="I60" s="318">
        <f>('V1'!F59)</f>
        <v>6</v>
      </c>
    </row>
    <row r="61" spans="1:9">
      <c r="A61" s="654"/>
      <c r="B61" s="304" t="str">
        <f>Dat1fix!C57</f>
        <v>Mosjøen vgs</v>
      </c>
      <c r="C61" s="192" t="str">
        <f>Dat1fix!D57</f>
        <v>Mosjøen fengsel (HS)</v>
      </c>
      <c r="D61" s="317">
        <f t="shared" si="2"/>
        <v>0</v>
      </c>
      <c r="E61" s="317">
        <f t="shared" si="5"/>
        <v>4.1081081081081079</v>
      </c>
      <c r="F61" s="318">
        <f>(Dat1fix!GE57+Dat1fix!HG57+Dat1fix!JC57+Dat1fix!KW57+Dat1fix!KZ57)</f>
        <v>0</v>
      </c>
      <c r="G61" s="318">
        <f>(Dat1fix!GF57+Dat1fix!HH57+Dat1fix!JD57+Dat1fix!KX57)</f>
        <v>38</v>
      </c>
      <c r="H61" s="318">
        <f>('V1'!E60)</f>
        <v>0.25</v>
      </c>
      <c r="I61" s="318">
        <f>('V1'!F60)</f>
        <v>9.25</v>
      </c>
    </row>
    <row r="62" spans="1:9">
      <c r="A62" s="654" t="str">
        <f>Dat1fix!B59</f>
        <v>Troms</v>
      </c>
      <c r="B62" s="655" t="str">
        <f>Dat1fix!C58</f>
        <v>Breivika vgs</v>
      </c>
      <c r="C62" s="192" t="str">
        <f>Dat1fix!D58</f>
        <v>Tromsø fengsel avd. høyere sikkerhet (HS)</v>
      </c>
      <c r="D62" s="317">
        <f t="shared" si="2"/>
        <v>3</v>
      </c>
      <c r="E62" s="317">
        <f t="shared" si="5"/>
        <v>4.0733944954128436</v>
      </c>
      <c r="F62" s="318">
        <f>(Dat1fix!GE58+Dat1fix!HG58+Dat1fix!JC58+Dat1fix!KW58+Dat1fix!KZ58)</f>
        <v>3</v>
      </c>
      <c r="G62" s="318">
        <f>(Dat1fix!GF58+Dat1fix!HH58+Dat1fix!JD58+Dat1fix!KX58)</f>
        <v>111</v>
      </c>
      <c r="H62" s="318">
        <f>('V1'!E61)</f>
        <v>1</v>
      </c>
      <c r="I62" s="318">
        <f>('V1'!F61)</f>
        <v>27.25</v>
      </c>
    </row>
    <row r="63" spans="1:9">
      <c r="A63" s="654"/>
      <c r="B63" s="655"/>
      <c r="C63" s="192" t="str">
        <f>Dat1fix!D59</f>
        <v>Tromsø fengsel avd. lavere sikkerhet (LS)</v>
      </c>
      <c r="D63" s="317">
        <f t="shared" si="2"/>
        <v>1.6</v>
      </c>
      <c r="E63" s="317">
        <f t="shared" si="5"/>
        <v>2.7</v>
      </c>
      <c r="F63" s="318">
        <f>(Dat1fix!GE59+Dat1fix!HG59+Dat1fix!JC59+Dat1fix!KW59+Dat1fix!KZ59)</f>
        <v>2</v>
      </c>
      <c r="G63" s="318">
        <f>(Dat1fix!GF59+Dat1fix!HH59+Dat1fix!JD59+Dat1fix!KX59)</f>
        <v>27</v>
      </c>
      <c r="H63" s="318">
        <f>('V1'!E62)</f>
        <v>1.25</v>
      </c>
      <c r="I63" s="318">
        <f>('V1'!F62)</f>
        <v>10</v>
      </c>
    </row>
    <row r="64" spans="1:9">
      <c r="A64" s="654" t="str">
        <f>Dat1fix!B61</f>
        <v>Finmark</v>
      </c>
      <c r="B64" s="655" t="str">
        <f>Dat1fix!C60</f>
        <v>Vadsø vgs</v>
      </c>
      <c r="C64" s="192" t="str">
        <f>Dat1fix!D60</f>
        <v>Vadsø fengsel avd. høyere sikkerhet (HS)</v>
      </c>
      <c r="D64" s="317">
        <f t="shared" si="2"/>
        <v>0</v>
      </c>
      <c r="E64" s="317">
        <f t="shared" si="5"/>
        <v>11.04</v>
      </c>
      <c r="F64" s="318">
        <f>(Dat1fix!GE60+Dat1fix!HG60+Dat1fix!JC60+Dat1fix!KW60+Dat1fix!KZ60)</f>
        <v>0</v>
      </c>
      <c r="G64" s="318">
        <f>(Dat1fix!GF60+Dat1fix!HH60+Dat1fix!JD60+Dat1fix!KX60)</f>
        <v>69</v>
      </c>
      <c r="H64" s="318">
        <f>('V1'!E63)</f>
        <v>2</v>
      </c>
      <c r="I64" s="318">
        <f>('V1'!F63)</f>
        <v>6.25</v>
      </c>
    </row>
    <row r="65" spans="1:9">
      <c r="A65" s="654"/>
      <c r="B65" s="655"/>
      <c r="C65" s="192" t="str">
        <f>Dat1fix!D61</f>
        <v>Vadsø fengsel avd lavere sikkerhet (LS)</v>
      </c>
      <c r="D65" s="317" t="str">
        <f t="shared" si="2"/>
        <v>-</v>
      </c>
      <c r="E65" s="317">
        <f t="shared" si="5"/>
        <v>0</v>
      </c>
      <c r="F65" s="318">
        <f>(Dat1fix!GE61+Dat1fix!HG61+Dat1fix!JC61+Dat1fix!KW61+Dat1fix!KZ61)</f>
        <v>0</v>
      </c>
      <c r="G65" s="318">
        <f>(Dat1fix!GF61+Dat1fix!HH61+Dat1fix!JD61+Dat1fix!KX61)</f>
        <v>0</v>
      </c>
      <c r="H65" s="318">
        <f>('V1'!E64)</f>
        <v>0</v>
      </c>
      <c r="I65" s="318">
        <f>('V1'!F64)</f>
        <v>0.75</v>
      </c>
    </row>
  </sheetData>
  <sheetProtection formatCells="0" formatColumns="0" formatRows="0" insertColumns="0" insertRows="0" insertHyperlinks="0" deleteColumns="0" deleteRows="0" sort="0" autoFilter="0" pivotTables="0"/>
  <mergeCells count="44">
    <mergeCell ref="A39:A41"/>
    <mergeCell ref="A48:A50"/>
    <mergeCell ref="B48:B50"/>
    <mergeCell ref="A51:A52"/>
    <mergeCell ref="B51:B52"/>
    <mergeCell ref="A64:A65"/>
    <mergeCell ref="B64:B65"/>
    <mergeCell ref="A56:A57"/>
    <mergeCell ref="B56:B57"/>
    <mergeCell ref="A59:A61"/>
    <mergeCell ref="B59:B60"/>
    <mergeCell ref="A62:A63"/>
    <mergeCell ref="B62:B63"/>
    <mergeCell ref="B31:B32"/>
    <mergeCell ref="B33:B34"/>
    <mergeCell ref="A8:A10"/>
    <mergeCell ref="B8:B10"/>
    <mergeCell ref="A53:A55"/>
    <mergeCell ref="B53:B54"/>
    <mergeCell ref="A36:A38"/>
    <mergeCell ref="B36:B37"/>
    <mergeCell ref="B39:B40"/>
    <mergeCell ref="A43:A47"/>
    <mergeCell ref="B45:B46"/>
    <mergeCell ref="A24:A25"/>
    <mergeCell ref="A26:A28"/>
    <mergeCell ref="A29:A35"/>
    <mergeCell ref="B29:B30"/>
    <mergeCell ref="A11:A13"/>
    <mergeCell ref="F2:G3"/>
    <mergeCell ref="H2:I3"/>
    <mergeCell ref="A1:I1"/>
    <mergeCell ref="D2:E3"/>
    <mergeCell ref="C2:C4"/>
    <mergeCell ref="B2:B4"/>
    <mergeCell ref="A2:A4"/>
    <mergeCell ref="B26:B27"/>
    <mergeCell ref="B14:B15"/>
    <mergeCell ref="B12:B13"/>
    <mergeCell ref="A14:A18"/>
    <mergeCell ref="B16:B17"/>
    <mergeCell ref="A19:A23"/>
    <mergeCell ref="B19:B21"/>
    <mergeCell ref="B22:B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3">
    <tabColor theme="3"/>
  </sheetPr>
  <dimension ref="A1:AB75"/>
  <sheetViews>
    <sheetView topLeftCell="C1" zoomScale="70" zoomScaleNormal="70" workbookViewId="0">
      <selection activeCell="U26" sqref="U26:V26"/>
    </sheetView>
  </sheetViews>
  <sheetFormatPr baseColWidth="10" defaultColWidth="11.453125" defaultRowHeight="14.5"/>
  <cols>
    <col min="1" max="1" width="18.7265625" style="224" customWidth="1"/>
    <col min="2" max="2" width="25" customWidth="1"/>
    <col min="3" max="3" width="45.81640625" bestFit="1" customWidth="1"/>
    <col min="4" max="4" width="10.1796875" style="73" customWidth="1"/>
    <col min="5" max="5" width="7.7265625" customWidth="1"/>
    <col min="6" max="6" width="8.1796875" customWidth="1"/>
    <col min="7" max="8" width="6.81640625" bestFit="1" customWidth="1"/>
    <col min="9" max="9" width="7.7265625" customWidth="1"/>
    <col min="10" max="10" width="7.81640625" customWidth="1"/>
    <col min="11" max="11" width="6.81640625" bestFit="1" customWidth="1"/>
    <col min="12" max="12" width="7.26953125" customWidth="1"/>
    <col min="13" max="13" width="6.81640625" bestFit="1" customWidth="1"/>
    <col min="14" max="14" width="7.7265625" customWidth="1"/>
    <col min="15" max="15" width="9.81640625" customWidth="1"/>
    <col min="16" max="16" width="10.7265625" customWidth="1"/>
    <col min="17" max="17" width="10.26953125" customWidth="1"/>
    <col min="18" max="30" width="7.26953125" customWidth="1"/>
  </cols>
  <sheetData>
    <row r="1" spans="1:28" ht="18.5">
      <c r="A1" s="683" t="s">
        <v>1931</v>
      </c>
      <c r="B1" s="684"/>
      <c r="C1" s="684"/>
      <c r="D1" s="684"/>
      <c r="E1" s="684"/>
      <c r="F1" s="684"/>
      <c r="G1" s="684"/>
      <c r="H1" s="684"/>
      <c r="I1" s="684"/>
      <c r="J1" s="684"/>
      <c r="K1" s="684"/>
      <c r="L1" s="684"/>
      <c r="M1" s="684"/>
      <c r="N1" s="684"/>
      <c r="O1" s="684"/>
      <c r="P1" s="685"/>
      <c r="Q1" s="616"/>
    </row>
    <row r="2" spans="1:28" ht="17.25" customHeight="1">
      <c r="A2" s="688" t="s">
        <v>895</v>
      </c>
      <c r="B2" s="681" t="s">
        <v>1362</v>
      </c>
      <c r="C2" s="681" t="s">
        <v>896</v>
      </c>
      <c r="D2" s="686" t="s">
        <v>1040</v>
      </c>
      <c r="E2" s="674"/>
      <c r="F2" s="674"/>
      <c r="G2" s="674"/>
      <c r="H2" s="674"/>
      <c r="I2" s="674"/>
      <c r="J2" s="674"/>
      <c r="K2" s="674"/>
      <c r="L2" s="674"/>
      <c r="M2" s="674"/>
      <c r="N2" s="674"/>
      <c r="O2" s="674"/>
      <c r="P2" s="674"/>
      <c r="Q2" s="321"/>
    </row>
    <row r="3" spans="1:28" ht="46.5" customHeight="1">
      <c r="A3" s="688"/>
      <c r="B3" s="674"/>
      <c r="C3" s="674"/>
      <c r="D3" s="686"/>
      <c r="E3" s="675" t="s">
        <v>1379</v>
      </c>
      <c r="F3" s="674"/>
      <c r="G3" s="687" t="s">
        <v>1044</v>
      </c>
      <c r="H3" s="678"/>
      <c r="I3" s="681" t="s">
        <v>1361</v>
      </c>
      <c r="J3" s="674"/>
      <c r="K3" s="681" t="s">
        <v>1049</v>
      </c>
      <c r="L3" s="674"/>
      <c r="M3" s="674" t="s">
        <v>978</v>
      </c>
      <c r="N3" s="674"/>
      <c r="O3" s="302" t="s">
        <v>1369</v>
      </c>
      <c r="P3" s="305" t="s">
        <v>1068</v>
      </c>
    </row>
    <row r="4" spans="1:28" ht="18" customHeight="1">
      <c r="A4" s="306"/>
      <c r="B4" s="303"/>
      <c r="C4" s="303"/>
      <c r="D4" s="686"/>
      <c r="E4" s="307" t="s">
        <v>1356</v>
      </c>
      <c r="F4" s="307" t="s">
        <v>1043</v>
      </c>
      <c r="G4" s="307" t="s">
        <v>1356</v>
      </c>
      <c r="H4" s="307" t="s">
        <v>1043</v>
      </c>
      <c r="I4" s="307" t="s">
        <v>1356</v>
      </c>
      <c r="J4" s="307" t="s">
        <v>1043</v>
      </c>
      <c r="K4" s="307" t="s">
        <v>1356</v>
      </c>
      <c r="L4" s="307" t="s">
        <v>1043</v>
      </c>
      <c r="M4" s="307" t="s">
        <v>1356</v>
      </c>
      <c r="N4" s="307" t="s">
        <v>1043</v>
      </c>
      <c r="O4" s="307"/>
      <c r="P4" s="303"/>
      <c r="R4" s="13"/>
      <c r="S4" s="13"/>
      <c r="T4" s="13"/>
      <c r="U4" s="13"/>
      <c r="V4" s="13"/>
      <c r="W4" s="13"/>
      <c r="X4" s="13"/>
      <c r="Y4" s="13"/>
      <c r="Z4" s="13"/>
      <c r="AA4" s="13"/>
      <c r="AB4" s="13"/>
    </row>
    <row r="5" spans="1:28" ht="15" customHeight="1">
      <c r="A5" s="234"/>
      <c r="B5" s="176"/>
      <c r="C5" s="175" t="s">
        <v>1039</v>
      </c>
      <c r="D5" s="235">
        <f>Dat1fix!G67</f>
        <v>3645</v>
      </c>
      <c r="E5" s="236">
        <f>+G5+I5+K5+M5</f>
        <v>1237</v>
      </c>
      <c r="F5" s="237">
        <f t="shared" ref="F5:F54" si="0">H5+J5+L5+N5</f>
        <v>8730</v>
      </c>
      <c r="G5" s="235">
        <f>Dat1fix!GE67</f>
        <v>34</v>
      </c>
      <c r="H5" s="235">
        <f>Dat1fix!GF67</f>
        <v>125</v>
      </c>
      <c r="I5" s="235">
        <f>Dat1fix!HG67</f>
        <v>600</v>
      </c>
      <c r="J5" s="235">
        <f>Dat1fix!HH67</f>
        <v>2745</v>
      </c>
      <c r="K5" s="235">
        <f>Dat1fix!JC67</f>
        <v>486</v>
      </c>
      <c r="L5" s="235">
        <f>Dat1fix!JD67</f>
        <v>2170</v>
      </c>
      <c r="M5" s="235">
        <f>Dat1fix!KW67</f>
        <v>117</v>
      </c>
      <c r="N5" s="235">
        <f>Dat1fix!KX67</f>
        <v>3690</v>
      </c>
      <c r="O5" s="235">
        <f>Dat1fix!KY67</f>
        <v>37</v>
      </c>
      <c r="P5" s="235">
        <f>Dat1fix!KZ67</f>
        <v>134</v>
      </c>
      <c r="R5" s="13"/>
      <c r="S5" s="13"/>
      <c r="T5" s="13"/>
      <c r="U5" s="13"/>
      <c r="V5" s="13"/>
      <c r="W5" s="13"/>
      <c r="X5" s="13"/>
      <c r="Y5" s="13"/>
      <c r="Z5" s="13"/>
      <c r="AA5" s="13"/>
      <c r="AB5" s="13"/>
    </row>
    <row r="6" spans="1:28" ht="15" customHeight="1">
      <c r="A6" s="223"/>
      <c r="B6" s="178"/>
      <c r="C6" s="177" t="s">
        <v>1046</v>
      </c>
      <c r="D6" s="238">
        <f>Dat1fix!G68</f>
        <v>1219</v>
      </c>
      <c r="E6" s="238">
        <f>+G6+I6+K6+M6</f>
        <v>562</v>
      </c>
      <c r="F6" s="238">
        <f>+H6+J6+L6+N6</f>
        <v>4397</v>
      </c>
      <c r="G6" s="239">
        <f>Dat1fix!GE68</f>
        <v>2</v>
      </c>
      <c r="H6" s="239">
        <f>Dat1fix!GF68</f>
        <v>34</v>
      </c>
      <c r="I6" s="238">
        <f>Dat1fix!HG68</f>
        <v>113</v>
      </c>
      <c r="J6" s="239">
        <f>Dat1fix!HH68</f>
        <v>1377</v>
      </c>
      <c r="K6" s="238">
        <f>Dat1fix!JC68</f>
        <v>412</v>
      </c>
      <c r="L6" s="238">
        <f>Dat1fix!JD68</f>
        <v>1410</v>
      </c>
      <c r="M6" s="238">
        <f>Dat1fix!KW68</f>
        <v>35</v>
      </c>
      <c r="N6" s="238">
        <f>Dat1fix!KX68</f>
        <v>1576</v>
      </c>
      <c r="O6" s="238">
        <f>Dat1fix!KY68</f>
        <v>22</v>
      </c>
      <c r="P6" s="239">
        <f>Dat1fix!KZ68</f>
        <v>79</v>
      </c>
    </row>
    <row r="7" spans="1:28" ht="15" customHeight="1">
      <c r="A7" s="223"/>
      <c r="B7" s="178"/>
      <c r="C7" s="177" t="s">
        <v>1047</v>
      </c>
      <c r="D7" s="238">
        <f>Dat1fix!G69</f>
        <v>2426</v>
      </c>
      <c r="E7" s="238">
        <f>+G7+I7+K7+M7</f>
        <v>675</v>
      </c>
      <c r="F7" s="238">
        <f>+H7+J7+L7+N7</f>
        <v>4333</v>
      </c>
      <c r="G7" s="239">
        <f>Dat1fix!GE69</f>
        <v>32</v>
      </c>
      <c r="H7" s="239">
        <f>Dat1fix!GF69</f>
        <v>91</v>
      </c>
      <c r="I7" s="238">
        <f>Dat1fix!HG69</f>
        <v>487</v>
      </c>
      <c r="J7" s="239">
        <f>Dat1fix!HH69</f>
        <v>1368</v>
      </c>
      <c r="K7" s="238">
        <f>Dat1fix!JC69</f>
        <v>74</v>
      </c>
      <c r="L7" s="238">
        <f>Dat1fix!JD69</f>
        <v>760</v>
      </c>
      <c r="M7" s="238">
        <f>Dat1fix!KW69</f>
        <v>82</v>
      </c>
      <c r="N7" s="238">
        <f>Dat1fix!KX69</f>
        <v>2114</v>
      </c>
      <c r="O7" s="238">
        <f>Dat1fix!KY69</f>
        <v>15</v>
      </c>
      <c r="P7" s="239">
        <f>Dat1fix!KZ69</f>
        <v>55</v>
      </c>
    </row>
    <row r="8" spans="1:28" ht="15" customHeight="1">
      <c r="A8" s="654" t="str">
        <f>Dat1fix!B4</f>
        <v>Oslo</v>
      </c>
      <c r="B8" s="673" t="str">
        <f>Dat1fix!C4</f>
        <v>Grønland Voksenopplæringssenter</v>
      </c>
      <c r="C8" s="180" t="str">
        <f>Dat1fix!D4</f>
        <v>Bredtveit fengsel og forvaringsanstalt (HS)</v>
      </c>
      <c r="D8" s="294">
        <f>Dat1fix!G4</f>
        <v>45</v>
      </c>
      <c r="E8" s="322">
        <f>G8+I8+K8+M8+O8+P8</f>
        <v>0</v>
      </c>
      <c r="F8" s="322">
        <f t="shared" si="0"/>
        <v>109</v>
      </c>
      <c r="G8" s="322">
        <f>Dat1fix!GE4</f>
        <v>0</v>
      </c>
      <c r="H8" s="323">
        <f>Dat1fix!GF4</f>
        <v>8</v>
      </c>
      <c r="I8" s="294">
        <f>Dat1fix!HG4</f>
        <v>0</v>
      </c>
      <c r="J8" s="294">
        <f>Dat1fix!HH4</f>
        <v>26</v>
      </c>
      <c r="K8" s="294">
        <f>Dat1fix!JC4</f>
        <v>0</v>
      </c>
      <c r="L8" s="294">
        <f>Dat1fix!JD4</f>
        <v>3</v>
      </c>
      <c r="M8" s="294">
        <f>Dat1fix!KW4</f>
        <v>0</v>
      </c>
      <c r="N8" s="294">
        <f>Dat1fix!KX4</f>
        <v>72</v>
      </c>
      <c r="O8" s="294">
        <f>Dat1fix!KY4</f>
        <v>0</v>
      </c>
      <c r="P8" s="294">
        <f>Dat1fix!KZ4</f>
        <v>0</v>
      </c>
    </row>
    <row r="9" spans="1:28" ht="15" customHeight="1">
      <c r="A9" s="654"/>
      <c r="B9" s="673"/>
      <c r="C9" s="180" t="str">
        <f>Dat1fix!D5</f>
        <v>Bredtveit fengsel,  Bredtveitveien avd (LS)</v>
      </c>
      <c r="D9" s="294">
        <f>Dat1fix!G5</f>
        <v>19</v>
      </c>
      <c r="E9" s="322">
        <f t="shared" ref="E9:E65" si="1">G9+I9+K9+M9+O9+P9</f>
        <v>1</v>
      </c>
      <c r="F9" s="322">
        <f t="shared" si="0"/>
        <v>18</v>
      </c>
      <c r="G9" s="322">
        <f>Dat1fix!GE5</f>
        <v>0</v>
      </c>
      <c r="H9" s="323">
        <f>Dat1fix!GF5</f>
        <v>2</v>
      </c>
      <c r="I9" s="294">
        <f>Dat1fix!HG5</f>
        <v>0</v>
      </c>
      <c r="J9" s="294">
        <f>Dat1fix!HH5</f>
        <v>4</v>
      </c>
      <c r="K9" s="294">
        <f>Dat1fix!JC5</f>
        <v>0</v>
      </c>
      <c r="L9" s="294">
        <f>Dat1fix!JD5</f>
        <v>0</v>
      </c>
      <c r="M9" s="294">
        <f>Dat1fix!KW5</f>
        <v>0</v>
      </c>
      <c r="N9" s="294">
        <f>Dat1fix!KX5</f>
        <v>12</v>
      </c>
      <c r="O9" s="294">
        <f>Dat1fix!KY5</f>
        <v>0</v>
      </c>
      <c r="P9" s="294">
        <f>Dat1fix!KZ5</f>
        <v>1</v>
      </c>
      <c r="S9" s="13"/>
    </row>
    <row r="10" spans="1:28" ht="15" customHeight="1">
      <c r="A10" s="654"/>
      <c r="B10" s="673"/>
      <c r="C10" s="180" t="str">
        <f>Dat1fix!D6</f>
        <v>Oslo fengsel avd B (HS)</v>
      </c>
      <c r="D10" s="294">
        <f>Dat1fix!G6</f>
        <v>261</v>
      </c>
      <c r="E10" s="322">
        <f t="shared" si="1"/>
        <v>2</v>
      </c>
      <c r="F10" s="322">
        <f t="shared" si="0"/>
        <v>452</v>
      </c>
      <c r="G10" s="322">
        <f>Dat1fix!GE6</f>
        <v>0</v>
      </c>
      <c r="H10" s="323">
        <f>Dat1fix!GF6</f>
        <v>8</v>
      </c>
      <c r="I10" s="294">
        <f>Dat1fix!HG6</f>
        <v>0</v>
      </c>
      <c r="J10" s="294">
        <f>Dat1fix!HH6</f>
        <v>123</v>
      </c>
      <c r="K10" s="294">
        <f>Dat1fix!JC6</f>
        <v>0</v>
      </c>
      <c r="L10" s="294">
        <f>Dat1fix!JD6</f>
        <v>89</v>
      </c>
      <c r="M10" s="294">
        <f>Dat1fix!KW6</f>
        <v>0</v>
      </c>
      <c r="N10" s="294">
        <f>Dat1fix!KX6</f>
        <v>232</v>
      </c>
      <c r="O10" s="294">
        <f>Dat1fix!KY6</f>
        <v>0</v>
      </c>
      <c r="P10" s="294">
        <f>Dat1fix!KZ6</f>
        <v>2</v>
      </c>
    </row>
    <row r="11" spans="1:28" ht="15" customHeight="1">
      <c r="A11" s="654" t="str">
        <f>Dat1fix!B9</f>
        <v>Akershus</v>
      </c>
      <c r="B11" s="301" t="str">
        <f>Dat1fix!C7</f>
        <v>Rud vgs</v>
      </c>
      <c r="C11" s="180" t="str">
        <f>Dat1fix!D7</f>
        <v>Ila fengsel og forvaringssanstalt (HS)</v>
      </c>
      <c r="D11" s="294">
        <f>Dat1fix!G7</f>
        <v>124</v>
      </c>
      <c r="E11" s="322">
        <f t="shared" si="1"/>
        <v>11</v>
      </c>
      <c r="F11" s="322">
        <f t="shared" si="0"/>
        <v>151</v>
      </c>
      <c r="G11" s="322">
        <f>Dat1fix!GE7</f>
        <v>1</v>
      </c>
      <c r="H11" s="323">
        <f>Dat1fix!GF7</f>
        <v>7</v>
      </c>
      <c r="I11" s="294">
        <f>Dat1fix!HG7</f>
        <v>0</v>
      </c>
      <c r="J11" s="294">
        <f>Dat1fix!HH7</f>
        <v>55</v>
      </c>
      <c r="K11" s="294">
        <f>Dat1fix!JC7</f>
        <v>0</v>
      </c>
      <c r="L11" s="294">
        <f>Dat1fix!JD7</f>
        <v>43</v>
      </c>
      <c r="M11" s="294">
        <f>Dat1fix!KW7</f>
        <v>0</v>
      </c>
      <c r="N11" s="294">
        <f>Dat1fix!KX7</f>
        <v>46</v>
      </c>
      <c r="O11" s="294">
        <f>Dat1fix!KY7</f>
        <v>0</v>
      </c>
      <c r="P11" s="294">
        <f>Dat1fix!KZ7</f>
        <v>10</v>
      </c>
      <c r="S11" s="13"/>
      <c r="T11" s="13"/>
      <c r="U11" s="13"/>
      <c r="V11" s="13"/>
      <c r="W11" s="13"/>
    </row>
    <row r="12" spans="1:28" ht="15" customHeight="1">
      <c r="A12" s="654"/>
      <c r="B12" s="673" t="str">
        <f>Dat1fix!C9</f>
        <v>Jessheim vgs</v>
      </c>
      <c r="C12" s="180" t="str">
        <f>Dat1fix!D8</f>
        <v>Ullersmo fengsel (HS)</v>
      </c>
      <c r="D12" s="294">
        <f>Dat1fix!G8</f>
        <v>190</v>
      </c>
      <c r="E12" s="322">
        <f t="shared" si="1"/>
        <v>8</v>
      </c>
      <c r="F12" s="322">
        <f t="shared" si="0"/>
        <v>204</v>
      </c>
      <c r="G12" s="322">
        <f>Dat1fix!GE8</f>
        <v>0</v>
      </c>
      <c r="H12" s="323">
        <f>Dat1fix!GF8</f>
        <v>47</v>
      </c>
      <c r="I12" s="294">
        <f>Dat1fix!HG8</f>
        <v>0</v>
      </c>
      <c r="J12" s="294">
        <f>Dat1fix!HH8</f>
        <v>83</v>
      </c>
      <c r="K12" s="294">
        <f>Dat1fix!JC8</f>
        <v>0</v>
      </c>
      <c r="L12" s="294">
        <f>Dat1fix!JD8</f>
        <v>22</v>
      </c>
      <c r="M12" s="294">
        <f>Dat1fix!KW8</f>
        <v>0</v>
      </c>
      <c r="N12" s="294">
        <f>Dat1fix!KX8</f>
        <v>52</v>
      </c>
      <c r="O12" s="294">
        <f>Dat1fix!KY8</f>
        <v>1</v>
      </c>
      <c r="P12" s="294">
        <f>Dat1fix!KZ8</f>
        <v>7</v>
      </c>
    </row>
    <row r="13" spans="1:28" ht="15" customHeight="1">
      <c r="A13" s="654"/>
      <c r="B13" s="673"/>
      <c r="C13" s="180" t="str">
        <f>Dat1fix!D9</f>
        <v>Ullersmo fengsel Krogsrud avd (LS)</v>
      </c>
      <c r="D13" s="294">
        <f>Dat1fix!G9</f>
        <v>60</v>
      </c>
      <c r="E13" s="322">
        <f t="shared" si="1"/>
        <v>5</v>
      </c>
      <c r="F13" s="322">
        <f t="shared" si="0"/>
        <v>65</v>
      </c>
      <c r="G13" s="322">
        <f>Dat1fix!GE9</f>
        <v>0</v>
      </c>
      <c r="H13" s="323">
        <f>Dat1fix!GF9</f>
        <v>10</v>
      </c>
      <c r="I13" s="294">
        <f>Dat1fix!HG9</f>
        <v>0</v>
      </c>
      <c r="J13" s="294">
        <f>Dat1fix!HH9</f>
        <v>23</v>
      </c>
      <c r="K13" s="294">
        <f>Dat1fix!JC9</f>
        <v>0</v>
      </c>
      <c r="L13" s="294">
        <f>Dat1fix!JD9</f>
        <v>13</v>
      </c>
      <c r="M13" s="294">
        <f>Dat1fix!KW9</f>
        <v>0</v>
      </c>
      <c r="N13" s="294">
        <f>Dat1fix!KX9</f>
        <v>19</v>
      </c>
      <c r="O13" s="294">
        <f>Dat1fix!KY9</f>
        <v>0</v>
      </c>
      <c r="P13" s="294">
        <f>Dat1fix!KZ9</f>
        <v>5</v>
      </c>
    </row>
    <row r="14" spans="1:28" ht="15" customHeight="1">
      <c r="A14" s="654" t="str">
        <f>Dat1fix!B14</f>
        <v>Østfold</v>
      </c>
      <c r="B14" s="655" t="str">
        <f>Dat1fix!C10</f>
        <v>Borg vgs</v>
      </c>
      <c r="C14" s="180" t="str">
        <f>Dat1fix!D10</f>
        <v>Sarpsborg fengsel (HS)</v>
      </c>
      <c r="D14" s="294">
        <f>Dat1fix!G10</f>
        <v>25</v>
      </c>
      <c r="E14" s="322">
        <f t="shared" si="1"/>
        <v>0</v>
      </c>
      <c r="F14" s="322">
        <f t="shared" si="0"/>
        <v>43</v>
      </c>
      <c r="G14" s="322">
        <f>Dat1fix!GE10</f>
        <v>0</v>
      </c>
      <c r="H14" s="323">
        <f>Dat1fix!GF10</f>
        <v>0</v>
      </c>
      <c r="I14" s="294">
        <f>Dat1fix!HG10</f>
        <v>0</v>
      </c>
      <c r="J14" s="294">
        <f>Dat1fix!HH10</f>
        <v>35</v>
      </c>
      <c r="K14" s="294">
        <f>Dat1fix!JC10</f>
        <v>0</v>
      </c>
      <c r="L14" s="294">
        <f>Dat1fix!JD10</f>
        <v>5</v>
      </c>
      <c r="M14" s="294">
        <f>Dat1fix!KW10</f>
        <v>0</v>
      </c>
      <c r="N14" s="294">
        <f>Dat1fix!KX10</f>
        <v>3</v>
      </c>
      <c r="O14" s="294">
        <f>Dat1fix!KY10</f>
        <v>0</v>
      </c>
      <c r="P14" s="294">
        <f>Dat1fix!KZ10</f>
        <v>0</v>
      </c>
    </row>
    <row r="15" spans="1:28" ht="15" customHeight="1">
      <c r="A15" s="654"/>
      <c r="B15" s="655"/>
      <c r="C15" s="180" t="str">
        <f>Dat1fix!D11</f>
        <v>Ravneberget fengsel (LS)</v>
      </c>
      <c r="D15" s="294">
        <f>Dat1fix!G11</f>
        <v>40</v>
      </c>
      <c r="E15" s="322">
        <f t="shared" si="1"/>
        <v>0</v>
      </c>
      <c r="F15" s="322">
        <f t="shared" si="0"/>
        <v>313</v>
      </c>
      <c r="G15" s="322">
        <f>Dat1fix!GE11</f>
        <v>0</v>
      </c>
      <c r="H15" s="323">
        <f>Dat1fix!GF11</f>
        <v>0</v>
      </c>
      <c r="I15" s="294">
        <f>Dat1fix!HG11</f>
        <v>0</v>
      </c>
      <c r="J15" s="294">
        <f>Dat1fix!HH11</f>
        <v>127</v>
      </c>
      <c r="K15" s="294">
        <f>Dat1fix!JC11</f>
        <v>0</v>
      </c>
      <c r="L15" s="294">
        <f>Dat1fix!JD11</f>
        <v>159</v>
      </c>
      <c r="M15" s="294">
        <f>Dat1fix!KW11</f>
        <v>0</v>
      </c>
      <c r="N15" s="294">
        <f>Dat1fix!KX11</f>
        <v>27</v>
      </c>
      <c r="O15" s="294">
        <f>Dat1fix!KY11</f>
        <v>0</v>
      </c>
      <c r="P15" s="294">
        <f>Dat1fix!KZ11</f>
        <v>0</v>
      </c>
    </row>
    <row r="16" spans="1:28" ht="15" customHeight="1">
      <c r="A16" s="654"/>
      <c r="B16" s="673" t="str">
        <f>Dat1fix!C13</f>
        <v>Mysen vgs</v>
      </c>
      <c r="C16" s="180" t="str">
        <f>Dat1fix!D12</f>
        <v>Indre Østfold fengsel Trøgstad avd (LS)</v>
      </c>
      <c r="D16" s="294">
        <f>Dat1fix!G12</f>
        <v>90</v>
      </c>
      <c r="E16" s="322">
        <f t="shared" si="1"/>
        <v>6</v>
      </c>
      <c r="F16" s="322">
        <f t="shared" si="0"/>
        <v>380</v>
      </c>
      <c r="G16" s="322">
        <f>Dat1fix!GE12</f>
        <v>0</v>
      </c>
      <c r="H16" s="323">
        <f>Dat1fix!GF12</f>
        <v>0</v>
      </c>
      <c r="I16" s="294">
        <f>Dat1fix!HG12</f>
        <v>0</v>
      </c>
      <c r="J16" s="294">
        <f>Dat1fix!HH12</f>
        <v>150</v>
      </c>
      <c r="K16" s="294">
        <f>Dat1fix!JC12</f>
        <v>0</v>
      </c>
      <c r="L16" s="294">
        <f>Dat1fix!JD12</f>
        <v>126</v>
      </c>
      <c r="M16" s="294">
        <f>Dat1fix!KW12</f>
        <v>0</v>
      </c>
      <c r="N16" s="294">
        <f>Dat1fix!KX12</f>
        <v>104</v>
      </c>
      <c r="O16" s="294">
        <f>Dat1fix!KY12</f>
        <v>0</v>
      </c>
      <c r="P16" s="294">
        <f>Dat1fix!KZ12</f>
        <v>6</v>
      </c>
    </row>
    <row r="17" spans="1:16" ht="15" customHeight="1">
      <c r="A17" s="654"/>
      <c r="B17" s="673"/>
      <c r="C17" s="180" t="str">
        <f>Dat1fix!D13</f>
        <v>Indre Østfold fengsel Eidsberg avd (HS)</v>
      </c>
      <c r="D17" s="294">
        <f>Dat1fix!G13</f>
        <v>102</v>
      </c>
      <c r="E17" s="322">
        <f t="shared" si="1"/>
        <v>2</v>
      </c>
      <c r="F17" s="322">
        <f t="shared" si="0"/>
        <v>128</v>
      </c>
      <c r="G17" s="322">
        <f>Dat1fix!GE13</f>
        <v>0</v>
      </c>
      <c r="H17" s="323">
        <f>Dat1fix!GF13</f>
        <v>0</v>
      </c>
      <c r="I17" s="294">
        <f>Dat1fix!HG13</f>
        <v>2</v>
      </c>
      <c r="J17" s="294">
        <f>Dat1fix!HH13</f>
        <v>95</v>
      </c>
      <c r="K17" s="294">
        <f>Dat1fix!JC13</f>
        <v>0</v>
      </c>
      <c r="L17" s="294">
        <f>Dat1fix!JD13</f>
        <v>10</v>
      </c>
      <c r="M17" s="294">
        <f>Dat1fix!KW13</f>
        <v>0</v>
      </c>
      <c r="N17" s="294">
        <f>Dat1fix!KX13</f>
        <v>23</v>
      </c>
      <c r="O17" s="294">
        <f>Dat1fix!KY13</f>
        <v>0</v>
      </c>
      <c r="P17" s="294">
        <f>Dat1fix!KZ13</f>
        <v>0</v>
      </c>
    </row>
    <row r="18" spans="1:16" ht="15" customHeight="1">
      <c r="A18" s="654"/>
      <c r="B18" s="301" t="str">
        <f>Dat1fix!C14</f>
        <v>Halden vgs</v>
      </c>
      <c r="C18" s="180" t="str">
        <f>Dat1fix!D14</f>
        <v>Halden fengsel (HS)</v>
      </c>
      <c r="D18" s="294">
        <f>Dat1fix!G14</f>
        <v>227</v>
      </c>
      <c r="E18" s="322">
        <f t="shared" si="1"/>
        <v>110</v>
      </c>
      <c r="F18" s="322">
        <f t="shared" si="0"/>
        <v>243</v>
      </c>
      <c r="G18" s="322">
        <f>Dat1fix!GE14</f>
        <v>0</v>
      </c>
      <c r="H18" s="323">
        <f>Dat1fix!GF14</f>
        <v>0</v>
      </c>
      <c r="I18" s="294">
        <f>Dat1fix!HG14</f>
        <v>92</v>
      </c>
      <c r="J18" s="294">
        <f>Dat1fix!HH14</f>
        <v>13</v>
      </c>
      <c r="K18" s="294">
        <f>Dat1fix!JC14</f>
        <v>12</v>
      </c>
      <c r="L18" s="294">
        <f>Dat1fix!JD14</f>
        <v>0</v>
      </c>
      <c r="M18" s="294">
        <f>Dat1fix!KW14</f>
        <v>0</v>
      </c>
      <c r="N18" s="294">
        <f>Dat1fix!KX14</f>
        <v>230</v>
      </c>
      <c r="O18" s="294">
        <f>Dat1fix!KY14</f>
        <v>0</v>
      </c>
      <c r="P18" s="294">
        <f>Dat1fix!KZ14</f>
        <v>6</v>
      </c>
    </row>
    <row r="19" spans="1:16" ht="15" customHeight="1">
      <c r="A19" s="654" t="str">
        <f>Dat1fix!B19</f>
        <v>Hedmark</v>
      </c>
      <c r="B19" s="673" t="str">
        <f>Dat1fix!C17</f>
        <v>Skarnes vgs</v>
      </c>
      <c r="C19" s="180" t="str">
        <f>Dat1fix!D15</f>
        <v>Kongsvinger fengsel avd høyere sikkerhet (HS)</v>
      </c>
      <c r="D19" s="294">
        <f>Dat1fix!G15</f>
        <v>89</v>
      </c>
      <c r="E19" s="322">
        <f t="shared" si="1"/>
        <v>28</v>
      </c>
      <c r="F19" s="322">
        <f t="shared" si="0"/>
        <v>286</v>
      </c>
      <c r="G19" s="322">
        <f>Dat1fix!GE15</f>
        <v>0</v>
      </c>
      <c r="H19" s="323">
        <f>Dat1fix!GF15</f>
        <v>0</v>
      </c>
      <c r="I19" s="294">
        <f>Dat1fix!HG15</f>
        <v>0</v>
      </c>
      <c r="J19" s="294">
        <f>Dat1fix!HH15</f>
        <v>75</v>
      </c>
      <c r="K19" s="294">
        <f>Dat1fix!JC15</f>
        <v>27</v>
      </c>
      <c r="L19" s="294">
        <f>Dat1fix!JD15</f>
        <v>99</v>
      </c>
      <c r="M19" s="294">
        <f>Dat1fix!KW15</f>
        <v>0</v>
      </c>
      <c r="N19" s="294">
        <f>Dat1fix!KX15</f>
        <v>112</v>
      </c>
      <c r="O19" s="294">
        <f>Dat1fix!KY15</f>
        <v>1</v>
      </c>
      <c r="P19" s="294">
        <f>Dat1fix!KZ15</f>
        <v>0</v>
      </c>
    </row>
    <row r="20" spans="1:16" ht="15" customHeight="1">
      <c r="A20" s="654"/>
      <c r="B20" s="673"/>
      <c r="C20" s="180" t="str">
        <f>Dat1fix!D16</f>
        <v>Kongsvinger fengsel avd lavere sikkerhet (LS)</v>
      </c>
      <c r="D20" s="294">
        <f>Dat1fix!G16</f>
        <v>48</v>
      </c>
      <c r="E20" s="322">
        <f t="shared" si="1"/>
        <v>21</v>
      </c>
      <c r="F20" s="322">
        <f t="shared" si="0"/>
        <v>186</v>
      </c>
      <c r="G20" s="322">
        <f>Dat1fix!GE16</f>
        <v>0</v>
      </c>
      <c r="H20" s="323">
        <f>Dat1fix!GF16</f>
        <v>0</v>
      </c>
      <c r="I20" s="294">
        <f>Dat1fix!HG16</f>
        <v>0</v>
      </c>
      <c r="J20" s="294">
        <f>Dat1fix!HH16</f>
        <v>0</v>
      </c>
      <c r="K20" s="294">
        <f>Dat1fix!JC16</f>
        <v>20</v>
      </c>
      <c r="L20" s="294">
        <f>Dat1fix!JD16</f>
        <v>68</v>
      </c>
      <c r="M20" s="294">
        <f>Dat1fix!KW16</f>
        <v>0</v>
      </c>
      <c r="N20" s="294">
        <f>Dat1fix!KX16</f>
        <v>118</v>
      </c>
      <c r="O20" s="294">
        <f>Dat1fix!KY16</f>
        <v>0</v>
      </c>
      <c r="P20" s="294">
        <f>Dat1fix!KZ16</f>
        <v>1</v>
      </c>
    </row>
    <row r="21" spans="1:16" ht="15" customHeight="1">
      <c r="A21" s="654"/>
      <c r="B21" s="673"/>
      <c r="C21" s="180" t="str">
        <f>Dat1fix!D17</f>
        <v>Hedmark fengsel Bruvoll avd (LS)</v>
      </c>
      <c r="D21" s="294">
        <f>Dat1fix!G17</f>
        <v>70</v>
      </c>
      <c r="E21" s="322">
        <f t="shared" si="1"/>
        <v>56</v>
      </c>
      <c r="F21" s="322">
        <f t="shared" si="0"/>
        <v>485</v>
      </c>
      <c r="G21" s="322">
        <f>Dat1fix!GE17</f>
        <v>1</v>
      </c>
      <c r="H21" s="323">
        <f>Dat1fix!GF17</f>
        <v>1</v>
      </c>
      <c r="I21" s="294">
        <f>Dat1fix!HG17</f>
        <v>0</v>
      </c>
      <c r="J21" s="294">
        <f>Dat1fix!HH17</f>
        <v>156</v>
      </c>
      <c r="K21" s="294">
        <f>Dat1fix!JC17</f>
        <v>46</v>
      </c>
      <c r="L21" s="294">
        <f>Dat1fix!JD17</f>
        <v>152</v>
      </c>
      <c r="M21" s="294">
        <f>Dat1fix!KW17</f>
        <v>0</v>
      </c>
      <c r="N21" s="294">
        <f>Dat1fix!KX17</f>
        <v>176</v>
      </c>
      <c r="O21" s="294">
        <f>Dat1fix!KY17</f>
        <v>3</v>
      </c>
      <c r="P21" s="294">
        <f>Dat1fix!KZ17</f>
        <v>6</v>
      </c>
    </row>
    <row r="22" spans="1:16" ht="15" customHeight="1">
      <c r="A22" s="654"/>
      <c r="B22" s="673" t="str">
        <f>Dat1fix!C19</f>
        <v>Storhamar vgs</v>
      </c>
      <c r="C22" s="180" t="str">
        <f>Dat1fix!D18</f>
        <v>Hedmark fengsel Hamar avd (HS)</v>
      </c>
      <c r="D22" s="294">
        <f>Dat1fix!G18</f>
        <v>31</v>
      </c>
      <c r="E22" s="322">
        <f t="shared" si="1"/>
        <v>21</v>
      </c>
      <c r="F22" s="322">
        <f t="shared" si="0"/>
        <v>162</v>
      </c>
      <c r="G22" s="322">
        <f>Dat1fix!GE18</f>
        <v>0</v>
      </c>
      <c r="H22" s="323">
        <f>Dat1fix!GF18</f>
        <v>0</v>
      </c>
      <c r="I22" s="294">
        <f>Dat1fix!HG18</f>
        <v>21</v>
      </c>
      <c r="J22" s="294">
        <f>Dat1fix!HH18</f>
        <v>8</v>
      </c>
      <c r="K22" s="294">
        <f>Dat1fix!JC18</f>
        <v>0</v>
      </c>
      <c r="L22" s="294">
        <f>Dat1fix!JD18</f>
        <v>41</v>
      </c>
      <c r="M22" s="294">
        <f>Dat1fix!KW18</f>
        <v>0</v>
      </c>
      <c r="N22" s="294">
        <f>Dat1fix!KX18</f>
        <v>113</v>
      </c>
      <c r="O22" s="294">
        <f>Dat1fix!KY18</f>
        <v>0</v>
      </c>
      <c r="P22" s="294">
        <f>Dat1fix!KZ18</f>
        <v>0</v>
      </c>
    </row>
    <row r="23" spans="1:16" ht="15" customHeight="1">
      <c r="A23" s="654"/>
      <c r="B23" s="673"/>
      <c r="C23" s="180" t="str">
        <f>Dat1fix!D19</f>
        <v>Hedmark fengsel Ilseng avd (LS)</v>
      </c>
      <c r="D23" s="294">
        <f>Dat1fix!G19</f>
        <v>86</v>
      </c>
      <c r="E23" s="322">
        <f t="shared" si="1"/>
        <v>149</v>
      </c>
      <c r="F23" s="322">
        <f t="shared" si="0"/>
        <v>358</v>
      </c>
      <c r="G23" s="322">
        <f>Dat1fix!GE19</f>
        <v>0</v>
      </c>
      <c r="H23" s="323">
        <f>Dat1fix!GF19</f>
        <v>0</v>
      </c>
      <c r="I23" s="294">
        <f>Dat1fix!HG19</f>
        <v>0</v>
      </c>
      <c r="J23" s="294">
        <f>Dat1fix!HH19</f>
        <v>84</v>
      </c>
      <c r="K23" s="294">
        <f>Dat1fix!JC19</f>
        <v>125</v>
      </c>
      <c r="L23" s="294">
        <f>Dat1fix!JD19</f>
        <v>104</v>
      </c>
      <c r="M23" s="294">
        <f>Dat1fix!KW19</f>
        <v>14</v>
      </c>
      <c r="N23" s="294">
        <f>Dat1fix!KX19</f>
        <v>170</v>
      </c>
      <c r="O23" s="294">
        <f>Dat1fix!KY19</f>
        <v>3</v>
      </c>
      <c r="P23" s="294">
        <f>Dat1fix!KZ19</f>
        <v>7</v>
      </c>
    </row>
    <row r="24" spans="1:16" ht="15" customHeight="1">
      <c r="A24" s="654" t="str">
        <f>Dat1fix!B21</f>
        <v>Oppland</v>
      </c>
      <c r="B24" s="301" t="str">
        <f>Dat1fix!C20</f>
        <v>Gjøvik vgs</v>
      </c>
      <c r="C24" s="180" t="str">
        <f>Dat1fix!D20</f>
        <v>Vestoppland fengsel Gjøvik avd (HS)</v>
      </c>
      <c r="D24" s="294">
        <f>Dat1fix!G20</f>
        <v>24</v>
      </c>
      <c r="E24" s="322">
        <f t="shared" si="1"/>
        <v>55</v>
      </c>
      <c r="F24" s="322">
        <f t="shared" si="0"/>
        <v>119</v>
      </c>
      <c r="G24" s="322">
        <f>Dat1fix!GE20</f>
        <v>0</v>
      </c>
      <c r="H24" s="323">
        <f>Dat1fix!GF20</f>
        <v>0</v>
      </c>
      <c r="I24" s="294">
        <f>Dat1fix!HG20</f>
        <v>0</v>
      </c>
      <c r="J24" s="294">
        <f>Dat1fix!HH20</f>
        <v>119</v>
      </c>
      <c r="K24" s="294">
        <f>Dat1fix!JC20</f>
        <v>0</v>
      </c>
      <c r="L24" s="294">
        <f>Dat1fix!JD20</f>
        <v>0</v>
      </c>
      <c r="M24" s="294">
        <f>Dat1fix!KW20</f>
        <v>55</v>
      </c>
      <c r="N24" s="294">
        <f>Dat1fix!KX20</f>
        <v>0</v>
      </c>
      <c r="O24" s="294">
        <f>Dat1fix!KY20</f>
        <v>0</v>
      </c>
      <c r="P24" s="294">
        <f>Dat1fix!KZ20</f>
        <v>0</v>
      </c>
    </row>
    <row r="25" spans="1:16" ht="15" customHeight="1">
      <c r="A25" s="654"/>
      <c r="B25" s="301" t="str">
        <f>Dat1fix!C21</f>
        <v>Valdres vgs</v>
      </c>
      <c r="C25" s="180" t="str">
        <f>Dat1fix!D21</f>
        <v>Vestoppland fengsel Valdres avd (LS)</v>
      </c>
      <c r="D25" s="294">
        <f>Dat1fix!G21</f>
        <v>25</v>
      </c>
      <c r="E25" s="322">
        <f t="shared" si="1"/>
        <v>5</v>
      </c>
      <c r="F25" s="322">
        <f t="shared" si="0"/>
        <v>182</v>
      </c>
      <c r="G25" s="322">
        <f>Dat1fix!GE21</f>
        <v>0</v>
      </c>
      <c r="H25" s="323">
        <f>Dat1fix!GF21</f>
        <v>0</v>
      </c>
      <c r="I25" s="294">
        <f>Dat1fix!HG21</f>
        <v>1</v>
      </c>
      <c r="J25" s="294">
        <f>Dat1fix!HH21</f>
        <v>56</v>
      </c>
      <c r="K25" s="294">
        <f>Dat1fix!JC21</f>
        <v>0</v>
      </c>
      <c r="L25" s="294">
        <f>Dat1fix!JD21</f>
        <v>39</v>
      </c>
      <c r="M25" s="294">
        <f>Dat1fix!KW21</f>
        <v>0</v>
      </c>
      <c r="N25" s="294">
        <f>Dat1fix!KX21</f>
        <v>87</v>
      </c>
      <c r="O25" s="294">
        <f>Dat1fix!KY21</f>
        <v>2</v>
      </c>
      <c r="P25" s="294">
        <f>Dat1fix!KZ21</f>
        <v>2</v>
      </c>
    </row>
    <row r="26" spans="1:16" ht="15" customHeight="1">
      <c r="A26" s="654" t="str">
        <f>Dat1fix!B24</f>
        <v>Buskerud</v>
      </c>
      <c r="B26" s="655" t="str">
        <f>Dat1fix!C22</f>
        <v>Drammen vgs</v>
      </c>
      <c r="C26" s="180" t="str">
        <f>Dat1fix!D22</f>
        <v>Drammen fengsel (HS)</v>
      </c>
      <c r="D26" s="294">
        <f>Dat1fix!G22</f>
        <v>54</v>
      </c>
      <c r="E26" s="322">
        <f t="shared" si="1"/>
        <v>20</v>
      </c>
      <c r="F26" s="322">
        <f t="shared" si="0"/>
        <v>129</v>
      </c>
      <c r="G26" s="322">
        <f>Dat1fix!GE22</f>
        <v>0</v>
      </c>
      <c r="H26" s="323">
        <f>Dat1fix!GF22</f>
        <v>0</v>
      </c>
      <c r="I26" s="294">
        <f>Dat1fix!HG22</f>
        <v>0</v>
      </c>
      <c r="J26" s="294">
        <f>Dat1fix!HH22</f>
        <v>27</v>
      </c>
      <c r="K26" s="294">
        <f>Dat1fix!JC22</f>
        <v>0</v>
      </c>
      <c r="L26" s="294">
        <f>Dat1fix!JD22</f>
        <v>6</v>
      </c>
      <c r="M26" s="294">
        <f>Dat1fix!KW22</f>
        <v>19</v>
      </c>
      <c r="N26" s="294">
        <f>Dat1fix!KX22</f>
        <v>96</v>
      </c>
      <c r="O26" s="294">
        <f>Dat1fix!KY22</f>
        <v>0</v>
      </c>
      <c r="P26" s="294">
        <f>Dat1fix!KZ22</f>
        <v>1</v>
      </c>
    </row>
    <row r="27" spans="1:16" ht="15" customHeight="1">
      <c r="A27" s="654"/>
      <c r="B27" s="655"/>
      <c r="C27" s="180" t="str">
        <f>Dat1fix!D23</f>
        <v>Hassel fengsel (LS)</v>
      </c>
      <c r="D27" s="294">
        <f>Dat1fix!G23</f>
        <v>26</v>
      </c>
      <c r="E27" s="322">
        <f t="shared" si="1"/>
        <v>7</v>
      </c>
      <c r="F27" s="322">
        <f t="shared" si="0"/>
        <v>33</v>
      </c>
      <c r="G27" s="322">
        <f>Dat1fix!GE23</f>
        <v>0</v>
      </c>
      <c r="H27" s="323">
        <f>Dat1fix!GF23</f>
        <v>0</v>
      </c>
      <c r="I27" s="294">
        <f>Dat1fix!HG23</f>
        <v>0</v>
      </c>
      <c r="J27" s="294">
        <f>Dat1fix!HH23</f>
        <v>24</v>
      </c>
      <c r="K27" s="294">
        <f>Dat1fix!JC23</f>
        <v>0</v>
      </c>
      <c r="L27" s="294">
        <f>Dat1fix!JD23</f>
        <v>0</v>
      </c>
      <c r="M27" s="294">
        <f>Dat1fix!KW23</f>
        <v>0</v>
      </c>
      <c r="N27" s="294">
        <f>Dat1fix!KX23</f>
        <v>9</v>
      </c>
      <c r="O27" s="294">
        <f>Dat1fix!KY23</f>
        <v>1</v>
      </c>
      <c r="P27" s="294">
        <f>Dat1fix!KZ23</f>
        <v>6</v>
      </c>
    </row>
    <row r="28" spans="1:16" ht="15" customHeight="1">
      <c r="A28" s="654"/>
      <c r="B28" s="301" t="str">
        <f>Dat1fix!C24</f>
        <v>Hønefoss vgs</v>
      </c>
      <c r="C28" s="180" t="str">
        <f>Dat1fix!D24</f>
        <v>Ringerike fengsel (HS)</v>
      </c>
      <c r="D28" s="294">
        <f>Dat1fix!G24</f>
        <v>160</v>
      </c>
      <c r="E28" s="322">
        <f t="shared" si="1"/>
        <v>29</v>
      </c>
      <c r="F28" s="322">
        <f t="shared" si="0"/>
        <v>134</v>
      </c>
      <c r="G28" s="322">
        <f>Dat1fix!GE24</f>
        <v>0</v>
      </c>
      <c r="H28" s="323">
        <f>Dat1fix!GF24</f>
        <v>0</v>
      </c>
      <c r="I28" s="294">
        <f>Dat1fix!HG24</f>
        <v>25</v>
      </c>
      <c r="J28" s="294">
        <f>Dat1fix!HH24</f>
        <v>106</v>
      </c>
      <c r="K28" s="294">
        <f>Dat1fix!JC24</f>
        <v>0</v>
      </c>
      <c r="L28" s="294">
        <f>Dat1fix!JD24</f>
        <v>0</v>
      </c>
      <c r="M28" s="294">
        <f>Dat1fix!KW24</f>
        <v>0</v>
      </c>
      <c r="N28" s="294">
        <f>Dat1fix!KX24</f>
        <v>28</v>
      </c>
      <c r="O28" s="294">
        <f>Dat1fix!KY24</f>
        <v>0</v>
      </c>
      <c r="P28" s="294">
        <f>Dat1fix!KZ24</f>
        <v>4</v>
      </c>
    </row>
    <row r="29" spans="1:16" ht="15" customHeight="1">
      <c r="A29" s="654" t="str">
        <f>Dat1fix!B25</f>
        <v>Vestfold</v>
      </c>
      <c r="B29" s="673" t="str">
        <f>Dat1fix!C31</f>
        <v>Horten vgs</v>
      </c>
      <c r="C29" s="180" t="str">
        <f>Dat1fix!D25</f>
        <v>Nordre Vestfold fengsel Horten avd (HS)</v>
      </c>
      <c r="D29" s="294">
        <f>Dat1fix!G25</f>
        <v>16</v>
      </c>
      <c r="E29" s="322">
        <f t="shared" si="1"/>
        <v>5</v>
      </c>
      <c r="F29" s="322">
        <f t="shared" si="0"/>
        <v>45</v>
      </c>
      <c r="G29" s="322">
        <f>Dat1fix!GE25</f>
        <v>0</v>
      </c>
      <c r="H29" s="323">
        <f>Dat1fix!GF25</f>
        <v>0</v>
      </c>
      <c r="I29" s="294">
        <f>Dat1fix!HG25</f>
        <v>0</v>
      </c>
      <c r="J29" s="294">
        <f>Dat1fix!HH25</f>
        <v>3</v>
      </c>
      <c r="K29" s="294">
        <f>Dat1fix!JC25</f>
        <v>5</v>
      </c>
      <c r="L29" s="294">
        <f>Dat1fix!JD25</f>
        <v>17</v>
      </c>
      <c r="M29" s="294">
        <f>Dat1fix!KW25</f>
        <v>0</v>
      </c>
      <c r="N29" s="294">
        <f>Dat1fix!KX25</f>
        <v>25</v>
      </c>
      <c r="O29" s="294">
        <f>Dat1fix!KY25</f>
        <v>0</v>
      </c>
      <c r="P29" s="294">
        <f>Dat1fix!KZ25</f>
        <v>0</v>
      </c>
    </row>
    <row r="30" spans="1:16" ht="15" customHeight="1">
      <c r="A30" s="654"/>
      <c r="B30" s="673"/>
      <c r="C30" s="180" t="str">
        <f>Dat1fix!D26</f>
        <v>Nordre Vestfold fengsel Hof avd (LS)</v>
      </c>
      <c r="D30" s="294">
        <f>Dat1fix!G26</f>
        <v>109</v>
      </c>
      <c r="E30" s="322">
        <f t="shared" si="1"/>
        <v>22</v>
      </c>
      <c r="F30" s="322">
        <f t="shared" si="0"/>
        <v>57</v>
      </c>
      <c r="G30" s="322">
        <f>Dat1fix!GE26</f>
        <v>0</v>
      </c>
      <c r="H30" s="323">
        <f>Dat1fix!GF26</f>
        <v>12</v>
      </c>
      <c r="I30" s="294">
        <f>Dat1fix!HG26</f>
        <v>0</v>
      </c>
      <c r="J30" s="294">
        <f>Dat1fix!HH26</f>
        <v>43</v>
      </c>
      <c r="K30" s="294">
        <f>Dat1fix!JC26</f>
        <v>9</v>
      </c>
      <c r="L30" s="294">
        <f>Dat1fix!JD26</f>
        <v>0</v>
      </c>
      <c r="M30" s="294">
        <f>Dat1fix!KW26</f>
        <v>1</v>
      </c>
      <c r="N30" s="294">
        <f>Dat1fix!KX26</f>
        <v>2</v>
      </c>
      <c r="O30" s="294">
        <f>Dat1fix!KY26</f>
        <v>0</v>
      </c>
      <c r="P30" s="294">
        <f>Dat1fix!KZ26</f>
        <v>12</v>
      </c>
    </row>
    <row r="31" spans="1:16" ht="15" customHeight="1">
      <c r="A31" s="654"/>
      <c r="B31" s="673" t="str">
        <f>Dat1fix!C27</f>
        <v>Thor Heyerdahls vgs</v>
      </c>
      <c r="C31" s="180" t="str">
        <f>Dat1fix!D27</f>
        <v>Søndre Vestfold fengsel Larvik avd (HS)</v>
      </c>
      <c r="D31" s="294">
        <f>Dat1fix!G27</f>
        <v>16</v>
      </c>
      <c r="E31" s="322">
        <f t="shared" si="1"/>
        <v>52</v>
      </c>
      <c r="F31" s="322">
        <f t="shared" si="0"/>
        <v>107</v>
      </c>
      <c r="G31" s="322">
        <f>Dat1fix!GE27</f>
        <v>31</v>
      </c>
      <c r="H31" s="323">
        <f>Dat1fix!GF27</f>
        <v>4</v>
      </c>
      <c r="I31" s="294">
        <f>Dat1fix!HG27</f>
        <v>19</v>
      </c>
      <c r="J31" s="294">
        <f>Dat1fix!HH27</f>
        <v>0</v>
      </c>
      <c r="K31" s="294">
        <f>Dat1fix!JC27</f>
        <v>0</v>
      </c>
      <c r="L31" s="294">
        <f>Dat1fix!JD27</f>
        <v>0</v>
      </c>
      <c r="M31" s="294">
        <f>Dat1fix!KW27</f>
        <v>0</v>
      </c>
      <c r="N31" s="294">
        <f>Dat1fix!KX27</f>
        <v>103</v>
      </c>
      <c r="O31" s="294">
        <f>Dat1fix!KY27</f>
        <v>0</v>
      </c>
      <c r="P31" s="294">
        <f>Dat1fix!KZ27</f>
        <v>2</v>
      </c>
    </row>
    <row r="32" spans="1:16" ht="15" customHeight="1">
      <c r="A32" s="654"/>
      <c r="B32" s="673"/>
      <c r="C32" s="180" t="str">
        <f>Dat1fix!D28</f>
        <v>Sandefjord fengsel (LS)</v>
      </c>
      <c r="D32" s="294">
        <f>Dat1fix!G28</f>
        <v>13</v>
      </c>
      <c r="E32" s="322">
        <f t="shared" si="1"/>
        <v>4</v>
      </c>
      <c r="F32" s="322">
        <f t="shared" si="0"/>
        <v>44</v>
      </c>
      <c r="G32" s="322">
        <f>Dat1fix!GE28</f>
        <v>0</v>
      </c>
      <c r="H32" s="323">
        <f>Dat1fix!GF28</f>
        <v>0</v>
      </c>
      <c r="I32" s="294">
        <f>Dat1fix!HG28</f>
        <v>3</v>
      </c>
      <c r="J32" s="294">
        <f>Dat1fix!HH28</f>
        <v>0</v>
      </c>
      <c r="K32" s="294">
        <f>Dat1fix!JC28</f>
        <v>0</v>
      </c>
      <c r="L32" s="294">
        <f>Dat1fix!JD28</f>
        <v>12</v>
      </c>
      <c r="M32" s="294">
        <f>Dat1fix!KW28</f>
        <v>0</v>
      </c>
      <c r="N32" s="294">
        <f>Dat1fix!KX28</f>
        <v>32</v>
      </c>
      <c r="O32" s="294">
        <f>Dat1fix!KY28</f>
        <v>0</v>
      </c>
      <c r="P32" s="294">
        <f>Dat1fix!KZ28</f>
        <v>1</v>
      </c>
    </row>
    <row r="33" spans="1:16" ht="15" customHeight="1">
      <c r="A33" s="654"/>
      <c r="B33" s="673" t="str">
        <f>Dat1fix!C29</f>
        <v>Færder vgs</v>
      </c>
      <c r="C33" s="180" t="str">
        <f>Dat1fix!D29</f>
        <v>Søndre Vestfold fengsel Berg avd (LS)</v>
      </c>
      <c r="D33" s="294">
        <f>Dat1fix!G29</f>
        <v>48</v>
      </c>
      <c r="E33" s="322">
        <f t="shared" si="1"/>
        <v>20</v>
      </c>
      <c r="F33" s="322">
        <f t="shared" si="0"/>
        <v>115</v>
      </c>
      <c r="G33" s="322">
        <f>Dat1fix!GE29</f>
        <v>1</v>
      </c>
      <c r="H33" s="323">
        <f>Dat1fix!GF29</f>
        <v>0</v>
      </c>
      <c r="I33" s="294">
        <f>Dat1fix!HG29</f>
        <v>9</v>
      </c>
      <c r="J33" s="294">
        <f>Dat1fix!HH29</f>
        <v>33</v>
      </c>
      <c r="K33" s="294">
        <f>Dat1fix!JC29</f>
        <v>0</v>
      </c>
      <c r="L33" s="294">
        <f>Dat1fix!JD29</f>
        <v>30</v>
      </c>
      <c r="M33" s="294">
        <f>Dat1fix!KW29</f>
        <v>0</v>
      </c>
      <c r="N33" s="294">
        <f>Dat1fix!KX29</f>
        <v>52</v>
      </c>
      <c r="O33" s="294">
        <f>Dat1fix!KY29</f>
        <v>2</v>
      </c>
      <c r="P33" s="294">
        <f>Dat1fix!KZ29</f>
        <v>8</v>
      </c>
    </row>
    <row r="34" spans="1:16" ht="15" customHeight="1">
      <c r="A34" s="654"/>
      <c r="B34" s="673"/>
      <c r="C34" s="180" t="str">
        <f>Dat1fix!D30</f>
        <v>Sem fengsel (HS)</v>
      </c>
      <c r="D34" s="294">
        <f>Dat1fix!G30</f>
        <v>62</v>
      </c>
      <c r="E34" s="322">
        <f>G34+I34+K34+M34+O34+P34</f>
        <v>2</v>
      </c>
      <c r="F34" s="322">
        <f>H34+J34+L34+N34</f>
        <v>306</v>
      </c>
      <c r="G34" s="322">
        <f>Dat1fix!GE30</f>
        <v>0</v>
      </c>
      <c r="H34" s="323">
        <f>Dat1fix!GF30</f>
        <v>4</v>
      </c>
      <c r="I34" s="294">
        <f>Dat1fix!HG30</f>
        <v>0</v>
      </c>
      <c r="J34" s="294">
        <f>Dat1fix!HH30</f>
        <v>82</v>
      </c>
      <c r="K34" s="294">
        <f>Dat1fix!JC30</f>
        <v>0</v>
      </c>
      <c r="L34" s="294">
        <f>Dat1fix!JD30</f>
        <v>0</v>
      </c>
      <c r="M34" s="294">
        <f>Dat1fix!KW30</f>
        <v>0</v>
      </c>
      <c r="N34" s="294">
        <f>Dat1fix!KX30</f>
        <v>220</v>
      </c>
      <c r="O34" s="294">
        <f>Dat1fix!KY30</f>
        <v>0</v>
      </c>
      <c r="P34" s="294">
        <f>Dat1fix!KZ30</f>
        <v>2</v>
      </c>
    </row>
    <row r="35" spans="1:16" ht="15" customHeight="1">
      <c r="A35" s="654"/>
      <c r="B35" s="301" t="str">
        <f>Dat1fix!C31</f>
        <v>Horten vgs</v>
      </c>
      <c r="C35" s="180" t="str">
        <f>Dat1fix!D31</f>
        <v>Bastøy fengsel (LS)</v>
      </c>
      <c r="D35" s="294">
        <f>Dat1fix!G31</f>
        <v>115</v>
      </c>
      <c r="E35" s="322">
        <f t="shared" si="1"/>
        <v>13</v>
      </c>
      <c r="F35" s="322">
        <f t="shared" si="0"/>
        <v>329</v>
      </c>
      <c r="G35" s="322">
        <f>Dat1fix!GE31</f>
        <v>0</v>
      </c>
      <c r="H35" s="323">
        <f>Dat1fix!GF31</f>
        <v>0</v>
      </c>
      <c r="I35" s="294">
        <f>Dat1fix!HG31</f>
        <v>0</v>
      </c>
      <c r="J35" s="294">
        <f>Dat1fix!HH31</f>
        <v>45</v>
      </c>
      <c r="K35" s="294">
        <f>Dat1fix!JC31</f>
        <v>0</v>
      </c>
      <c r="L35" s="294">
        <f>Dat1fix!JD31</f>
        <v>85</v>
      </c>
      <c r="M35" s="294">
        <f>Dat1fix!KW31</f>
        <v>0</v>
      </c>
      <c r="N35" s="294">
        <f>Dat1fix!KX31</f>
        <v>199</v>
      </c>
      <c r="O35" s="294">
        <f>Dat1fix!KY31</f>
        <v>4</v>
      </c>
      <c r="P35" s="294">
        <f>Dat1fix!KZ31</f>
        <v>9</v>
      </c>
    </row>
    <row r="36" spans="1:16" ht="15" customHeight="1">
      <c r="A36" s="654" t="str">
        <f>Dat1fix!B32</f>
        <v>Telemark</v>
      </c>
      <c r="B36" s="673" t="str">
        <f>Dat1fix!C32</f>
        <v>Hjalmar Johansen vgs</v>
      </c>
      <c r="C36" s="180" t="str">
        <f>Dat1fix!D32</f>
        <v>Telemark fengsel Skien avd (HS)</v>
      </c>
      <c r="D36" s="294">
        <f>Dat1fix!G32</f>
        <v>82</v>
      </c>
      <c r="E36" s="322">
        <f t="shared" si="1"/>
        <v>3</v>
      </c>
      <c r="F36" s="322">
        <f t="shared" si="0"/>
        <v>152</v>
      </c>
      <c r="G36" s="322">
        <f>Dat1fix!GE32</f>
        <v>0</v>
      </c>
      <c r="H36" s="323">
        <f>Dat1fix!GF32</f>
        <v>0</v>
      </c>
      <c r="I36" s="294">
        <f>Dat1fix!HG32</f>
        <v>0</v>
      </c>
      <c r="J36" s="294">
        <f>Dat1fix!HH32</f>
        <v>83</v>
      </c>
      <c r="K36" s="294">
        <f>Dat1fix!JC32</f>
        <v>0</v>
      </c>
      <c r="L36" s="294">
        <f>Dat1fix!JD32</f>
        <v>24</v>
      </c>
      <c r="M36" s="294">
        <f>Dat1fix!KW32</f>
        <v>0</v>
      </c>
      <c r="N36" s="294">
        <f>Dat1fix!KX32</f>
        <v>45</v>
      </c>
      <c r="O36" s="294">
        <f>Dat1fix!KY32</f>
        <v>1</v>
      </c>
      <c r="P36" s="294">
        <f>Dat1fix!KZ32</f>
        <v>2</v>
      </c>
    </row>
    <row r="37" spans="1:16" ht="15" customHeight="1">
      <c r="A37" s="654"/>
      <c r="B37" s="673"/>
      <c r="C37" s="180" t="str">
        <f>Dat1fix!D33</f>
        <v>Telemark fengsel Kragerø avd (HS)</v>
      </c>
      <c r="D37" s="294">
        <f>Dat1fix!G33</f>
        <v>18</v>
      </c>
      <c r="E37" s="322">
        <f t="shared" si="1"/>
        <v>0</v>
      </c>
      <c r="F37" s="322">
        <f t="shared" si="0"/>
        <v>75</v>
      </c>
      <c r="G37" s="322">
        <f>Dat1fix!GE33</f>
        <v>0</v>
      </c>
      <c r="H37" s="323">
        <f>Dat1fix!GF33</f>
        <v>0</v>
      </c>
      <c r="I37" s="294">
        <f>Dat1fix!HG33</f>
        <v>0</v>
      </c>
      <c r="J37" s="294">
        <f>Dat1fix!HH33</f>
        <v>7</v>
      </c>
      <c r="K37" s="294">
        <f>Dat1fix!JC33</f>
        <v>0</v>
      </c>
      <c r="L37" s="294">
        <f>Dat1fix!JD33</f>
        <v>16</v>
      </c>
      <c r="M37" s="294">
        <f>Dat1fix!KW33</f>
        <v>0</v>
      </c>
      <c r="N37" s="294">
        <f>Dat1fix!KX33</f>
        <v>52</v>
      </c>
      <c r="O37" s="294">
        <f>Dat1fix!KY33</f>
        <v>0</v>
      </c>
      <c r="P37" s="294">
        <f>Dat1fix!KZ33</f>
        <v>0</v>
      </c>
    </row>
    <row r="38" spans="1:16" ht="15" customHeight="1">
      <c r="A38" s="654"/>
      <c r="B38" s="301" t="str">
        <f>Dat1fix!C34</f>
        <v>Vest-Telemark vgs</v>
      </c>
      <c r="C38" s="180" t="str">
        <f>Dat1fix!D34</f>
        <v>Arendal  fengsel Kleivgrend avd (LS)</v>
      </c>
      <c r="D38" s="294">
        <f>Dat1fix!G34</f>
        <v>28</v>
      </c>
      <c r="E38" s="322">
        <f t="shared" si="1"/>
        <v>0</v>
      </c>
      <c r="F38" s="322">
        <f t="shared" si="0"/>
        <v>165</v>
      </c>
      <c r="G38" s="322">
        <f>Dat1fix!GE34</f>
        <v>0</v>
      </c>
      <c r="H38" s="323">
        <f>Dat1fix!GF34</f>
        <v>0</v>
      </c>
      <c r="I38" s="294">
        <f>Dat1fix!HG34</f>
        <v>0</v>
      </c>
      <c r="J38" s="294">
        <f>Dat1fix!HH34</f>
        <v>28</v>
      </c>
      <c r="K38" s="294">
        <f>Dat1fix!JC34</f>
        <v>0</v>
      </c>
      <c r="L38" s="294">
        <f>Dat1fix!JD34</f>
        <v>137</v>
      </c>
      <c r="M38" s="294">
        <f>Dat1fix!KW34</f>
        <v>0</v>
      </c>
      <c r="N38" s="294">
        <f>Dat1fix!KX34</f>
        <v>0</v>
      </c>
      <c r="O38" s="294">
        <f>Dat1fix!KY34</f>
        <v>0</v>
      </c>
      <c r="P38" s="294">
        <f>Dat1fix!KZ34</f>
        <v>0</v>
      </c>
    </row>
    <row r="39" spans="1:16" ht="15" customHeight="1">
      <c r="A39" s="654" t="str">
        <f>Dat1fix!B35</f>
        <v>Aust-Agder</v>
      </c>
      <c r="B39" s="673" t="str">
        <f>Dat1fix!C35</f>
        <v>Sam Eyde vgs</v>
      </c>
      <c r="C39" s="180" t="str">
        <f>Dat1fix!D35</f>
        <v>Arendal fengsel (HS)</v>
      </c>
      <c r="D39" s="294">
        <f>Dat1fix!G35</f>
        <v>32</v>
      </c>
      <c r="E39" s="322">
        <f t="shared" si="1"/>
        <v>2</v>
      </c>
      <c r="F39" s="322">
        <f t="shared" si="0"/>
        <v>134</v>
      </c>
      <c r="G39" s="322">
        <f>Dat1fix!GE35</f>
        <v>0</v>
      </c>
      <c r="H39" s="323">
        <f>Dat1fix!GF35</f>
        <v>0</v>
      </c>
      <c r="I39" s="294">
        <f>Dat1fix!HG35</f>
        <v>0</v>
      </c>
      <c r="J39" s="294">
        <f>Dat1fix!HH35</f>
        <v>16</v>
      </c>
      <c r="K39" s="294">
        <f>Dat1fix!JC35</f>
        <v>0</v>
      </c>
      <c r="L39" s="294">
        <f>Dat1fix!JD35</f>
        <v>42</v>
      </c>
      <c r="M39" s="294">
        <f>Dat1fix!KW35</f>
        <v>0</v>
      </c>
      <c r="N39" s="294">
        <f>Dat1fix!KX35</f>
        <v>76</v>
      </c>
      <c r="O39" s="294">
        <f>Dat1fix!KY35</f>
        <v>0</v>
      </c>
      <c r="P39" s="294">
        <f>Dat1fix!KZ35</f>
        <v>2</v>
      </c>
    </row>
    <row r="40" spans="1:16" ht="15" customHeight="1">
      <c r="A40" s="654"/>
      <c r="B40" s="673"/>
      <c r="C40" s="180" t="str">
        <f>Dat1fix!D36</f>
        <v>Arendal fengsel Håvet avd (LS)</v>
      </c>
      <c r="D40" s="294">
        <f>Dat1fix!G36</f>
        <v>13</v>
      </c>
      <c r="E40" s="322">
        <f t="shared" si="1"/>
        <v>1</v>
      </c>
      <c r="F40" s="322">
        <f t="shared" si="0"/>
        <v>54</v>
      </c>
      <c r="G40" s="322">
        <f>Dat1fix!GE36</f>
        <v>0</v>
      </c>
      <c r="H40" s="323">
        <f>Dat1fix!GF36</f>
        <v>0</v>
      </c>
      <c r="I40" s="294">
        <f>Dat1fix!HG36</f>
        <v>0</v>
      </c>
      <c r="J40" s="294">
        <f>Dat1fix!HH36</f>
        <v>14</v>
      </c>
      <c r="K40" s="294">
        <f>Dat1fix!JC36</f>
        <v>0</v>
      </c>
      <c r="L40" s="294">
        <f>Dat1fix!JD36</f>
        <v>39</v>
      </c>
      <c r="M40" s="294">
        <f>Dat1fix!KW36</f>
        <v>0</v>
      </c>
      <c r="N40" s="294">
        <f>Dat1fix!KX36</f>
        <v>1</v>
      </c>
      <c r="O40" s="294">
        <f>Dat1fix!KY36</f>
        <v>0</v>
      </c>
      <c r="P40" s="294">
        <f>Dat1fix!KZ36</f>
        <v>1</v>
      </c>
    </row>
    <row r="41" spans="1:16" ht="15" customHeight="1">
      <c r="A41" s="654"/>
      <c r="B41" s="301" t="str">
        <f>Dat1fix!C37</f>
        <v>Setesdal vgs</v>
      </c>
      <c r="C41" s="180" t="str">
        <f>Dat1fix!D37</f>
        <v>Arendal fengsel Evje avd (LS)</v>
      </c>
      <c r="D41" s="294">
        <f>Dat1fix!G37</f>
        <v>20</v>
      </c>
      <c r="E41" s="322">
        <f t="shared" si="1"/>
        <v>0</v>
      </c>
      <c r="F41" s="322">
        <f t="shared" si="0"/>
        <v>165</v>
      </c>
      <c r="G41" s="322">
        <f>Dat1fix!GE37</f>
        <v>0</v>
      </c>
      <c r="H41" s="323">
        <f>Dat1fix!GF37</f>
        <v>0</v>
      </c>
      <c r="I41" s="294">
        <f>Dat1fix!HG37</f>
        <v>0</v>
      </c>
      <c r="J41" s="294">
        <f>Dat1fix!HH37</f>
        <v>30</v>
      </c>
      <c r="K41" s="294">
        <f>Dat1fix!JC37</f>
        <v>0</v>
      </c>
      <c r="L41" s="294">
        <f>Dat1fix!JD37</f>
        <v>92</v>
      </c>
      <c r="M41" s="294">
        <f>Dat1fix!KW37</f>
        <v>0</v>
      </c>
      <c r="N41" s="294">
        <f>Dat1fix!KX37</f>
        <v>43</v>
      </c>
      <c r="O41" s="294">
        <f>Dat1fix!KY37</f>
        <v>0</v>
      </c>
      <c r="P41" s="294">
        <f>Dat1fix!KZ37</f>
        <v>0</v>
      </c>
    </row>
    <row r="42" spans="1:16" ht="15" customHeight="1">
      <c r="A42" s="226" t="s">
        <v>890</v>
      </c>
      <c r="B42" s="301" t="str">
        <f>Dat1fix!C38</f>
        <v>Kvadraturen vgs</v>
      </c>
      <c r="C42" s="180" t="str">
        <f>Dat1fix!D38</f>
        <v>Kristiansand fengsel (HS)</v>
      </c>
      <c r="D42" s="294">
        <f>Dat1fix!G38</f>
        <v>44</v>
      </c>
      <c r="E42" s="322">
        <f t="shared" si="1"/>
        <v>44</v>
      </c>
      <c r="F42" s="322">
        <f t="shared" si="0"/>
        <v>0</v>
      </c>
      <c r="G42" s="322">
        <f>Dat1fix!GE38</f>
        <v>0</v>
      </c>
      <c r="H42" s="323">
        <f>Dat1fix!GF38</f>
        <v>0</v>
      </c>
      <c r="I42" s="294">
        <f>Dat1fix!HG38</f>
        <v>24</v>
      </c>
      <c r="J42" s="294">
        <f>Dat1fix!HH38</f>
        <v>0</v>
      </c>
      <c r="K42" s="294">
        <f>Dat1fix!JC38</f>
        <v>12</v>
      </c>
      <c r="L42" s="294">
        <f>Dat1fix!JD38</f>
        <v>0</v>
      </c>
      <c r="M42" s="294">
        <f>Dat1fix!KW38</f>
        <v>8</v>
      </c>
      <c r="N42" s="294">
        <f>Dat1fix!KX38</f>
        <v>0</v>
      </c>
      <c r="O42" s="294">
        <f>Dat1fix!KY38</f>
        <v>0</v>
      </c>
      <c r="P42" s="294">
        <f>Dat1fix!KZ38</f>
        <v>0</v>
      </c>
    </row>
    <row r="43" spans="1:16" ht="15" customHeight="1">
      <c r="A43" s="654" t="str">
        <f>Dat1fix!B39</f>
        <v>Rogaland</v>
      </c>
      <c r="B43" s="301" t="str">
        <f>Dat1fix!C39</f>
        <v>Randaberg vgs</v>
      </c>
      <c r="C43" s="180" t="str">
        <f>Dat1fix!D39</f>
        <v>Stavanger fengsel (HS)</v>
      </c>
      <c r="D43" s="294">
        <f>Dat1fix!G39</f>
        <v>68</v>
      </c>
      <c r="E43" s="322">
        <f t="shared" si="1"/>
        <v>121</v>
      </c>
      <c r="F43" s="322">
        <f t="shared" si="0"/>
        <v>4</v>
      </c>
      <c r="G43" s="322">
        <f>Dat1fix!GE39</f>
        <v>0</v>
      </c>
      <c r="H43" s="323">
        <f>Dat1fix!GF39</f>
        <v>0</v>
      </c>
      <c r="I43" s="294">
        <f>Dat1fix!HG39</f>
        <v>121</v>
      </c>
      <c r="J43" s="294">
        <f>Dat1fix!HH39</f>
        <v>0</v>
      </c>
      <c r="K43" s="294">
        <f>Dat1fix!JC39</f>
        <v>0</v>
      </c>
      <c r="L43" s="294">
        <f>Dat1fix!JD39</f>
        <v>0</v>
      </c>
      <c r="M43" s="294">
        <f>Dat1fix!KW39</f>
        <v>0</v>
      </c>
      <c r="N43" s="294">
        <f>Dat1fix!KX39</f>
        <v>4</v>
      </c>
      <c r="O43" s="294">
        <f>Dat1fix!KY39</f>
        <v>0</v>
      </c>
      <c r="P43" s="294">
        <f>Dat1fix!KZ39</f>
        <v>0</v>
      </c>
    </row>
    <row r="44" spans="1:16" ht="15" customHeight="1">
      <c r="A44" s="654"/>
      <c r="B44" s="301" t="str">
        <f>Dat1fix!C40</f>
        <v>Haugaland vgs</v>
      </c>
      <c r="C44" s="180" t="str">
        <f>Dat1fix!D40</f>
        <v>Haugesund fengsel (HS)</v>
      </c>
      <c r="D44" s="294">
        <f>Dat1fix!G40</f>
        <v>29</v>
      </c>
      <c r="E44" s="322">
        <f t="shared" si="1"/>
        <v>0</v>
      </c>
      <c r="F44" s="322">
        <f t="shared" si="0"/>
        <v>37</v>
      </c>
      <c r="G44" s="322">
        <f>Dat1fix!GE40</f>
        <v>0</v>
      </c>
      <c r="H44" s="323">
        <f>Dat1fix!GF40</f>
        <v>0</v>
      </c>
      <c r="I44" s="294">
        <f>Dat1fix!HG40</f>
        <v>0</v>
      </c>
      <c r="J44" s="294">
        <f>Dat1fix!HH40</f>
        <v>17</v>
      </c>
      <c r="K44" s="294">
        <f>Dat1fix!JC40</f>
        <v>0</v>
      </c>
      <c r="L44" s="294">
        <f>Dat1fix!JD40</f>
        <v>0</v>
      </c>
      <c r="M44" s="294">
        <f>Dat1fix!KW40</f>
        <v>0</v>
      </c>
      <c r="N44" s="294">
        <f>Dat1fix!KX40</f>
        <v>20</v>
      </c>
      <c r="O44" s="294">
        <f>Dat1fix!KY40</f>
        <v>0</v>
      </c>
      <c r="P44" s="294">
        <f>Dat1fix!KZ40</f>
        <v>0</v>
      </c>
    </row>
    <row r="45" spans="1:16" ht="15" customHeight="1">
      <c r="A45" s="654"/>
      <c r="B45" s="673" t="str">
        <f>Dat1fix!C41</f>
        <v>Time vgs</v>
      </c>
      <c r="C45" s="180" t="str">
        <f>Dat1fix!D41</f>
        <v>Åna fengsel (HS)</v>
      </c>
      <c r="D45" s="294">
        <f>Dat1fix!G41</f>
        <v>140</v>
      </c>
      <c r="E45" s="322">
        <f t="shared" si="1"/>
        <v>136</v>
      </c>
      <c r="F45" s="322">
        <f t="shared" si="0"/>
        <v>185</v>
      </c>
      <c r="G45" s="322">
        <f>Dat1fix!GE41</f>
        <v>0</v>
      </c>
      <c r="H45" s="323">
        <f>Dat1fix!GF41</f>
        <v>4</v>
      </c>
      <c r="I45" s="294">
        <f>Dat1fix!HG41</f>
        <v>131</v>
      </c>
      <c r="J45" s="294">
        <f>Dat1fix!HH41</f>
        <v>45</v>
      </c>
      <c r="K45" s="294">
        <f>Dat1fix!JC41</f>
        <v>0</v>
      </c>
      <c r="L45" s="294">
        <f>Dat1fix!JD41</f>
        <v>100</v>
      </c>
      <c r="M45" s="294">
        <f>Dat1fix!KW41</f>
        <v>0</v>
      </c>
      <c r="N45" s="294">
        <f>Dat1fix!KX41</f>
        <v>36</v>
      </c>
      <c r="O45" s="294">
        <f>Dat1fix!KY41</f>
        <v>3</v>
      </c>
      <c r="P45" s="294">
        <f>Dat1fix!KZ41</f>
        <v>2</v>
      </c>
    </row>
    <row r="46" spans="1:16" ht="15" customHeight="1">
      <c r="A46" s="654"/>
      <c r="B46" s="673"/>
      <c r="C46" s="180" t="str">
        <f>Dat1fix!D42</f>
        <v>Åna fengsel Rødgata avd (LS)</v>
      </c>
      <c r="D46" s="294">
        <f>Dat1fix!G42</f>
        <v>24</v>
      </c>
      <c r="E46" s="322">
        <f t="shared" si="1"/>
        <v>25</v>
      </c>
      <c r="F46" s="322">
        <f t="shared" si="0"/>
        <v>0</v>
      </c>
      <c r="G46" s="322">
        <f>Dat1fix!GE42</f>
        <v>0</v>
      </c>
      <c r="H46" s="323">
        <f>Dat1fix!GF42</f>
        <v>0</v>
      </c>
      <c r="I46" s="294">
        <f>Dat1fix!HG42</f>
        <v>22</v>
      </c>
      <c r="J46" s="294">
        <f>Dat1fix!HH42</f>
        <v>0</v>
      </c>
      <c r="K46" s="294">
        <f>Dat1fix!JC42</f>
        <v>0</v>
      </c>
      <c r="L46" s="294">
        <f>Dat1fix!JD42</f>
        <v>0</v>
      </c>
      <c r="M46" s="294">
        <f>Dat1fix!KW42</f>
        <v>0</v>
      </c>
      <c r="N46" s="294">
        <f>Dat1fix!KX42</f>
        <v>0</v>
      </c>
      <c r="O46" s="294">
        <f>Dat1fix!KY42</f>
        <v>3</v>
      </c>
      <c r="P46" s="294">
        <f>Dat1fix!KZ42</f>
        <v>0</v>
      </c>
    </row>
    <row r="47" spans="1:16" ht="15" customHeight="1">
      <c r="A47" s="654"/>
      <c r="B47" s="301" t="str">
        <f>Dat1fix!C43</f>
        <v>Ølen vgs</v>
      </c>
      <c r="C47" s="180" t="str">
        <f>Dat1fix!D43</f>
        <v>Sandeid fengsel (LS)</v>
      </c>
      <c r="D47" s="294">
        <f>Dat1fix!G43</f>
        <v>88</v>
      </c>
      <c r="E47" s="322">
        <f t="shared" si="1"/>
        <v>4</v>
      </c>
      <c r="F47" s="322">
        <f t="shared" si="0"/>
        <v>141</v>
      </c>
      <c r="G47" s="322">
        <f>Dat1fix!GE43</f>
        <v>0</v>
      </c>
      <c r="H47" s="323">
        <f>Dat1fix!GF43</f>
        <v>5</v>
      </c>
      <c r="I47" s="294">
        <f>Dat1fix!HG43</f>
        <v>0</v>
      </c>
      <c r="J47" s="294">
        <f>Dat1fix!HH43</f>
        <v>51</v>
      </c>
      <c r="K47" s="294">
        <f>Dat1fix!JC43</f>
        <v>0</v>
      </c>
      <c r="L47" s="294">
        <f>Dat1fix!JD43</f>
        <v>67</v>
      </c>
      <c r="M47" s="294">
        <f>Dat1fix!KW43</f>
        <v>0</v>
      </c>
      <c r="N47" s="294">
        <f>Dat1fix!KX43</f>
        <v>18</v>
      </c>
      <c r="O47" s="294">
        <f>Dat1fix!KY43</f>
        <v>2</v>
      </c>
      <c r="P47" s="294">
        <f>Dat1fix!KZ43</f>
        <v>2</v>
      </c>
    </row>
    <row r="48" spans="1:16" ht="15" customHeight="1">
      <c r="A48" s="654" t="str">
        <f>Dat1fix!B44</f>
        <v>Hordaland</v>
      </c>
      <c r="B48" s="673" t="str">
        <f>Dat1fix!C44</f>
        <v>Åsane vgs</v>
      </c>
      <c r="C48" s="180" t="str">
        <f>Dat1fix!D44</f>
        <v>Bergen fengsel Osterøy avd (LS)</v>
      </c>
      <c r="D48" s="294">
        <f>Dat1fix!G44</f>
        <v>31</v>
      </c>
      <c r="E48" s="322">
        <f t="shared" si="1"/>
        <v>31</v>
      </c>
      <c r="F48" s="322">
        <f t="shared" si="0"/>
        <v>126</v>
      </c>
      <c r="G48" s="322">
        <f>Dat1fix!GE44</f>
        <v>0</v>
      </c>
      <c r="H48" s="323">
        <f>Dat1fix!GF44</f>
        <v>2</v>
      </c>
      <c r="I48" s="294">
        <f>Dat1fix!HG44</f>
        <v>30</v>
      </c>
      <c r="J48" s="294">
        <f>Dat1fix!HH44</f>
        <v>30</v>
      </c>
      <c r="K48" s="294">
        <f>Dat1fix!JC44</f>
        <v>0</v>
      </c>
      <c r="L48" s="294">
        <f>Dat1fix!JD44</f>
        <v>58</v>
      </c>
      <c r="M48" s="294">
        <f>Dat1fix!KW44</f>
        <v>0</v>
      </c>
      <c r="N48" s="294">
        <f>Dat1fix!KX44</f>
        <v>36</v>
      </c>
      <c r="O48" s="294">
        <f>Dat1fix!KY44</f>
        <v>0</v>
      </c>
      <c r="P48" s="294">
        <f>Dat1fix!KZ44</f>
        <v>1</v>
      </c>
    </row>
    <row r="49" spans="1:16" ht="15" customHeight="1">
      <c r="A49" s="654"/>
      <c r="B49" s="673"/>
      <c r="C49" s="180" t="str">
        <f>Dat1fix!D45</f>
        <v>Bergen fengsel (HS)</v>
      </c>
      <c r="D49" s="294">
        <f>Dat1fix!G45</f>
        <v>203</v>
      </c>
      <c r="E49" s="322">
        <f t="shared" si="1"/>
        <v>50</v>
      </c>
      <c r="F49" s="322">
        <f t="shared" si="0"/>
        <v>422</v>
      </c>
      <c r="G49" s="322">
        <f>Dat1fix!GE45</f>
        <v>0</v>
      </c>
      <c r="H49" s="323">
        <f>Dat1fix!GF45</f>
        <v>0</v>
      </c>
      <c r="I49" s="294">
        <f>Dat1fix!HG45</f>
        <v>39</v>
      </c>
      <c r="J49" s="294">
        <f>Dat1fix!HH45</f>
        <v>14</v>
      </c>
      <c r="K49" s="294">
        <f>Dat1fix!JC45</f>
        <v>0</v>
      </c>
      <c r="L49" s="294">
        <f>Dat1fix!JD45</f>
        <v>137</v>
      </c>
      <c r="M49" s="294">
        <f>Dat1fix!KW45</f>
        <v>0</v>
      </c>
      <c r="N49" s="294">
        <f>Dat1fix!KX45</f>
        <v>271</v>
      </c>
      <c r="O49" s="294">
        <f>Dat1fix!KY45</f>
        <v>6</v>
      </c>
      <c r="P49" s="294">
        <f>Dat1fix!KZ45</f>
        <v>5</v>
      </c>
    </row>
    <row r="50" spans="1:16" ht="15" customHeight="1">
      <c r="A50" s="654"/>
      <c r="B50" s="673"/>
      <c r="C50" s="180" t="str">
        <f>Dat1fix!D46</f>
        <v>Bjørgvin fengsel (LS)</v>
      </c>
      <c r="D50" s="294">
        <f>Dat1fix!G46</f>
        <v>90</v>
      </c>
      <c r="E50" s="322">
        <f t="shared" si="1"/>
        <v>106</v>
      </c>
      <c r="F50" s="322">
        <f t="shared" si="0"/>
        <v>574</v>
      </c>
      <c r="G50" s="322">
        <f>Dat1fix!GE46</f>
        <v>0</v>
      </c>
      <c r="H50" s="323">
        <f>Dat1fix!GF46</f>
        <v>0</v>
      </c>
      <c r="I50" s="294">
        <f>Dat1fix!HG46</f>
        <v>48</v>
      </c>
      <c r="J50" s="294">
        <f>Dat1fix!HH46</f>
        <v>331</v>
      </c>
      <c r="K50" s="294">
        <f>Dat1fix!JC46</f>
        <v>47</v>
      </c>
      <c r="L50" s="294">
        <f>Dat1fix!JD46</f>
        <v>53</v>
      </c>
      <c r="M50" s="294">
        <f>Dat1fix!KW46</f>
        <v>8</v>
      </c>
      <c r="N50" s="294">
        <f>Dat1fix!KX46</f>
        <v>190</v>
      </c>
      <c r="O50" s="294">
        <f>Dat1fix!KY46</f>
        <v>0</v>
      </c>
      <c r="P50" s="294">
        <f>Dat1fix!KZ46</f>
        <v>3</v>
      </c>
    </row>
    <row r="51" spans="1:16" ht="15" customHeight="1">
      <c r="A51" s="654" t="str">
        <f>Dat1fix!B47</f>
        <v>Sogn og Fjordane</v>
      </c>
      <c r="B51" s="673" t="str">
        <f>Dat1fix!C47</f>
        <v>Sogndal vgs</v>
      </c>
      <c r="C51" s="180" t="str">
        <f>Dat1fix!D47</f>
        <v>Vik fengsel avd høyere sikkerhet (HS)</v>
      </c>
      <c r="D51" s="294">
        <f>Dat1fix!G47</f>
        <v>28</v>
      </c>
      <c r="E51" s="322">
        <f t="shared" si="1"/>
        <v>18</v>
      </c>
      <c r="F51" s="322">
        <f t="shared" si="0"/>
        <v>49</v>
      </c>
      <c r="G51" s="322">
        <f>Dat1fix!GE47</f>
        <v>0</v>
      </c>
      <c r="H51" s="323">
        <f>Dat1fix!GF47</f>
        <v>0</v>
      </c>
      <c r="I51" s="294">
        <f>Dat1fix!HG47</f>
        <v>0</v>
      </c>
      <c r="J51" s="294">
        <f>Dat1fix!HH47</f>
        <v>16</v>
      </c>
      <c r="K51" s="294">
        <f>Dat1fix!JC47</f>
        <v>18</v>
      </c>
      <c r="L51" s="294">
        <f>Dat1fix!JD47</f>
        <v>0</v>
      </c>
      <c r="M51" s="294">
        <f>Dat1fix!KW47</f>
        <v>0</v>
      </c>
      <c r="N51" s="294">
        <f>Dat1fix!KX47</f>
        <v>33</v>
      </c>
      <c r="O51" s="294">
        <f>Dat1fix!KY47</f>
        <v>0</v>
      </c>
      <c r="P51" s="294">
        <f>Dat1fix!KZ47</f>
        <v>0</v>
      </c>
    </row>
    <row r="52" spans="1:16" ht="15" customHeight="1">
      <c r="A52" s="654"/>
      <c r="B52" s="673"/>
      <c r="C52" s="180" t="str">
        <f>Dat1fix!D48</f>
        <v>Vik fengsel avd lavere sikkerhet (LS)</v>
      </c>
      <c r="D52" s="294">
        <f>Dat1fix!G48</f>
        <v>11</v>
      </c>
      <c r="E52" s="322">
        <f t="shared" si="1"/>
        <v>17</v>
      </c>
      <c r="F52" s="322">
        <f t="shared" si="0"/>
        <v>20</v>
      </c>
      <c r="G52" s="322">
        <f>Dat1fix!GE48</f>
        <v>0</v>
      </c>
      <c r="H52" s="323">
        <f>Dat1fix!GF48</f>
        <v>0</v>
      </c>
      <c r="I52" s="294">
        <f>Dat1fix!HG48</f>
        <v>0</v>
      </c>
      <c r="J52" s="294">
        <f>Dat1fix!HH48</f>
        <v>6</v>
      </c>
      <c r="K52" s="294">
        <f>Dat1fix!JC48</f>
        <v>17</v>
      </c>
      <c r="L52" s="294">
        <f>Dat1fix!JD48</f>
        <v>0</v>
      </c>
      <c r="M52" s="294">
        <f>Dat1fix!KW48</f>
        <v>0</v>
      </c>
      <c r="N52" s="294">
        <f>Dat1fix!KX48</f>
        <v>14</v>
      </c>
      <c r="O52" s="294">
        <f>Dat1fix!KY48</f>
        <v>0</v>
      </c>
      <c r="P52" s="294">
        <f>Dat1fix!KZ48</f>
        <v>0</v>
      </c>
    </row>
    <row r="53" spans="1:16" ht="15" customHeight="1">
      <c r="A53" s="654" t="str">
        <f>Dat1fix!B49</f>
        <v>Møre og Romsdal</v>
      </c>
      <c r="B53" s="673" t="str">
        <f>Dat1fix!C49</f>
        <v>Romsdal vgs</v>
      </c>
      <c r="C53" s="180" t="str">
        <f>Dat1fix!D49</f>
        <v>Hustad fengsel avd høyere sikkerhet (HS)</v>
      </c>
      <c r="D53" s="294">
        <f>Dat1fix!G49</f>
        <v>28</v>
      </c>
      <c r="E53" s="322">
        <f t="shared" si="1"/>
        <v>0</v>
      </c>
      <c r="F53" s="322">
        <f t="shared" si="0"/>
        <v>119</v>
      </c>
      <c r="G53" s="322">
        <f>Dat1fix!GE49</f>
        <v>0</v>
      </c>
      <c r="H53" s="323">
        <f>Dat1fix!GF49</f>
        <v>0</v>
      </c>
      <c r="I53" s="294">
        <f>Dat1fix!HG49</f>
        <v>0</v>
      </c>
      <c r="J53" s="294">
        <f>Dat1fix!HH49</f>
        <v>74</v>
      </c>
      <c r="K53" s="294">
        <f>Dat1fix!JC49</f>
        <v>0</v>
      </c>
      <c r="L53" s="294">
        <f>Dat1fix!JD49</f>
        <v>18</v>
      </c>
      <c r="M53" s="294">
        <f>Dat1fix!KW49</f>
        <v>0</v>
      </c>
      <c r="N53" s="294">
        <f>Dat1fix!KX49</f>
        <v>27</v>
      </c>
      <c r="O53" s="294">
        <f>Dat1fix!KY49</f>
        <v>0</v>
      </c>
      <c r="P53" s="294">
        <f>Dat1fix!KZ49</f>
        <v>0</v>
      </c>
    </row>
    <row r="54" spans="1:16" ht="15" customHeight="1">
      <c r="A54" s="654"/>
      <c r="B54" s="673"/>
      <c r="C54" s="180" t="str">
        <f>Dat1fix!D50</f>
        <v>Hustad fengsel avd lavere sikkerhet (LS)</v>
      </c>
      <c r="D54" s="294">
        <f>Dat1fix!G50</f>
        <v>32</v>
      </c>
      <c r="E54" s="322">
        <f t="shared" si="1"/>
        <v>51</v>
      </c>
      <c r="F54" s="322">
        <f t="shared" si="0"/>
        <v>235</v>
      </c>
      <c r="G54" s="322">
        <f>Dat1fix!GE50</f>
        <v>0</v>
      </c>
      <c r="H54" s="323">
        <f>Dat1fix!GF50</f>
        <v>2</v>
      </c>
      <c r="I54" s="294">
        <f>Dat1fix!HG50</f>
        <v>0</v>
      </c>
      <c r="J54" s="294">
        <f>Dat1fix!HH50</f>
        <v>74</v>
      </c>
      <c r="K54" s="294">
        <f>Dat1fix!JC50</f>
        <v>50</v>
      </c>
      <c r="L54" s="294">
        <f>Dat1fix!JD50</f>
        <v>115</v>
      </c>
      <c r="M54" s="294">
        <f>Dat1fix!KW50</f>
        <v>0</v>
      </c>
      <c r="N54" s="294">
        <f>Dat1fix!KX50</f>
        <v>44</v>
      </c>
      <c r="O54" s="294">
        <f>Dat1fix!KY50</f>
        <v>1</v>
      </c>
      <c r="P54" s="294">
        <f>Dat1fix!KZ50</f>
        <v>0</v>
      </c>
    </row>
    <row r="55" spans="1:16" ht="15" customHeight="1">
      <c r="A55" s="654"/>
      <c r="B55" s="301" t="str">
        <f>Dat1fix!C51</f>
        <v>Fagerlia vgs</v>
      </c>
      <c r="C55" s="180" t="str">
        <f>Dat1fix!D51</f>
        <v>Ålesund fengsel (HS)</v>
      </c>
      <c r="D55" s="294">
        <f>Dat1fix!G51</f>
        <v>27</v>
      </c>
      <c r="E55" s="322">
        <f t="shared" si="1"/>
        <v>0</v>
      </c>
      <c r="F55" s="322">
        <f>H55+J55+L55+N55</f>
        <v>75</v>
      </c>
      <c r="G55" s="322">
        <f>Dat1fix!GE51</f>
        <v>0</v>
      </c>
      <c r="H55" s="323">
        <f>Dat1fix!GF51</f>
        <v>0</v>
      </c>
      <c r="I55" s="294">
        <f>Dat1fix!HG51</f>
        <v>0</v>
      </c>
      <c r="J55" s="294">
        <f>Dat1fix!HH51</f>
        <v>10</v>
      </c>
      <c r="K55" s="294">
        <f>Dat1fix!JC51</f>
        <v>0</v>
      </c>
      <c r="L55" s="294">
        <f>Dat1fix!JD51</f>
        <v>2</v>
      </c>
      <c r="M55" s="294">
        <f>Dat1fix!KW51</f>
        <v>0</v>
      </c>
      <c r="N55" s="294">
        <f>Dat1fix!KX51</f>
        <v>63</v>
      </c>
      <c r="O55" s="294">
        <f>Dat1fix!KY51</f>
        <v>0</v>
      </c>
      <c r="P55" s="294">
        <f>Dat1fix!KZ51</f>
        <v>0</v>
      </c>
    </row>
    <row r="56" spans="1:16" ht="15" customHeight="1">
      <c r="A56" s="654" t="str">
        <f>Dat1fix!B52</f>
        <v>Sør-Trøndelag</v>
      </c>
      <c r="B56" s="673" t="str">
        <f>Dat1fix!C52</f>
        <v>Charlottenlund vgs</v>
      </c>
      <c r="C56" s="180" t="str">
        <f>Dat1fix!D52</f>
        <v>Trondheim fengsel Nermarka avd (HS)</v>
      </c>
      <c r="D56" s="294">
        <f>Dat1fix!G52</f>
        <v>154</v>
      </c>
      <c r="E56" s="322">
        <f t="shared" si="1"/>
        <v>7</v>
      </c>
      <c r="F56" s="322">
        <f t="shared" ref="F56:F65" si="2">H56+J56+L56+N56</f>
        <v>198</v>
      </c>
      <c r="G56" s="322">
        <f>Dat1fix!GE52</f>
        <v>0</v>
      </c>
      <c r="H56" s="323">
        <f>Dat1fix!GF52</f>
        <v>9</v>
      </c>
      <c r="I56" s="294">
        <f>Dat1fix!HG52</f>
        <v>0</v>
      </c>
      <c r="J56" s="294">
        <f>Dat1fix!HH52</f>
        <v>115</v>
      </c>
      <c r="K56" s="294">
        <f>Dat1fix!JC52</f>
        <v>0</v>
      </c>
      <c r="L56" s="294">
        <f>Dat1fix!JD52</f>
        <v>41</v>
      </c>
      <c r="M56" s="294">
        <f>Dat1fix!KW52</f>
        <v>0</v>
      </c>
      <c r="N56" s="294">
        <f>Dat1fix!KX52</f>
        <v>33</v>
      </c>
      <c r="O56" s="294">
        <f>Dat1fix!KY52</f>
        <v>2</v>
      </c>
      <c r="P56" s="294">
        <f>Dat1fix!KZ52</f>
        <v>5</v>
      </c>
    </row>
    <row r="57" spans="1:16" ht="15" customHeight="1">
      <c r="A57" s="654"/>
      <c r="B57" s="673"/>
      <c r="C57" s="180" t="str">
        <f>Dat1fix!D53</f>
        <v>Trondheim fengsel Leira avd (LS)</v>
      </c>
      <c r="D57" s="294">
        <f>Dat1fix!G53</f>
        <v>29</v>
      </c>
      <c r="E57" s="322">
        <f t="shared" si="1"/>
        <v>1</v>
      </c>
      <c r="F57" s="322">
        <f t="shared" si="2"/>
        <v>14</v>
      </c>
      <c r="G57" s="322">
        <f>Dat1fix!GE53</f>
        <v>0</v>
      </c>
      <c r="H57" s="323">
        <f>Dat1fix!GF53</f>
        <v>0</v>
      </c>
      <c r="I57" s="294">
        <f>Dat1fix!HG53</f>
        <v>0</v>
      </c>
      <c r="J57" s="294">
        <f>Dat1fix!HH53</f>
        <v>11</v>
      </c>
      <c r="K57" s="294">
        <f>Dat1fix!JC53</f>
        <v>0</v>
      </c>
      <c r="L57" s="294">
        <f>Dat1fix!JD53</f>
        <v>3</v>
      </c>
      <c r="M57" s="294">
        <f>Dat1fix!KW53</f>
        <v>0</v>
      </c>
      <c r="N57" s="294">
        <f>Dat1fix!KX53</f>
        <v>0</v>
      </c>
      <c r="O57" s="294">
        <f>Dat1fix!KY53</f>
        <v>0</v>
      </c>
      <c r="P57" s="294">
        <f>Dat1fix!KZ53</f>
        <v>1</v>
      </c>
    </row>
    <row r="58" spans="1:16" ht="15" customHeight="1">
      <c r="A58" s="192" t="str">
        <f>Dat1fix!B54</f>
        <v>Nord-Trøndelag</v>
      </c>
      <c r="B58" s="301" t="str">
        <f>Dat1fix!C54</f>
        <v>Steinkjer vgs</v>
      </c>
      <c r="C58" s="180" t="str">
        <f>Dat1fix!D54</f>
        <v>Verdal fengsel (LS)</v>
      </c>
      <c r="D58" s="294">
        <f>Dat1fix!G54</f>
        <v>60</v>
      </c>
      <c r="E58" s="322">
        <f t="shared" si="1"/>
        <v>115</v>
      </c>
      <c r="F58" s="322">
        <f t="shared" si="2"/>
        <v>289</v>
      </c>
      <c r="G58" s="322">
        <f>Dat1fix!GE54</f>
        <v>0</v>
      </c>
      <c r="H58" s="323">
        <f>Dat1fix!GF54</f>
        <v>0</v>
      </c>
      <c r="I58" s="294">
        <f>Dat1fix!HG54</f>
        <v>0</v>
      </c>
      <c r="J58" s="294">
        <f>Dat1fix!HH54</f>
        <v>31</v>
      </c>
      <c r="K58" s="294">
        <f>Dat1fix!JC54</f>
        <v>98</v>
      </c>
      <c r="L58" s="294">
        <f>Dat1fix!JD54</f>
        <v>39</v>
      </c>
      <c r="M58" s="294">
        <f>Dat1fix!KW54</f>
        <v>12</v>
      </c>
      <c r="N58" s="294">
        <f>Dat1fix!KX54</f>
        <v>219</v>
      </c>
      <c r="O58" s="294">
        <f>Dat1fix!KY54</f>
        <v>0</v>
      </c>
      <c r="P58" s="294">
        <f>Dat1fix!KZ54</f>
        <v>5</v>
      </c>
    </row>
    <row r="59" spans="1:16" ht="15" customHeight="1">
      <c r="A59" s="654" t="str">
        <f>Dat1fix!B55</f>
        <v>Nordland</v>
      </c>
      <c r="B59" s="673" t="str">
        <f>Dat1fix!C55</f>
        <v>Bodø vgs</v>
      </c>
      <c r="C59" s="180" t="str">
        <f>Dat1fix!D55</f>
        <v>Bodø fengsel (HS)</v>
      </c>
      <c r="D59" s="294">
        <f>Dat1fix!G55</f>
        <v>60</v>
      </c>
      <c r="E59" s="322">
        <f t="shared" si="1"/>
        <v>15</v>
      </c>
      <c r="F59" s="322">
        <f t="shared" si="2"/>
        <v>47</v>
      </c>
      <c r="G59" s="322">
        <f>Dat1fix!GE55</f>
        <v>0</v>
      </c>
      <c r="H59" s="323">
        <f>Dat1fix!GF55</f>
        <v>0</v>
      </c>
      <c r="I59" s="294">
        <f>Dat1fix!HG55</f>
        <v>13</v>
      </c>
      <c r="J59" s="294">
        <f>Dat1fix!HH55</f>
        <v>21</v>
      </c>
      <c r="K59" s="294">
        <f>Dat1fix!JC55</f>
        <v>0</v>
      </c>
      <c r="L59" s="294">
        <f>Dat1fix!JD55</f>
        <v>12</v>
      </c>
      <c r="M59" s="294">
        <f>Dat1fix!KW55</f>
        <v>0</v>
      </c>
      <c r="N59" s="294">
        <f>Dat1fix!KX55</f>
        <v>14</v>
      </c>
      <c r="O59" s="294">
        <f>Dat1fix!KY55</f>
        <v>0</v>
      </c>
      <c r="P59" s="294">
        <f>Dat1fix!KZ55</f>
        <v>2</v>
      </c>
    </row>
    <row r="60" spans="1:16" ht="15" customHeight="1">
      <c r="A60" s="654"/>
      <c r="B60" s="673"/>
      <c r="C60" s="180" t="str">
        <f>Dat1fix!D56</f>
        <v>Bodø fengsel Fauske avd (LS)</v>
      </c>
      <c r="D60" s="294">
        <f>Dat1fix!G56</f>
        <v>18</v>
      </c>
      <c r="E60" s="322">
        <f t="shared" si="1"/>
        <v>0</v>
      </c>
      <c r="F60" s="322">
        <f t="shared" si="2"/>
        <v>22</v>
      </c>
      <c r="G60" s="322">
        <f>Dat1fix!GE56</f>
        <v>0</v>
      </c>
      <c r="H60" s="323">
        <f>Dat1fix!GF56</f>
        <v>0</v>
      </c>
      <c r="I60" s="294">
        <f>Dat1fix!HG56</f>
        <v>0</v>
      </c>
      <c r="J60" s="294">
        <f>Dat1fix!HH56</f>
        <v>9</v>
      </c>
      <c r="K60" s="294">
        <f>Dat1fix!JC56</f>
        <v>0</v>
      </c>
      <c r="L60" s="294">
        <f>Dat1fix!JD56</f>
        <v>9</v>
      </c>
      <c r="M60" s="294">
        <f>Dat1fix!KW56</f>
        <v>0</v>
      </c>
      <c r="N60" s="294">
        <f>Dat1fix!KX56</f>
        <v>4</v>
      </c>
      <c r="O60" s="294">
        <f>Dat1fix!KY56</f>
        <v>0</v>
      </c>
      <c r="P60" s="294">
        <f>Dat1fix!KZ56</f>
        <v>0</v>
      </c>
    </row>
    <row r="61" spans="1:16" ht="15" customHeight="1">
      <c r="A61" s="654"/>
      <c r="B61" s="301" t="str">
        <f>Dat1fix!C57</f>
        <v>Mosjøen vgs</v>
      </c>
      <c r="C61" s="180" t="str">
        <f>Dat1fix!D57</f>
        <v>Mosjøen fengsel (HS)</v>
      </c>
      <c r="D61" s="294">
        <f>Dat1fix!G57</f>
        <v>15</v>
      </c>
      <c r="E61" s="322">
        <f t="shared" si="1"/>
        <v>0</v>
      </c>
      <c r="F61" s="322">
        <f t="shared" si="2"/>
        <v>38</v>
      </c>
      <c r="G61" s="322">
        <f>Dat1fix!GE57</f>
        <v>0</v>
      </c>
      <c r="H61" s="323">
        <f>Dat1fix!GF57</f>
        <v>0</v>
      </c>
      <c r="I61" s="294">
        <f>Dat1fix!HG57</f>
        <v>0</v>
      </c>
      <c r="J61" s="294">
        <f>Dat1fix!HH57</f>
        <v>25</v>
      </c>
      <c r="K61" s="294">
        <f>Dat1fix!JC57</f>
        <v>0</v>
      </c>
      <c r="L61" s="294">
        <f>Dat1fix!JD57</f>
        <v>1</v>
      </c>
      <c r="M61" s="294">
        <f>Dat1fix!KW57</f>
        <v>0</v>
      </c>
      <c r="N61" s="294">
        <f>Dat1fix!KX57</f>
        <v>12</v>
      </c>
      <c r="O61" s="294">
        <f>Dat1fix!KY57</f>
        <v>0</v>
      </c>
      <c r="P61" s="294">
        <f>Dat1fix!KZ57</f>
        <v>0</v>
      </c>
    </row>
    <row r="62" spans="1:16" ht="15" customHeight="1">
      <c r="A62" s="654" t="str">
        <f>Dat1fix!B58</f>
        <v>Troms</v>
      </c>
      <c r="B62" s="673" t="str">
        <f>Dat1fix!C58</f>
        <v>Breivika vgs</v>
      </c>
      <c r="C62" s="180" t="str">
        <f>Dat1fix!D58</f>
        <v>Tromsø fengsel avd. høyere sikkerhet (HS)</v>
      </c>
      <c r="D62" s="294">
        <f>Dat1fix!G58</f>
        <v>39</v>
      </c>
      <c r="E62" s="322">
        <f t="shared" si="1"/>
        <v>4</v>
      </c>
      <c r="F62" s="322">
        <f t="shared" si="2"/>
        <v>111</v>
      </c>
      <c r="G62" s="322">
        <f>Dat1fix!GE58</f>
        <v>0</v>
      </c>
      <c r="H62" s="323">
        <f>Dat1fix!GF58</f>
        <v>0</v>
      </c>
      <c r="I62" s="294">
        <f>Dat1fix!HG58</f>
        <v>0</v>
      </c>
      <c r="J62" s="294">
        <f>Dat1fix!HH58</f>
        <v>45</v>
      </c>
      <c r="K62" s="294">
        <f>Dat1fix!JC58</f>
        <v>0</v>
      </c>
      <c r="L62" s="294">
        <f>Dat1fix!JD58</f>
        <v>24</v>
      </c>
      <c r="M62" s="294">
        <f>Dat1fix!KW58</f>
        <v>0</v>
      </c>
      <c r="N62" s="294">
        <f>Dat1fix!KX58</f>
        <v>42</v>
      </c>
      <c r="O62" s="294">
        <f>Dat1fix!KY58</f>
        <v>1</v>
      </c>
      <c r="P62" s="294">
        <f>Dat1fix!KZ58</f>
        <v>3</v>
      </c>
    </row>
    <row r="63" spans="1:16" ht="15" customHeight="1">
      <c r="A63" s="654"/>
      <c r="B63" s="673"/>
      <c r="C63" s="180" t="str">
        <f>Dat1fix!D59</f>
        <v>Tromsø fengsel avd. lavere sikkerhet (LS)</v>
      </c>
      <c r="D63" s="294">
        <f>Dat1fix!G59</f>
        <v>20</v>
      </c>
      <c r="E63" s="322">
        <f t="shared" si="1"/>
        <v>3</v>
      </c>
      <c r="F63" s="322">
        <f t="shared" si="2"/>
        <v>27</v>
      </c>
      <c r="G63" s="322">
        <f>Dat1fix!GE59</f>
        <v>0</v>
      </c>
      <c r="H63" s="323">
        <f>Dat1fix!GF59</f>
        <v>0</v>
      </c>
      <c r="I63" s="294">
        <f>Dat1fix!HG59</f>
        <v>0</v>
      </c>
      <c r="J63" s="294">
        <f>Dat1fix!HH59</f>
        <v>17</v>
      </c>
      <c r="K63" s="294">
        <f>Dat1fix!JC59</f>
        <v>0</v>
      </c>
      <c r="L63" s="294">
        <f>Dat1fix!JD59</f>
        <v>10</v>
      </c>
      <c r="M63" s="294">
        <f>Dat1fix!KW59</f>
        <v>0</v>
      </c>
      <c r="N63" s="294">
        <f>Dat1fix!KX59</f>
        <v>0</v>
      </c>
      <c r="O63" s="294">
        <f>Dat1fix!KY59</f>
        <v>1</v>
      </c>
      <c r="P63" s="294">
        <f>Dat1fix!KZ59</f>
        <v>2</v>
      </c>
    </row>
    <row r="64" spans="1:16" ht="15" customHeight="1">
      <c r="A64" s="654" t="str">
        <f>Dat1fix!B60</f>
        <v>Finmark</v>
      </c>
      <c r="B64" s="673" t="str">
        <f>Dat1fix!C60</f>
        <v>Vadsø vgs</v>
      </c>
      <c r="C64" s="180" t="str">
        <f>Dat1fix!D60</f>
        <v>Vadsø fengsel avd. høyere sikkerhet (HS)</v>
      </c>
      <c r="D64" s="294">
        <f>Dat1fix!G60</f>
        <v>33</v>
      </c>
      <c r="E64" s="322">
        <f t="shared" si="1"/>
        <v>0</v>
      </c>
      <c r="F64" s="322">
        <f t="shared" si="2"/>
        <v>69</v>
      </c>
      <c r="G64" s="322">
        <f>Dat1fix!GE60</f>
        <v>0</v>
      </c>
      <c r="H64" s="323">
        <f>Dat1fix!GF60</f>
        <v>0</v>
      </c>
      <c r="I64" s="294">
        <f>Dat1fix!HG60</f>
        <v>0</v>
      </c>
      <c r="J64" s="294">
        <f>Dat1fix!HH60</f>
        <v>30</v>
      </c>
      <c r="K64" s="294">
        <f>Dat1fix!JC60</f>
        <v>0</v>
      </c>
      <c r="L64" s="294">
        <f>Dat1fix!JD60</f>
        <v>8</v>
      </c>
      <c r="M64" s="294">
        <f>Dat1fix!KW60</f>
        <v>0</v>
      </c>
      <c r="N64" s="294">
        <f>Dat1fix!KX60</f>
        <v>31</v>
      </c>
      <c r="O64" s="294">
        <f>Dat1fix!KY60</f>
        <v>0</v>
      </c>
      <c r="P64" s="294">
        <f>Dat1fix!KZ60</f>
        <v>0</v>
      </c>
    </row>
    <row r="65" spans="1:16" ht="15" customHeight="1">
      <c r="A65" s="654"/>
      <c r="B65" s="673"/>
      <c r="C65" s="180" t="str">
        <f>Dat1fix!D61</f>
        <v>Vadsø fengsel avd lavere sikkerhet (LS)</v>
      </c>
      <c r="D65" s="294">
        <f>Dat1fix!G61</f>
        <v>6</v>
      </c>
      <c r="E65" s="322">
        <f t="shared" si="1"/>
        <v>0</v>
      </c>
      <c r="F65" s="322">
        <f t="shared" si="2"/>
        <v>0</v>
      </c>
      <c r="G65" s="322">
        <f>Dat1fix!GE61</f>
        <v>0</v>
      </c>
      <c r="H65" s="323">
        <f>Dat1fix!GF61</f>
        <v>0</v>
      </c>
      <c r="I65" s="294">
        <f>Dat1fix!HG61</f>
        <v>0</v>
      </c>
      <c r="J65" s="294">
        <f>Dat1fix!HH61</f>
        <v>0</v>
      </c>
      <c r="K65" s="294">
        <f>Dat1fix!JC61</f>
        <v>0</v>
      </c>
      <c r="L65" s="294">
        <f>Dat1fix!JD61</f>
        <v>0</v>
      </c>
      <c r="M65" s="294">
        <f>Dat1fix!KW61</f>
        <v>0</v>
      </c>
      <c r="N65" s="294">
        <f>Dat1fix!KX61</f>
        <v>0</v>
      </c>
      <c r="O65" s="294">
        <f>Dat1fix!KY61</f>
        <v>0</v>
      </c>
      <c r="P65" s="294">
        <f>Dat1fix!KZ61</f>
        <v>0</v>
      </c>
    </row>
    <row r="66" spans="1:16" ht="15" customHeight="1">
      <c r="D66" s="320"/>
    </row>
    <row r="67" spans="1:16" ht="15" customHeight="1"/>
    <row r="68" spans="1:16" ht="15" customHeight="1"/>
    <row r="69" spans="1:16" ht="15" customHeight="1"/>
    <row r="70" spans="1:16" ht="15" customHeight="1"/>
    <row r="71" spans="1:16" ht="15" customHeight="1"/>
    <row r="72" spans="1:16" ht="15" customHeight="1"/>
    <row r="73" spans="1:16" ht="15" customHeight="1"/>
    <row r="74" spans="1:16" ht="15" customHeight="1"/>
    <row r="75" spans="1:16" ht="15" customHeight="1"/>
  </sheetData>
  <sheetProtection formatCells="0" formatColumns="0" formatRows="0" insertColumns="0" insertRows="0" insertHyperlinks="0" deleteColumns="0" deleteRows="0" sort="0" autoFilter="0" pivotTables="0"/>
  <mergeCells count="48">
    <mergeCell ref="A14:A18"/>
    <mergeCell ref="B16:B17"/>
    <mergeCell ref="G3:H3"/>
    <mergeCell ref="B19:B21"/>
    <mergeCell ref="B22:B23"/>
    <mergeCell ref="B8:B10"/>
    <mergeCell ref="A11:A13"/>
    <mergeCell ref="A8:A10"/>
    <mergeCell ref="B12:B13"/>
    <mergeCell ref="B14:B15"/>
    <mergeCell ref="A2:A3"/>
    <mergeCell ref="B2:B3"/>
    <mergeCell ref="C2:C3"/>
    <mergeCell ref="A48:A50"/>
    <mergeCell ref="B48:B50"/>
    <mergeCell ref="A51:A52"/>
    <mergeCell ref="B51:B52"/>
    <mergeCell ref="A53:A55"/>
    <mergeCell ref="B33:B34"/>
    <mergeCell ref="A26:A28"/>
    <mergeCell ref="A29:A35"/>
    <mergeCell ref="B29:B30"/>
    <mergeCell ref="A19:A23"/>
    <mergeCell ref="A24:A25"/>
    <mergeCell ref="B31:B32"/>
    <mergeCell ref="B26:B27"/>
    <mergeCell ref="A64:A65"/>
    <mergeCell ref="B64:B65"/>
    <mergeCell ref="A62:A63"/>
    <mergeCell ref="B62:B63"/>
    <mergeCell ref="B53:B54"/>
    <mergeCell ref="A56:A57"/>
    <mergeCell ref="B56:B57"/>
    <mergeCell ref="A59:A61"/>
    <mergeCell ref="B59:B60"/>
    <mergeCell ref="A36:A38"/>
    <mergeCell ref="A43:A47"/>
    <mergeCell ref="B45:B46"/>
    <mergeCell ref="B36:B37"/>
    <mergeCell ref="B39:B40"/>
    <mergeCell ref="A39:A41"/>
    <mergeCell ref="A1:P1"/>
    <mergeCell ref="E2:P2"/>
    <mergeCell ref="E3:F3"/>
    <mergeCell ref="D2:D4"/>
    <mergeCell ref="M3:N3"/>
    <mergeCell ref="I3:J3"/>
    <mergeCell ref="K3:L3"/>
  </mergeCells>
  <pageMargins left="0.7" right="0.7" top="0.75" bottom="0.75" header="0.3" footer="0.3"/>
  <pageSetup paperSize="9"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5">
    <tabColor theme="3"/>
  </sheetPr>
  <dimension ref="A1:F956"/>
  <sheetViews>
    <sheetView zoomScale="70" zoomScaleNormal="70" workbookViewId="0">
      <selection activeCell="M9" sqref="M9"/>
    </sheetView>
  </sheetViews>
  <sheetFormatPr baseColWidth="10" defaultColWidth="11.453125" defaultRowHeight="14.5"/>
  <cols>
    <col min="1" max="1" width="18.7265625" style="366" customWidth="1"/>
    <col min="2" max="2" width="24.54296875" style="211" customWidth="1"/>
    <col min="3" max="3" width="50.54296875" style="341" bestFit="1" customWidth="1"/>
    <col min="4" max="4" width="12.26953125" style="212" customWidth="1"/>
    <col min="5" max="5" width="11.453125" style="212"/>
    <col min="6" max="6" width="9.7265625" style="212" customWidth="1"/>
  </cols>
  <sheetData>
    <row r="1" spans="1:6" ht="18.5">
      <c r="A1" s="676" t="s">
        <v>1932</v>
      </c>
      <c r="B1" s="676"/>
      <c r="C1" s="676"/>
      <c r="D1" s="676"/>
      <c r="E1" s="676"/>
    </row>
    <row r="2" spans="1:6">
      <c r="A2" s="692" t="s">
        <v>1362</v>
      </c>
      <c r="B2" s="692"/>
      <c r="C2" s="694" t="s">
        <v>896</v>
      </c>
      <c r="D2" s="695" t="s">
        <v>1293</v>
      </c>
      <c r="E2" s="695"/>
    </row>
    <row r="3" spans="1:6">
      <c r="A3" s="692"/>
      <c r="B3" s="692"/>
      <c r="C3" s="694"/>
      <c r="D3" s="365" t="s">
        <v>901</v>
      </c>
      <c r="E3" s="365" t="s">
        <v>900</v>
      </c>
    </row>
    <row r="4" spans="1:6">
      <c r="A4" s="693"/>
      <c r="B4" s="693"/>
      <c r="C4" s="325" t="s">
        <v>1315</v>
      </c>
      <c r="D4" s="371">
        <f>D7+D14+D19+D27+D36+D43+D57+D65+D95+D78+D102+D107+D368+D112+D124+D134+D144+D159+D169+D178+D187+D192+D202+D230+D235+D242+D247+D250+D257+D264+D272+D277+D287+D295+D302+D309+D314+D324+D335+D345+D351+D359+D375+D380+D386+D391+D397+D317+D225+D219+D212+D163+D153+D93+D87+D72+D51+D332</f>
        <v>548.5</v>
      </c>
      <c r="E4" s="371">
        <f>E7+E14+E19+E27+E36+E43+E57+E65+E95+E78+E102+E107+E368+E112+E124+E134+E144+E159+E169+E178+E187+E192+E202+E230+E235+E242+E247+E250+E257+E264+E272+E277+E287+E295+E302+E309+E314+E324+E335+E345+E351+E359+E375+E380+E386+E391+E397+E317+E225+E219+E212+E163+E153+E93+E87+E72+E51+E332</f>
        <v>185.5</v>
      </c>
    </row>
    <row r="5" spans="1:6">
      <c r="A5" s="689"/>
      <c r="B5" s="689"/>
      <c r="C5" s="617" t="s">
        <v>1317</v>
      </c>
      <c r="D5" s="372">
        <f>SUM(D9,D10,D21,D22,D23,D33,D38,D45,D59,D66,D67,D80,D89,D97,D104,D109,D117,D118,D127,D136,D146,D155,D161,D164,D171,D179,D183,D190,D194,D204,D214,D232,D237,D252,D259,D266,D267,D269,D279,D289,D296,D304,D305,D311,D319,D326,D337,D340,D342,D353,D361,D381,D387,D393,D114,D74,D206,D222,D315,D185,D207)</f>
        <v>163.5</v>
      </c>
      <c r="E5" s="372">
        <f>SUM(E9,E10,E21,E22,E23,E33,E38,E45,E59,E66,E67,E80,E89,E97,E104,E109,E117,E118,E127,E136,E146,E155,E161,E164,E171,E179,E183,E190,E194,E204,E214,E232,E237,E252,E259,E266,E267,E269,E279,E289,E296,E304,E305,E311,E319,E326,E337,E340,E342,E353,E361,E381,E387,E393,E114,E74,E206,E222,E315,E185,E207)</f>
        <v>59</v>
      </c>
    </row>
    <row r="6" spans="1:6">
      <c r="A6" s="689"/>
      <c r="B6" s="689"/>
      <c r="C6" s="326" t="s">
        <v>1316</v>
      </c>
      <c r="D6" s="429">
        <f>D4-D5</f>
        <v>385</v>
      </c>
      <c r="E6" s="429">
        <f>E4-E5</f>
        <v>126.5</v>
      </c>
    </row>
    <row r="7" spans="1:6">
      <c r="A7" s="696" t="s">
        <v>803</v>
      </c>
      <c r="B7" s="690" t="s">
        <v>804</v>
      </c>
      <c r="C7" s="327" t="s">
        <v>1310</v>
      </c>
      <c r="D7" s="374">
        <f>SUM(D8:D12)</f>
        <v>14</v>
      </c>
      <c r="E7" s="374"/>
      <c r="F7" s="428"/>
    </row>
    <row r="8" spans="1:6">
      <c r="A8" s="696"/>
      <c r="B8" s="691"/>
      <c r="C8" s="328" t="s">
        <v>1528</v>
      </c>
      <c r="D8" s="373">
        <v>5.25</v>
      </c>
      <c r="E8" s="373"/>
    </row>
    <row r="9" spans="1:6">
      <c r="A9" s="696"/>
      <c r="B9" s="691"/>
      <c r="C9" s="328" t="s">
        <v>1294</v>
      </c>
      <c r="D9" s="373">
        <v>3.5</v>
      </c>
      <c r="E9" s="373"/>
    </row>
    <row r="10" spans="1:6">
      <c r="A10" s="696"/>
      <c r="B10" s="691"/>
      <c r="C10" s="328" t="s">
        <v>1295</v>
      </c>
      <c r="D10" s="373">
        <v>0.5</v>
      </c>
      <c r="E10" s="373"/>
    </row>
    <row r="11" spans="1:6">
      <c r="A11" s="696"/>
      <c r="B11" s="691"/>
      <c r="C11" s="328" t="s">
        <v>1296</v>
      </c>
      <c r="D11" s="373">
        <v>3.25</v>
      </c>
      <c r="E11" s="373"/>
    </row>
    <row r="12" spans="1:6">
      <c r="A12" s="696"/>
      <c r="B12" s="691"/>
      <c r="C12" s="328" t="s">
        <v>1299</v>
      </c>
      <c r="D12" s="373">
        <v>1.5</v>
      </c>
      <c r="E12" s="373"/>
    </row>
    <row r="13" spans="1:6">
      <c r="A13" s="696"/>
      <c r="B13" s="691"/>
      <c r="C13" s="328"/>
      <c r="D13" s="373"/>
      <c r="E13" s="374"/>
    </row>
    <row r="14" spans="1:6">
      <c r="A14" s="696"/>
      <c r="B14" s="691"/>
      <c r="C14" s="327" t="s">
        <v>1311</v>
      </c>
      <c r="D14" s="374">
        <f>SUM(D15:D17)</f>
        <v>3.25</v>
      </c>
      <c r="E14" s="373"/>
    </row>
    <row r="15" spans="1:6">
      <c r="A15" s="696"/>
      <c r="B15" s="691"/>
      <c r="C15" s="328" t="s">
        <v>1528</v>
      </c>
      <c r="D15" s="373">
        <v>0.25</v>
      </c>
      <c r="E15" s="373"/>
    </row>
    <row r="16" spans="1:6">
      <c r="A16" s="696"/>
      <c r="B16" s="691"/>
      <c r="C16" s="328" t="s">
        <v>1296</v>
      </c>
      <c r="D16" s="553">
        <v>1.25</v>
      </c>
      <c r="E16" s="373"/>
    </row>
    <row r="17" spans="1:6">
      <c r="A17" s="696"/>
      <c r="B17" s="691"/>
      <c r="C17" s="328" t="s">
        <v>1299</v>
      </c>
      <c r="D17" s="553">
        <v>1.75</v>
      </c>
      <c r="E17" s="373"/>
    </row>
    <row r="18" spans="1:6">
      <c r="A18" s="696"/>
      <c r="B18" s="691"/>
      <c r="C18" s="328"/>
      <c r="D18" s="373"/>
      <c r="E18" s="374"/>
    </row>
    <row r="19" spans="1:6">
      <c r="A19" s="696"/>
      <c r="B19" s="691"/>
      <c r="C19" s="327" t="s">
        <v>1255</v>
      </c>
      <c r="D19" s="374">
        <f>SUM(D20:D25)</f>
        <v>42.25</v>
      </c>
      <c r="E19" s="373"/>
      <c r="F19" s="428"/>
    </row>
    <row r="20" spans="1:6">
      <c r="A20" s="696"/>
      <c r="B20" s="691"/>
      <c r="C20" s="328" t="s">
        <v>1528</v>
      </c>
      <c r="D20" s="553">
        <v>23.75</v>
      </c>
      <c r="E20" s="373"/>
    </row>
    <row r="21" spans="1:6">
      <c r="A21" s="696"/>
      <c r="B21" s="691"/>
      <c r="C21" s="328" t="s">
        <v>1294</v>
      </c>
      <c r="D21" s="553">
        <v>3</v>
      </c>
      <c r="E21" s="373"/>
    </row>
    <row r="22" spans="1:6">
      <c r="A22" s="696"/>
      <c r="B22" s="691"/>
      <c r="C22" s="328" t="s">
        <v>1295</v>
      </c>
      <c r="D22" s="553">
        <v>5.5</v>
      </c>
      <c r="E22" s="373"/>
      <c r="F22" s="428"/>
    </row>
    <row r="23" spans="1:6">
      <c r="A23" s="696"/>
      <c r="B23" s="691"/>
      <c r="C23" s="328" t="s">
        <v>705</v>
      </c>
      <c r="D23" s="553">
        <v>3</v>
      </c>
      <c r="E23" s="373"/>
    </row>
    <row r="24" spans="1:6">
      <c r="A24" s="696"/>
      <c r="B24" s="691"/>
      <c r="C24" s="328" t="s">
        <v>1299</v>
      </c>
      <c r="D24" s="553">
        <v>4.5</v>
      </c>
      <c r="E24" s="373"/>
    </row>
    <row r="25" spans="1:6">
      <c r="A25" s="696"/>
      <c r="B25" s="691"/>
      <c r="C25" s="328" t="s">
        <v>751</v>
      </c>
      <c r="D25" s="553">
        <v>2.5</v>
      </c>
      <c r="E25" s="373"/>
    </row>
    <row r="26" spans="1:6">
      <c r="A26" s="696"/>
      <c r="B26" s="691"/>
      <c r="C26" s="328"/>
      <c r="D26" s="373"/>
      <c r="E26" s="374"/>
    </row>
    <row r="27" spans="1:6">
      <c r="A27" s="690" t="s">
        <v>726</v>
      </c>
      <c r="B27" s="696" t="s">
        <v>727</v>
      </c>
      <c r="C27" s="327" t="s">
        <v>1207</v>
      </c>
      <c r="D27" s="374">
        <f>SUM(D28:D34)</f>
        <v>44.75</v>
      </c>
      <c r="E27" s="374">
        <f>SUM(E28:E34)</f>
        <v>4.75</v>
      </c>
    </row>
    <row r="28" spans="1:6">
      <c r="A28" s="691"/>
      <c r="B28" s="696"/>
      <c r="C28" s="328" t="s">
        <v>1528</v>
      </c>
      <c r="D28" s="553">
        <v>11</v>
      </c>
      <c r="E28" s="373"/>
    </row>
    <row r="29" spans="1:6">
      <c r="A29" s="691"/>
      <c r="B29" s="696"/>
      <c r="C29" s="328" t="s">
        <v>1301</v>
      </c>
      <c r="D29" s="553">
        <v>5</v>
      </c>
      <c r="E29" s="553">
        <v>1.5</v>
      </c>
    </row>
    <row r="30" spans="1:6">
      <c r="A30" s="691"/>
      <c r="B30" s="696"/>
      <c r="C30" s="328" t="s">
        <v>1296</v>
      </c>
      <c r="D30" s="553">
        <v>2</v>
      </c>
      <c r="E30" s="553">
        <v>0.5</v>
      </c>
      <c r="F30" s="428"/>
    </row>
    <row r="31" spans="1:6">
      <c r="A31" s="691"/>
      <c r="B31" s="696"/>
      <c r="C31" s="328" t="s">
        <v>1299</v>
      </c>
      <c r="D31" s="553">
        <v>3.25</v>
      </c>
      <c r="E31" s="553">
        <v>1</v>
      </c>
    </row>
    <row r="32" spans="1:6">
      <c r="A32" s="691"/>
      <c r="B32" s="696"/>
      <c r="C32" s="328" t="s">
        <v>1300</v>
      </c>
      <c r="D32" s="553">
        <v>7.75</v>
      </c>
      <c r="E32" s="553">
        <v>1</v>
      </c>
    </row>
    <row r="33" spans="1:6">
      <c r="A33" s="691"/>
      <c r="B33" s="696"/>
      <c r="C33" s="328" t="s">
        <v>1295</v>
      </c>
      <c r="D33" s="553">
        <v>12</v>
      </c>
      <c r="E33" s="553">
        <v>0.5</v>
      </c>
    </row>
    <row r="34" spans="1:6">
      <c r="A34" s="691"/>
      <c r="B34" s="696"/>
      <c r="C34" s="328" t="s">
        <v>1303</v>
      </c>
      <c r="D34" s="553">
        <v>3.75</v>
      </c>
      <c r="E34" s="553">
        <v>0.25</v>
      </c>
    </row>
    <row r="35" spans="1:6">
      <c r="A35" s="691"/>
      <c r="B35" s="696"/>
      <c r="C35" s="328"/>
      <c r="D35" s="373"/>
      <c r="E35" s="374"/>
    </row>
    <row r="36" spans="1:6">
      <c r="A36" s="691"/>
      <c r="B36" s="696" t="s">
        <v>788</v>
      </c>
      <c r="C36" s="327" t="s">
        <v>1208</v>
      </c>
      <c r="D36" s="374">
        <f>SUM(D37:D42)</f>
        <v>30.75</v>
      </c>
      <c r="E36" s="374"/>
    </row>
    <row r="37" spans="1:6">
      <c r="A37" s="691"/>
      <c r="B37" s="696"/>
      <c r="C37" s="328" t="s">
        <v>1528</v>
      </c>
      <c r="D37" s="553">
        <v>7.25</v>
      </c>
      <c r="E37" s="373"/>
    </row>
    <row r="38" spans="1:6">
      <c r="A38" s="691"/>
      <c r="B38" s="696"/>
      <c r="C38" s="328" t="s">
        <v>1295</v>
      </c>
      <c r="D38" s="553">
        <v>6.25</v>
      </c>
      <c r="E38" s="373"/>
    </row>
    <row r="39" spans="1:6">
      <c r="A39" s="691"/>
      <c r="B39" s="696"/>
      <c r="C39" s="328" t="s">
        <v>1301</v>
      </c>
      <c r="D39" s="553">
        <v>5.75</v>
      </c>
      <c r="E39" s="373"/>
      <c r="F39" s="428"/>
    </row>
    <row r="40" spans="1:6">
      <c r="A40" s="691"/>
      <c r="B40" s="696"/>
      <c r="C40" s="328" t="s">
        <v>1299</v>
      </c>
      <c r="D40" s="553">
        <v>5.25</v>
      </c>
      <c r="E40" s="373"/>
    </row>
    <row r="41" spans="1:6">
      <c r="A41" s="691"/>
      <c r="B41" s="696"/>
      <c r="C41" s="328" t="s">
        <v>1300</v>
      </c>
      <c r="D41" s="553">
        <v>6.25</v>
      </c>
      <c r="E41" s="373"/>
    </row>
    <row r="42" spans="1:6">
      <c r="A42" s="691"/>
      <c r="B42" s="696"/>
      <c r="C42" s="328"/>
      <c r="D42" s="373"/>
      <c r="E42" s="374"/>
    </row>
    <row r="43" spans="1:6">
      <c r="A43" s="691"/>
      <c r="B43" s="696"/>
      <c r="C43" s="327" t="s">
        <v>1209</v>
      </c>
      <c r="D43" s="374">
        <f>SUM(D44:D49)</f>
        <v>12.25</v>
      </c>
      <c r="E43" s="374"/>
    </row>
    <row r="44" spans="1:6">
      <c r="A44" s="691"/>
      <c r="B44" s="696"/>
      <c r="C44" s="328" t="s">
        <v>1528</v>
      </c>
      <c r="D44" s="553">
        <v>2.25</v>
      </c>
      <c r="E44" s="373"/>
    </row>
    <row r="45" spans="1:6">
      <c r="A45" s="691"/>
      <c r="B45" s="696"/>
      <c r="C45" s="328" t="s">
        <v>1295</v>
      </c>
      <c r="D45" s="553">
        <v>3.25</v>
      </c>
      <c r="E45" s="373"/>
    </row>
    <row r="46" spans="1:6">
      <c r="A46" s="691"/>
      <c r="B46" s="696"/>
      <c r="C46" s="328" t="s">
        <v>1301</v>
      </c>
      <c r="D46" s="553">
        <v>3</v>
      </c>
      <c r="E46" s="373"/>
      <c r="F46" s="428"/>
    </row>
    <row r="47" spans="1:6">
      <c r="A47" s="691"/>
      <c r="B47" s="696"/>
      <c r="C47" s="328" t="s">
        <v>1300</v>
      </c>
      <c r="D47" s="553">
        <v>1</v>
      </c>
      <c r="E47" s="373"/>
    </row>
    <row r="48" spans="1:6">
      <c r="A48" s="691"/>
      <c r="B48" s="696"/>
      <c r="C48" s="328" t="s">
        <v>1299</v>
      </c>
      <c r="D48" s="553">
        <v>1.75</v>
      </c>
      <c r="E48" s="373"/>
    </row>
    <row r="49" spans="1:6">
      <c r="A49" s="691"/>
      <c r="B49" s="696"/>
      <c r="C49" s="328" t="s">
        <v>1303</v>
      </c>
      <c r="D49" s="553">
        <v>1</v>
      </c>
      <c r="E49" s="373"/>
    </row>
    <row r="50" spans="1:6">
      <c r="A50" s="697"/>
      <c r="B50" s="696"/>
      <c r="C50" s="328"/>
      <c r="D50" s="373"/>
      <c r="E50" s="374"/>
    </row>
    <row r="51" spans="1:6">
      <c r="A51" s="698" t="s">
        <v>701</v>
      </c>
      <c r="B51" s="690" t="s">
        <v>760</v>
      </c>
      <c r="C51" s="327" t="s">
        <v>1210</v>
      </c>
      <c r="D51" s="374">
        <f>SUM(D52:D55)</f>
        <v>10.75</v>
      </c>
      <c r="E51" s="374"/>
    </row>
    <row r="52" spans="1:6">
      <c r="A52" s="698"/>
      <c r="B52" s="691"/>
      <c r="C52" s="328" t="s">
        <v>1528</v>
      </c>
      <c r="D52" s="553">
        <v>6.25</v>
      </c>
      <c r="E52" s="373"/>
    </row>
    <row r="53" spans="1:6">
      <c r="A53" s="698"/>
      <c r="B53" s="691"/>
      <c r="C53" s="328" t="s">
        <v>1301</v>
      </c>
      <c r="D53" s="553">
        <v>0.75</v>
      </c>
      <c r="E53" s="373"/>
    </row>
    <row r="54" spans="1:6">
      <c r="A54" s="698"/>
      <c r="B54" s="691"/>
      <c r="C54" s="328" t="s">
        <v>1302</v>
      </c>
      <c r="D54" s="553">
        <v>1.75</v>
      </c>
      <c r="E54" s="374"/>
    </row>
    <row r="55" spans="1:6">
      <c r="A55" s="698"/>
      <c r="B55" s="691"/>
      <c r="C55" s="328" t="s">
        <v>1299</v>
      </c>
      <c r="D55" s="553">
        <v>2</v>
      </c>
      <c r="E55" s="374"/>
    </row>
    <row r="56" spans="1:6">
      <c r="A56" s="698"/>
      <c r="B56" s="691"/>
      <c r="C56" s="554"/>
      <c r="D56" s="555"/>
      <c r="E56" s="555"/>
      <c r="F56" s="428"/>
    </row>
    <row r="57" spans="1:6">
      <c r="A57" s="698"/>
      <c r="B57" s="691"/>
      <c r="C57" s="327" t="s">
        <v>1564</v>
      </c>
      <c r="D57" s="374">
        <f>SUM(D58:D63)</f>
        <v>22.25</v>
      </c>
      <c r="E57" s="374">
        <f>SUM(E58:E62)</f>
        <v>1.25</v>
      </c>
    </row>
    <row r="58" spans="1:6">
      <c r="A58" s="698"/>
      <c r="B58" s="691"/>
      <c r="C58" s="328" t="s">
        <v>1528</v>
      </c>
      <c r="D58" s="553">
        <v>10</v>
      </c>
      <c r="E58" s="373"/>
    </row>
    <row r="59" spans="1:6">
      <c r="A59" s="698"/>
      <c r="B59" s="691"/>
      <c r="C59" s="328" t="s">
        <v>1295</v>
      </c>
      <c r="D59" s="553">
        <v>1.5</v>
      </c>
      <c r="E59" s="553">
        <v>0.25</v>
      </c>
    </row>
    <row r="60" spans="1:6">
      <c r="A60" s="698"/>
      <c r="B60" s="691"/>
      <c r="C60" s="328" t="s">
        <v>1299</v>
      </c>
      <c r="D60" s="553">
        <v>3.25</v>
      </c>
      <c r="E60" s="553">
        <v>1</v>
      </c>
      <c r="F60" s="428"/>
    </row>
    <row r="61" spans="1:6">
      <c r="A61" s="698"/>
      <c r="B61" s="691"/>
      <c r="C61" s="328" t="s">
        <v>1301</v>
      </c>
      <c r="D61" s="553">
        <v>2</v>
      </c>
      <c r="E61" s="373"/>
    </row>
    <row r="62" spans="1:6">
      <c r="A62" s="698"/>
      <c r="B62" s="691"/>
      <c r="C62" s="328" t="s">
        <v>1296</v>
      </c>
      <c r="D62" s="553">
        <v>4.25</v>
      </c>
      <c r="E62" s="373"/>
    </row>
    <row r="63" spans="1:6">
      <c r="A63" s="698"/>
      <c r="B63" s="691"/>
      <c r="C63" s="328" t="s">
        <v>1303</v>
      </c>
      <c r="D63" s="553">
        <v>1.25</v>
      </c>
      <c r="E63" s="373"/>
    </row>
    <row r="64" spans="1:6">
      <c r="A64" s="698"/>
      <c r="B64" s="691"/>
      <c r="C64" s="328"/>
      <c r="D64" s="553"/>
      <c r="E64" s="373"/>
    </row>
    <row r="65" spans="1:6">
      <c r="A65" s="698"/>
      <c r="B65" s="690" t="s">
        <v>885</v>
      </c>
      <c r="C65" s="327" t="s">
        <v>1384</v>
      </c>
      <c r="D65" s="374">
        <f>SUM(D66:D71)</f>
        <v>14.75</v>
      </c>
      <c r="E65" s="374"/>
    </row>
    <row r="66" spans="1:6">
      <c r="A66" s="698"/>
      <c r="B66" s="691"/>
      <c r="C66" s="328" t="s">
        <v>1295</v>
      </c>
      <c r="D66" s="373">
        <v>1.75</v>
      </c>
      <c r="E66" s="373"/>
    </row>
    <row r="67" spans="1:6">
      <c r="A67" s="698"/>
      <c r="B67" s="691"/>
      <c r="C67" s="328" t="s">
        <v>1295</v>
      </c>
      <c r="D67" s="373">
        <v>2.25</v>
      </c>
      <c r="E67" s="373"/>
    </row>
    <row r="68" spans="1:6">
      <c r="A68" s="698"/>
      <c r="B68" s="691"/>
      <c r="C68" s="328" t="s">
        <v>1301</v>
      </c>
      <c r="D68" s="373">
        <v>6</v>
      </c>
      <c r="E68" s="373"/>
      <c r="F68" s="428"/>
    </row>
    <row r="69" spans="1:6">
      <c r="A69" s="698"/>
      <c r="B69" s="691"/>
      <c r="C69" s="328" t="s">
        <v>751</v>
      </c>
      <c r="D69" s="553">
        <v>3.25</v>
      </c>
      <c r="E69" s="373"/>
    </row>
    <row r="70" spans="1:6">
      <c r="A70" s="698"/>
      <c r="B70" s="691"/>
      <c r="C70" s="328" t="s">
        <v>1296</v>
      </c>
      <c r="D70" s="553">
        <v>1.5</v>
      </c>
      <c r="E70" s="373"/>
    </row>
    <row r="71" spans="1:6">
      <c r="A71" s="698"/>
      <c r="B71" s="691"/>
      <c r="C71" s="328"/>
      <c r="D71" s="373"/>
      <c r="E71" s="374"/>
    </row>
    <row r="72" spans="1:6">
      <c r="A72" s="698"/>
      <c r="B72" s="691"/>
      <c r="C72" s="327" t="s">
        <v>1696</v>
      </c>
      <c r="D72" s="374">
        <f>SUM(D73:D76)</f>
        <v>8.25</v>
      </c>
      <c r="E72" s="374"/>
    </row>
    <row r="73" spans="1:6">
      <c r="A73" s="698"/>
      <c r="B73" s="691"/>
      <c r="C73" s="328" t="s">
        <v>1528</v>
      </c>
      <c r="D73" s="553">
        <v>3.25</v>
      </c>
      <c r="E73" s="374"/>
    </row>
    <row r="74" spans="1:6">
      <c r="A74" s="698"/>
      <c r="B74" s="691"/>
      <c r="C74" s="328" t="s">
        <v>1295</v>
      </c>
      <c r="D74" s="553">
        <v>1.25</v>
      </c>
      <c r="E74" s="374"/>
    </row>
    <row r="75" spans="1:6">
      <c r="A75" s="698"/>
      <c r="B75" s="691"/>
      <c r="C75" s="328" t="s">
        <v>1299</v>
      </c>
      <c r="D75" s="553">
        <v>1.5</v>
      </c>
      <c r="E75" s="374"/>
    </row>
    <row r="76" spans="1:6">
      <c r="A76" s="698"/>
      <c r="B76" s="691"/>
      <c r="C76" s="328" t="s">
        <v>751</v>
      </c>
      <c r="D76" s="553">
        <v>2.25</v>
      </c>
      <c r="E76" s="374"/>
    </row>
    <row r="77" spans="1:6">
      <c r="A77" s="698"/>
      <c r="B77" s="697"/>
      <c r="C77" s="328"/>
      <c r="D77" s="373"/>
      <c r="E77" s="374"/>
    </row>
    <row r="78" spans="1:6">
      <c r="A78" s="698"/>
      <c r="B78" s="696" t="s">
        <v>702</v>
      </c>
      <c r="C78" s="327" t="s">
        <v>1214</v>
      </c>
      <c r="D78" s="374">
        <f>SUM(D79:D85)</f>
        <v>10.75</v>
      </c>
      <c r="E78" s="374">
        <f>SUM(E79:E85)</f>
        <v>30.5</v>
      </c>
      <c r="F78" s="428"/>
    </row>
    <row r="79" spans="1:6">
      <c r="A79" s="698"/>
      <c r="B79" s="696"/>
      <c r="C79" s="328" t="s">
        <v>1528</v>
      </c>
      <c r="D79" s="553">
        <v>6</v>
      </c>
      <c r="E79" s="373"/>
    </row>
    <row r="80" spans="1:6">
      <c r="A80" s="698"/>
      <c r="B80" s="696"/>
      <c r="C80" s="328" t="s">
        <v>1295</v>
      </c>
      <c r="D80" s="553">
        <v>4.25</v>
      </c>
      <c r="E80" s="553">
        <v>5.5</v>
      </c>
    </row>
    <row r="81" spans="1:6">
      <c r="A81" s="698"/>
      <c r="B81" s="696"/>
      <c r="C81" s="328" t="s">
        <v>1301</v>
      </c>
      <c r="D81" s="373"/>
      <c r="E81" s="553">
        <v>6.25</v>
      </c>
    </row>
    <row r="82" spans="1:6">
      <c r="A82" s="698"/>
      <c r="B82" s="696"/>
      <c r="C82" s="328" t="s">
        <v>1296</v>
      </c>
      <c r="D82" s="373"/>
      <c r="E82" s="553">
        <v>5.5</v>
      </c>
      <c r="F82" s="428"/>
    </row>
    <row r="83" spans="1:6">
      <c r="A83" s="698"/>
      <c r="B83" s="696"/>
      <c r="C83" s="328" t="s">
        <v>1299</v>
      </c>
      <c r="D83" s="373"/>
      <c r="E83" s="553">
        <v>5.25</v>
      </c>
    </row>
    <row r="84" spans="1:6">
      <c r="A84" s="698"/>
      <c r="B84" s="696"/>
      <c r="C84" s="328" t="s">
        <v>1300</v>
      </c>
      <c r="D84" s="553">
        <v>0.5</v>
      </c>
      <c r="E84" s="553">
        <v>6.75</v>
      </c>
    </row>
    <row r="85" spans="1:6">
      <c r="A85" s="698"/>
      <c r="B85" s="696"/>
      <c r="C85" s="328" t="s">
        <v>1297</v>
      </c>
      <c r="D85" s="373"/>
      <c r="E85" s="553">
        <v>1.25</v>
      </c>
    </row>
    <row r="86" spans="1:6">
      <c r="A86" s="698"/>
      <c r="B86" s="696"/>
      <c r="C86" s="328"/>
      <c r="D86" s="373"/>
      <c r="E86" s="374"/>
    </row>
    <row r="87" spans="1:6">
      <c r="A87" s="698" t="s">
        <v>711</v>
      </c>
      <c r="B87" s="696" t="s">
        <v>712</v>
      </c>
      <c r="C87" s="327" t="s">
        <v>1261</v>
      </c>
      <c r="D87" s="374">
        <f>SUM(D88:D91)</f>
        <v>10</v>
      </c>
      <c r="E87" s="374"/>
    </row>
    <row r="88" spans="1:6">
      <c r="A88" s="698"/>
      <c r="B88" s="696"/>
      <c r="C88" s="328" t="s">
        <v>1301</v>
      </c>
      <c r="D88" s="553">
        <v>2</v>
      </c>
      <c r="E88" s="373"/>
    </row>
    <row r="89" spans="1:6">
      <c r="A89" s="698"/>
      <c r="B89" s="696"/>
      <c r="C89" s="328" t="s">
        <v>1295</v>
      </c>
      <c r="D89" s="553">
        <v>0.75</v>
      </c>
      <c r="E89" s="373"/>
    </row>
    <row r="90" spans="1:6">
      <c r="A90" s="698"/>
      <c r="B90" s="696"/>
      <c r="C90" s="328" t="s">
        <v>1296</v>
      </c>
      <c r="D90" s="553">
        <v>3.25</v>
      </c>
      <c r="E90" s="373"/>
    </row>
    <row r="91" spans="1:6">
      <c r="A91" s="698"/>
      <c r="B91" s="696"/>
      <c r="C91" s="328" t="s">
        <v>1299</v>
      </c>
      <c r="D91" s="553">
        <v>4</v>
      </c>
      <c r="E91" s="374"/>
      <c r="F91" s="428"/>
    </row>
    <row r="92" spans="1:6">
      <c r="A92" s="698"/>
      <c r="B92" s="696"/>
      <c r="C92" s="554"/>
      <c r="D92" s="374"/>
      <c r="E92" s="374"/>
    </row>
    <row r="93" spans="1:6">
      <c r="A93" s="698"/>
      <c r="B93" s="696"/>
      <c r="C93" s="327" t="s">
        <v>1262</v>
      </c>
      <c r="D93" s="374">
        <f>SUM(D94)</f>
        <v>0</v>
      </c>
      <c r="E93" s="373"/>
    </row>
    <row r="94" spans="1:6">
      <c r="A94" s="698"/>
      <c r="B94" s="696"/>
      <c r="C94" s="328"/>
      <c r="D94" s="373"/>
      <c r="E94" s="373"/>
    </row>
    <row r="95" spans="1:6">
      <c r="A95" s="698"/>
      <c r="B95" s="696"/>
      <c r="C95" s="327" t="s">
        <v>1217</v>
      </c>
      <c r="D95" s="374">
        <f>SUM(D96:D100)</f>
        <v>10.75</v>
      </c>
      <c r="E95" s="374">
        <f>SUM(E96:E100)</f>
        <v>2.5</v>
      </c>
    </row>
    <row r="96" spans="1:6">
      <c r="A96" s="698"/>
      <c r="B96" s="696"/>
      <c r="C96" s="328" t="s">
        <v>1528</v>
      </c>
      <c r="D96" s="553">
        <v>2.25</v>
      </c>
      <c r="E96" s="373"/>
      <c r="F96" s="428"/>
    </row>
    <row r="97" spans="1:6">
      <c r="A97" s="698"/>
      <c r="B97" s="696"/>
      <c r="C97" s="328" t="s">
        <v>1295</v>
      </c>
      <c r="D97" s="553">
        <v>3.5</v>
      </c>
      <c r="E97" s="553">
        <v>0.25</v>
      </c>
    </row>
    <row r="98" spans="1:6">
      <c r="A98" s="698"/>
      <c r="B98" s="696"/>
      <c r="C98" s="328" t="s">
        <v>1301</v>
      </c>
      <c r="D98" s="553">
        <v>0.25</v>
      </c>
      <c r="E98" s="373"/>
    </row>
    <row r="99" spans="1:6">
      <c r="A99" s="698"/>
      <c r="B99" s="696"/>
      <c r="C99" s="329" t="s">
        <v>1299</v>
      </c>
      <c r="D99" s="553">
        <v>1.75</v>
      </c>
      <c r="E99" s="553">
        <v>2.25</v>
      </c>
    </row>
    <row r="100" spans="1:6">
      <c r="A100" s="698"/>
      <c r="B100" s="696"/>
      <c r="C100" s="329" t="s">
        <v>751</v>
      </c>
      <c r="D100" s="553">
        <v>3</v>
      </c>
      <c r="E100" s="374"/>
      <c r="F100" s="428"/>
    </row>
    <row r="101" spans="1:6">
      <c r="A101" s="698"/>
      <c r="B101" s="696"/>
      <c r="C101" s="554"/>
      <c r="D101" s="555"/>
      <c r="E101" s="555"/>
    </row>
    <row r="102" spans="1:6">
      <c r="A102" s="698"/>
      <c r="B102" s="696" t="s">
        <v>738</v>
      </c>
      <c r="C102" s="327" t="s">
        <v>1263</v>
      </c>
      <c r="D102" s="374">
        <f>SUM(D103:D105)</f>
        <v>2.5</v>
      </c>
      <c r="E102" s="374">
        <f>SUM(E103:E105)</f>
        <v>2.5</v>
      </c>
    </row>
    <row r="103" spans="1:6">
      <c r="A103" s="698"/>
      <c r="B103" s="696"/>
      <c r="C103" s="328" t="s">
        <v>1528</v>
      </c>
      <c r="D103" s="553">
        <v>1.25</v>
      </c>
      <c r="E103" s="553">
        <v>0.5</v>
      </c>
    </row>
    <row r="104" spans="1:6">
      <c r="A104" s="698"/>
      <c r="B104" s="696"/>
      <c r="C104" s="328" t="s">
        <v>1295</v>
      </c>
      <c r="D104" s="553">
        <v>1</v>
      </c>
      <c r="E104" s="373">
        <v>2</v>
      </c>
    </row>
    <row r="105" spans="1:6">
      <c r="A105" s="698"/>
      <c r="B105" s="696"/>
      <c r="C105" s="328" t="s">
        <v>1299</v>
      </c>
      <c r="D105" s="553">
        <v>0.25</v>
      </c>
      <c r="E105" s="374"/>
      <c r="F105" s="428"/>
    </row>
    <row r="106" spans="1:6">
      <c r="A106" s="698"/>
      <c r="B106" s="696"/>
      <c r="C106" s="554"/>
      <c r="D106" s="555"/>
      <c r="E106" s="555"/>
    </row>
    <row r="107" spans="1:6">
      <c r="A107" s="698"/>
      <c r="B107" s="696"/>
      <c r="C107" s="327" t="s">
        <v>1218</v>
      </c>
      <c r="D107" s="374">
        <f>SUM(D108:D110)</f>
        <v>3.5</v>
      </c>
      <c r="E107" s="374">
        <f>SUM(E108:E110)</f>
        <v>0.75</v>
      </c>
    </row>
    <row r="108" spans="1:6">
      <c r="A108" s="698"/>
      <c r="B108" s="696"/>
      <c r="C108" s="328" t="s">
        <v>1528</v>
      </c>
      <c r="D108" s="553">
        <v>1</v>
      </c>
      <c r="E108" s="373"/>
    </row>
    <row r="109" spans="1:6">
      <c r="A109" s="698"/>
      <c r="B109" s="696"/>
      <c r="C109" s="328" t="s">
        <v>1295</v>
      </c>
      <c r="D109" s="553">
        <v>1.5</v>
      </c>
      <c r="E109" s="553">
        <v>0.75</v>
      </c>
    </row>
    <row r="110" spans="1:6">
      <c r="A110" s="698"/>
      <c r="B110" s="696"/>
      <c r="C110" s="328" t="s">
        <v>751</v>
      </c>
      <c r="D110" s="553">
        <v>1</v>
      </c>
      <c r="E110" s="374"/>
    </row>
    <row r="111" spans="1:6">
      <c r="A111" s="698"/>
      <c r="B111" s="696"/>
      <c r="C111" s="554"/>
      <c r="D111" s="555"/>
      <c r="E111" s="555"/>
      <c r="F111" s="428"/>
    </row>
    <row r="112" spans="1:6">
      <c r="A112" s="698" t="s">
        <v>782</v>
      </c>
      <c r="B112" s="690" t="s">
        <v>783</v>
      </c>
      <c r="C112" s="327" t="s">
        <v>1219</v>
      </c>
      <c r="D112" s="374">
        <f>SUM(D113:D122)</f>
        <v>7</v>
      </c>
      <c r="E112" s="374"/>
    </row>
    <row r="113" spans="1:6">
      <c r="A113" s="698"/>
      <c r="B113" s="691"/>
      <c r="C113" s="328" t="s">
        <v>1528</v>
      </c>
      <c r="D113" s="553">
        <v>1</v>
      </c>
      <c r="E113" s="373"/>
    </row>
    <row r="114" spans="1:6">
      <c r="A114" s="698"/>
      <c r="B114" s="691"/>
      <c r="C114" s="328" t="s">
        <v>1294</v>
      </c>
      <c r="D114" s="553">
        <v>1.25</v>
      </c>
      <c r="E114" s="373"/>
    </row>
    <row r="115" spans="1:6">
      <c r="A115" s="698"/>
      <c r="B115" s="691"/>
      <c r="C115" s="328" t="s">
        <v>1300</v>
      </c>
      <c r="D115" s="553">
        <v>0.5</v>
      </c>
      <c r="E115" s="373"/>
    </row>
    <row r="116" spans="1:6">
      <c r="A116" s="698"/>
      <c r="B116" s="691"/>
      <c r="C116" s="328" t="s">
        <v>1301</v>
      </c>
      <c r="D116" s="553">
        <v>0.5</v>
      </c>
      <c r="E116" s="373"/>
    </row>
    <row r="117" spans="1:6">
      <c r="A117" s="698"/>
      <c r="B117" s="691"/>
      <c r="C117" s="328" t="s">
        <v>1295</v>
      </c>
      <c r="D117" s="553">
        <v>1</v>
      </c>
      <c r="E117" s="373"/>
    </row>
    <row r="118" spans="1:6">
      <c r="A118" s="698"/>
      <c r="B118" s="691"/>
      <c r="C118" s="328" t="s">
        <v>1304</v>
      </c>
      <c r="D118" s="553">
        <v>0.5</v>
      </c>
      <c r="E118" s="373"/>
      <c r="F118" s="428"/>
    </row>
    <row r="119" spans="1:6">
      <c r="A119" s="698"/>
      <c r="B119" s="691"/>
      <c r="C119" s="328" t="s">
        <v>1299</v>
      </c>
      <c r="D119" s="553">
        <v>1.5</v>
      </c>
      <c r="E119" s="373"/>
    </row>
    <row r="120" spans="1:6">
      <c r="A120" s="698"/>
      <c r="B120" s="691"/>
      <c r="C120" s="328" t="s">
        <v>751</v>
      </c>
      <c r="D120" s="553">
        <v>0.25</v>
      </c>
      <c r="E120" s="373"/>
    </row>
    <row r="121" spans="1:6">
      <c r="A121" s="698"/>
      <c r="B121" s="691"/>
      <c r="C121" s="328" t="s">
        <v>1297</v>
      </c>
      <c r="D121" s="553">
        <v>0.25</v>
      </c>
      <c r="E121" s="374"/>
    </row>
    <row r="122" spans="1:6">
      <c r="A122" s="698"/>
      <c r="B122" s="691"/>
      <c r="C122" s="328" t="s">
        <v>1303</v>
      </c>
      <c r="D122" s="553">
        <v>0.25</v>
      </c>
      <c r="E122" s="374"/>
    </row>
    <row r="123" spans="1:6">
      <c r="A123" s="698"/>
      <c r="B123" s="697"/>
      <c r="C123" s="327"/>
      <c r="D123" s="374"/>
      <c r="E123" s="374"/>
    </row>
    <row r="124" spans="1:6">
      <c r="A124" s="698"/>
      <c r="B124" s="696" t="s">
        <v>842</v>
      </c>
      <c r="C124" s="327" t="s">
        <v>1220</v>
      </c>
      <c r="D124" s="374">
        <f>SUM(D125:D133)</f>
        <v>10.75</v>
      </c>
      <c r="E124" s="374">
        <f>SUM(E125:E131)</f>
        <v>0.5</v>
      </c>
    </row>
    <row r="125" spans="1:6">
      <c r="A125" s="698"/>
      <c r="B125" s="696"/>
      <c r="C125" s="328" t="s">
        <v>1528</v>
      </c>
      <c r="D125" s="553">
        <v>1.5</v>
      </c>
      <c r="E125" s="374"/>
    </row>
    <row r="126" spans="1:6">
      <c r="A126" s="698"/>
      <c r="B126" s="696"/>
      <c r="C126" s="328" t="s">
        <v>1301</v>
      </c>
      <c r="D126" s="553">
        <v>1</v>
      </c>
      <c r="E126" s="373"/>
    </row>
    <row r="127" spans="1:6">
      <c r="A127" s="698"/>
      <c r="B127" s="696"/>
      <c r="C127" s="328" t="s">
        <v>1295</v>
      </c>
      <c r="D127" s="553">
        <v>1.25</v>
      </c>
      <c r="E127" s="553">
        <v>0.5</v>
      </c>
    </row>
    <row r="128" spans="1:6">
      <c r="A128" s="698"/>
      <c r="B128" s="696"/>
      <c r="C128" s="328" t="s">
        <v>1296</v>
      </c>
      <c r="D128" s="553">
        <v>1.25</v>
      </c>
      <c r="E128" s="373"/>
    </row>
    <row r="129" spans="1:6">
      <c r="A129" s="698"/>
      <c r="B129" s="696"/>
      <c r="C129" s="328" t="s">
        <v>1302</v>
      </c>
      <c r="D129" s="553">
        <v>0.25</v>
      </c>
      <c r="E129" s="373"/>
    </row>
    <row r="130" spans="1:6">
      <c r="A130" s="698"/>
      <c r="B130" s="696"/>
      <c r="C130" s="328" t="s">
        <v>1299</v>
      </c>
      <c r="D130" s="553">
        <v>0.5</v>
      </c>
      <c r="E130" s="373"/>
      <c r="F130" s="428"/>
    </row>
    <row r="131" spans="1:6">
      <c r="A131" s="698"/>
      <c r="B131" s="696"/>
      <c r="C131" s="328" t="s">
        <v>751</v>
      </c>
      <c r="D131" s="553">
        <v>1.75</v>
      </c>
      <c r="E131" s="374"/>
      <c r="F131" s="428"/>
    </row>
    <row r="132" spans="1:6">
      <c r="A132" s="698"/>
      <c r="B132" s="696"/>
      <c r="C132" s="328" t="s">
        <v>1300</v>
      </c>
      <c r="D132" s="553">
        <v>3.25</v>
      </c>
      <c r="E132" s="373"/>
      <c r="F132" s="428"/>
    </row>
    <row r="133" spans="1:6">
      <c r="A133" s="698"/>
      <c r="B133" s="696"/>
      <c r="C133" s="554"/>
      <c r="D133" s="555"/>
      <c r="E133" s="555"/>
    </row>
    <row r="134" spans="1:6">
      <c r="A134" s="698" t="s">
        <v>845</v>
      </c>
      <c r="B134" s="696" t="s">
        <v>869</v>
      </c>
      <c r="C134" s="327" t="s">
        <v>1223</v>
      </c>
      <c r="D134" s="374">
        <f>SUM(D135:D142)</f>
        <v>6.25</v>
      </c>
      <c r="E134" s="374"/>
    </row>
    <row r="135" spans="1:6">
      <c r="A135" s="698"/>
      <c r="B135" s="696"/>
      <c r="C135" s="328" t="s">
        <v>1528</v>
      </c>
      <c r="D135" s="553">
        <v>0.5</v>
      </c>
      <c r="E135" s="373"/>
    </row>
    <row r="136" spans="1:6">
      <c r="A136" s="698"/>
      <c r="B136" s="696"/>
      <c r="C136" s="328" t="s">
        <v>1295</v>
      </c>
      <c r="D136" s="553">
        <v>3.5</v>
      </c>
      <c r="E136" s="373"/>
    </row>
    <row r="137" spans="1:6">
      <c r="A137" s="698"/>
      <c r="B137" s="696"/>
      <c r="C137" s="328" t="s">
        <v>1301</v>
      </c>
      <c r="D137" s="553">
        <v>0.25</v>
      </c>
      <c r="E137" s="373"/>
    </row>
    <row r="138" spans="1:6">
      <c r="A138" s="698"/>
      <c r="B138" s="696"/>
      <c r="C138" s="328" t="s">
        <v>1303</v>
      </c>
      <c r="D138" s="553">
        <v>0.25</v>
      </c>
      <c r="E138" s="373"/>
    </row>
    <row r="139" spans="1:6">
      <c r="A139" s="698"/>
      <c r="B139" s="696"/>
      <c r="C139" s="328" t="s">
        <v>1299</v>
      </c>
      <c r="D139" s="553">
        <v>0.5</v>
      </c>
      <c r="E139" s="373"/>
    </row>
    <row r="140" spans="1:6">
      <c r="A140" s="698"/>
      <c r="B140" s="696"/>
      <c r="C140" s="328" t="s">
        <v>1302</v>
      </c>
      <c r="D140" s="553">
        <v>0.5</v>
      </c>
      <c r="E140" s="373"/>
      <c r="F140" s="428"/>
    </row>
    <row r="141" spans="1:6">
      <c r="A141" s="698"/>
      <c r="B141" s="696"/>
      <c r="C141" s="328" t="s">
        <v>751</v>
      </c>
      <c r="D141" s="553">
        <v>0.25</v>
      </c>
      <c r="E141" s="374"/>
      <c r="F141" s="428"/>
    </row>
    <row r="142" spans="1:6">
      <c r="A142" s="698"/>
      <c r="B142" s="696"/>
      <c r="C142" s="328" t="s">
        <v>1300</v>
      </c>
      <c r="D142" s="553">
        <v>0.5</v>
      </c>
      <c r="E142" s="555"/>
      <c r="F142" s="428"/>
    </row>
    <row r="143" spans="1:6">
      <c r="A143" s="698"/>
      <c r="B143" s="696"/>
      <c r="C143" s="554"/>
      <c r="D143" s="555"/>
      <c r="E143" s="555"/>
    </row>
    <row r="144" spans="1:6">
      <c r="A144" s="698"/>
      <c r="B144" s="696"/>
      <c r="C144" s="327" t="s">
        <v>1221</v>
      </c>
      <c r="D144" s="374">
        <f>SUM(D145:D151)</f>
        <v>24.5</v>
      </c>
      <c r="E144" s="374">
        <f>SUM(E145:E151)</f>
        <v>10.75</v>
      </c>
    </row>
    <row r="145" spans="1:6">
      <c r="A145" s="698"/>
      <c r="B145" s="696"/>
      <c r="C145" s="328" t="s">
        <v>1528</v>
      </c>
      <c r="D145" s="373">
        <v>2.25</v>
      </c>
      <c r="E145" s="373"/>
    </row>
    <row r="146" spans="1:6">
      <c r="A146" s="698"/>
      <c r="B146" s="696"/>
      <c r="C146" s="328" t="s">
        <v>1295</v>
      </c>
      <c r="D146" s="373">
        <v>12.5</v>
      </c>
      <c r="E146" s="373"/>
    </row>
    <row r="147" spans="1:6">
      <c r="A147" s="698"/>
      <c r="B147" s="696"/>
      <c r="C147" s="328" t="s">
        <v>1301</v>
      </c>
      <c r="D147" s="373">
        <v>1</v>
      </c>
      <c r="E147" s="373">
        <v>3</v>
      </c>
    </row>
    <row r="148" spans="1:6">
      <c r="A148" s="698"/>
      <c r="B148" s="696"/>
      <c r="C148" s="328" t="s">
        <v>1296</v>
      </c>
      <c r="D148" s="373">
        <v>1.5</v>
      </c>
      <c r="E148" s="373"/>
    </row>
    <row r="149" spans="1:6">
      <c r="A149" s="698"/>
      <c r="B149" s="696"/>
      <c r="C149" s="328" t="s">
        <v>1299</v>
      </c>
      <c r="D149" s="373">
        <v>2</v>
      </c>
      <c r="E149" s="373">
        <v>1.25</v>
      </c>
    </row>
    <row r="150" spans="1:6">
      <c r="A150" s="698"/>
      <c r="B150" s="696"/>
      <c r="C150" s="328" t="s">
        <v>751</v>
      </c>
      <c r="D150" s="373">
        <v>4.25</v>
      </c>
      <c r="E150" s="373">
        <v>3.5</v>
      </c>
    </row>
    <row r="151" spans="1:6">
      <c r="A151" s="698"/>
      <c r="B151" s="696"/>
      <c r="C151" s="328" t="s">
        <v>1300</v>
      </c>
      <c r="D151" s="373">
        <v>1</v>
      </c>
      <c r="E151" s="373">
        <v>3</v>
      </c>
      <c r="F151" s="428"/>
    </row>
    <row r="152" spans="1:6">
      <c r="A152" s="698"/>
      <c r="B152" s="696"/>
      <c r="C152" s="328"/>
      <c r="D152" s="373"/>
      <c r="E152" s="374"/>
    </row>
    <row r="153" spans="1:6">
      <c r="A153" s="698"/>
      <c r="B153" s="696" t="s">
        <v>846</v>
      </c>
      <c r="C153" s="327" t="s">
        <v>1222</v>
      </c>
      <c r="D153" s="374">
        <f>SUM(D154:D157)</f>
        <v>5</v>
      </c>
      <c r="E153" s="374"/>
    </row>
    <row r="154" spans="1:6">
      <c r="A154" s="698"/>
      <c r="B154" s="696"/>
      <c r="C154" s="328" t="s">
        <v>1528</v>
      </c>
      <c r="D154" s="553">
        <v>0.25</v>
      </c>
      <c r="E154" s="373"/>
    </row>
    <row r="155" spans="1:6">
      <c r="A155" s="698"/>
      <c r="B155" s="696"/>
      <c r="C155" s="328" t="s">
        <v>1295</v>
      </c>
      <c r="D155" s="553">
        <v>4</v>
      </c>
      <c r="E155" s="373"/>
    </row>
    <row r="156" spans="1:6">
      <c r="A156" s="698"/>
      <c r="B156" s="696"/>
      <c r="C156" s="328" t="s">
        <v>1301</v>
      </c>
      <c r="D156" s="553">
        <v>0.5</v>
      </c>
      <c r="E156" s="373"/>
    </row>
    <row r="157" spans="1:6">
      <c r="A157" s="698"/>
      <c r="B157" s="696"/>
      <c r="C157" s="328" t="s">
        <v>1299</v>
      </c>
      <c r="D157" s="553">
        <v>0.25</v>
      </c>
      <c r="E157" s="373"/>
    </row>
    <row r="158" spans="1:6">
      <c r="A158" s="698"/>
      <c r="B158" s="696"/>
      <c r="C158" s="328"/>
      <c r="D158" s="373"/>
      <c r="E158" s="374"/>
    </row>
    <row r="159" spans="1:6">
      <c r="A159" s="699" t="s">
        <v>752</v>
      </c>
      <c r="B159" s="696" t="s">
        <v>817</v>
      </c>
      <c r="C159" s="327" t="s">
        <v>1224</v>
      </c>
      <c r="D159" s="374">
        <f>SUM(D160:D161)</f>
        <v>0.75</v>
      </c>
      <c r="E159" s="374">
        <f>SUM(E160:E161)</f>
        <v>2</v>
      </c>
    </row>
    <row r="160" spans="1:6">
      <c r="A160" s="700"/>
      <c r="B160" s="696"/>
      <c r="C160" s="328" t="s">
        <v>1528</v>
      </c>
      <c r="D160" s="373">
        <v>0.5</v>
      </c>
      <c r="E160" s="373">
        <v>1</v>
      </c>
    </row>
    <row r="161" spans="1:6">
      <c r="A161" s="700"/>
      <c r="B161" s="696"/>
      <c r="C161" s="328" t="s">
        <v>1295</v>
      </c>
      <c r="D161" s="373">
        <v>0.25</v>
      </c>
      <c r="E161" s="373">
        <v>1</v>
      </c>
    </row>
    <row r="162" spans="1:6">
      <c r="A162" s="700"/>
      <c r="B162" s="696"/>
      <c r="C162" s="328"/>
      <c r="D162" s="373"/>
      <c r="E162" s="374"/>
    </row>
    <row r="163" spans="1:6">
      <c r="A163" s="700"/>
      <c r="B163" s="696"/>
      <c r="C163" s="327" t="s">
        <v>1264</v>
      </c>
      <c r="D163" s="374">
        <f>SUM(D164:D167)</f>
        <v>6.25</v>
      </c>
      <c r="E163" s="374"/>
    </row>
    <row r="164" spans="1:6">
      <c r="A164" s="700"/>
      <c r="B164" s="696"/>
      <c r="C164" s="328" t="s">
        <v>1295</v>
      </c>
      <c r="D164" s="373">
        <v>5</v>
      </c>
      <c r="E164" s="373"/>
    </row>
    <row r="165" spans="1:6">
      <c r="A165" s="700"/>
      <c r="B165" s="696"/>
      <c r="C165" s="328" t="s">
        <v>751</v>
      </c>
      <c r="D165" s="373">
        <v>0.25</v>
      </c>
      <c r="E165" s="373"/>
      <c r="F165" s="428"/>
    </row>
    <row r="166" spans="1:6">
      <c r="A166" s="700"/>
      <c r="B166" s="696"/>
      <c r="C166" s="328" t="s">
        <v>1301</v>
      </c>
      <c r="D166" s="373">
        <v>0.75</v>
      </c>
      <c r="E166" s="373"/>
    </row>
    <row r="167" spans="1:6">
      <c r="A167" s="700"/>
      <c r="B167" s="696"/>
      <c r="C167" s="328" t="s">
        <v>1528</v>
      </c>
      <c r="D167" s="373">
        <v>0.25</v>
      </c>
      <c r="E167" s="373"/>
    </row>
    <row r="168" spans="1:6">
      <c r="A168" s="700"/>
      <c r="B168" s="696"/>
      <c r="C168" s="328"/>
      <c r="D168" s="373"/>
      <c r="E168" s="374"/>
    </row>
    <row r="169" spans="1:6">
      <c r="A169" s="700"/>
      <c r="B169" s="696"/>
      <c r="C169" s="327" t="s">
        <v>1216</v>
      </c>
      <c r="D169" s="374">
        <f>SUM(D170:D176)</f>
        <v>14.25</v>
      </c>
      <c r="E169" s="374"/>
      <c r="F169" s="428"/>
    </row>
    <row r="170" spans="1:6">
      <c r="A170" s="700"/>
      <c r="B170" s="696"/>
      <c r="C170" s="328" t="s">
        <v>1528</v>
      </c>
      <c r="D170" s="373">
        <v>4</v>
      </c>
      <c r="E170" s="373"/>
    </row>
    <row r="171" spans="1:6">
      <c r="A171" s="700"/>
      <c r="B171" s="696"/>
      <c r="C171" s="328" t="s">
        <v>1295</v>
      </c>
      <c r="D171" s="553">
        <v>1.75</v>
      </c>
      <c r="E171" s="373"/>
    </row>
    <row r="172" spans="1:6">
      <c r="A172" s="700"/>
      <c r="B172" s="696"/>
      <c r="C172" s="328" t="s">
        <v>1301</v>
      </c>
      <c r="D172" s="553">
        <v>5.75</v>
      </c>
      <c r="E172" s="373"/>
    </row>
    <row r="173" spans="1:6">
      <c r="A173" s="700"/>
      <c r="B173" s="696"/>
      <c r="C173" s="328" t="s">
        <v>1303</v>
      </c>
      <c r="D173" s="553">
        <v>1.5</v>
      </c>
      <c r="E173" s="373"/>
    </row>
    <row r="174" spans="1:6">
      <c r="A174" s="700"/>
      <c r="B174" s="696"/>
      <c r="C174" s="328" t="s">
        <v>751</v>
      </c>
      <c r="D174" s="553">
        <v>0.5</v>
      </c>
      <c r="E174" s="373"/>
      <c r="F174" s="428"/>
    </row>
    <row r="175" spans="1:6">
      <c r="A175" s="700"/>
      <c r="B175" s="696"/>
      <c r="C175" s="328" t="s">
        <v>1297</v>
      </c>
      <c r="D175" s="553">
        <v>0.25</v>
      </c>
      <c r="E175" s="374"/>
    </row>
    <row r="176" spans="1:6">
      <c r="A176" s="700"/>
      <c r="B176" s="696"/>
      <c r="C176" s="328" t="s">
        <v>1302</v>
      </c>
      <c r="D176" s="553">
        <v>0.5</v>
      </c>
      <c r="E176" s="373"/>
    </row>
    <row r="177" spans="1:5">
      <c r="A177" s="700"/>
      <c r="B177" s="696"/>
      <c r="C177" s="554"/>
      <c r="D177" s="555"/>
      <c r="E177" s="555"/>
    </row>
    <row r="178" spans="1:5">
      <c r="A178" s="700"/>
      <c r="B178" s="696" t="s">
        <v>753</v>
      </c>
      <c r="C178" s="327" t="s">
        <v>1225</v>
      </c>
      <c r="D178" s="374"/>
      <c r="E178" s="374">
        <f>SUM(E179:E185)</f>
        <v>7.5</v>
      </c>
    </row>
    <row r="179" spans="1:5">
      <c r="A179" s="700"/>
      <c r="B179" s="696"/>
      <c r="C179" s="328" t="s">
        <v>1295</v>
      </c>
      <c r="D179" s="555"/>
      <c r="E179" s="373">
        <v>2.75</v>
      </c>
    </row>
    <row r="180" spans="1:5">
      <c r="A180" s="700"/>
      <c r="B180" s="696"/>
      <c r="C180" s="328" t="s">
        <v>1301</v>
      </c>
      <c r="D180" s="555"/>
      <c r="E180" s="373">
        <v>2.5</v>
      </c>
    </row>
    <row r="181" spans="1:5">
      <c r="A181" s="700"/>
      <c r="B181" s="696"/>
      <c r="C181" s="328" t="s">
        <v>1297</v>
      </c>
      <c r="D181" s="555"/>
      <c r="E181" s="553">
        <v>0.25</v>
      </c>
    </row>
    <row r="182" spans="1:5">
      <c r="A182" s="700"/>
      <c r="B182" s="696"/>
      <c r="C182" s="328" t="s">
        <v>1300</v>
      </c>
      <c r="D182" s="555"/>
      <c r="E182" s="553">
        <v>1</v>
      </c>
    </row>
    <row r="183" spans="1:5">
      <c r="A183" s="700"/>
      <c r="B183" s="696"/>
      <c r="C183" s="328" t="s">
        <v>1304</v>
      </c>
      <c r="D183" s="555"/>
      <c r="E183" s="553">
        <v>0.25</v>
      </c>
    </row>
    <row r="184" spans="1:5">
      <c r="A184" s="700"/>
      <c r="B184" s="696"/>
      <c r="C184" s="328" t="s">
        <v>751</v>
      </c>
      <c r="D184" s="555"/>
      <c r="E184" s="553">
        <v>0.5</v>
      </c>
    </row>
    <row r="185" spans="1:5">
      <c r="A185" s="700"/>
      <c r="B185" s="696"/>
      <c r="C185" s="328" t="s">
        <v>910</v>
      </c>
      <c r="D185" s="555"/>
      <c r="E185" s="373">
        <v>0.25</v>
      </c>
    </row>
    <row r="186" spans="1:5">
      <c r="A186" s="700"/>
      <c r="B186" s="696"/>
      <c r="C186" s="554"/>
      <c r="D186" s="555"/>
      <c r="E186" s="374"/>
    </row>
    <row r="187" spans="1:5">
      <c r="A187" s="700"/>
      <c r="B187" s="696"/>
      <c r="C187" s="327" t="s">
        <v>1226</v>
      </c>
      <c r="D187" s="374">
        <f>SUM(D188:D190)</f>
        <v>1.25</v>
      </c>
      <c r="E187" s="374"/>
    </row>
    <row r="188" spans="1:5">
      <c r="A188" s="700"/>
      <c r="B188" s="696"/>
      <c r="C188" s="328" t="s">
        <v>1299</v>
      </c>
      <c r="D188" s="373">
        <v>0.5</v>
      </c>
      <c r="E188" s="373"/>
    </row>
    <row r="189" spans="1:5">
      <c r="A189" s="700"/>
      <c r="B189" s="696"/>
      <c r="C189" s="328" t="s">
        <v>1302</v>
      </c>
      <c r="D189" s="373">
        <v>0.5</v>
      </c>
      <c r="E189" s="373"/>
    </row>
    <row r="190" spans="1:5">
      <c r="A190" s="700"/>
      <c r="B190" s="696"/>
      <c r="C190" s="328" t="s">
        <v>1295</v>
      </c>
      <c r="D190" s="373">
        <v>0.25</v>
      </c>
      <c r="E190" s="373"/>
    </row>
    <row r="191" spans="1:5">
      <c r="A191" s="700"/>
      <c r="B191" s="696"/>
      <c r="C191" s="328"/>
      <c r="D191" s="373"/>
      <c r="E191" s="374"/>
    </row>
    <row r="192" spans="1:5">
      <c r="A192" s="700"/>
      <c r="B192" s="690" t="s">
        <v>776</v>
      </c>
      <c r="C192" s="327" t="s">
        <v>1227</v>
      </c>
      <c r="D192" s="374">
        <f>SUM(D193:D200)</f>
        <v>11.25</v>
      </c>
      <c r="E192" s="374">
        <f>SUM(E193:E199)</f>
        <v>4.25</v>
      </c>
    </row>
    <row r="193" spans="1:6">
      <c r="A193" s="700"/>
      <c r="B193" s="691"/>
      <c r="C193" s="328" t="s">
        <v>1528</v>
      </c>
      <c r="D193" s="553">
        <v>3.5</v>
      </c>
      <c r="E193" s="373"/>
    </row>
    <row r="194" spans="1:6">
      <c r="A194" s="700"/>
      <c r="B194" s="691"/>
      <c r="C194" s="328" t="s">
        <v>1295</v>
      </c>
      <c r="D194" s="373"/>
      <c r="E194" s="553">
        <v>4.25</v>
      </c>
    </row>
    <row r="195" spans="1:6">
      <c r="A195" s="700"/>
      <c r="B195" s="691"/>
      <c r="C195" s="328" t="s">
        <v>1301</v>
      </c>
      <c r="D195" s="553">
        <v>3</v>
      </c>
      <c r="E195" s="373"/>
    </row>
    <row r="196" spans="1:6">
      <c r="A196" s="700"/>
      <c r="B196" s="691"/>
      <c r="C196" s="328" t="s">
        <v>1299</v>
      </c>
      <c r="D196" s="553">
        <v>0.25</v>
      </c>
      <c r="E196" s="373"/>
    </row>
    <row r="197" spans="1:6">
      <c r="A197" s="700"/>
      <c r="B197" s="691"/>
      <c r="C197" s="328" t="s">
        <v>751</v>
      </c>
      <c r="D197" s="553">
        <v>1.5</v>
      </c>
      <c r="E197" s="373"/>
    </row>
    <row r="198" spans="1:6">
      <c r="A198" s="700"/>
      <c r="B198" s="691"/>
      <c r="C198" s="328" t="s">
        <v>1300</v>
      </c>
      <c r="D198" s="553">
        <v>2</v>
      </c>
      <c r="E198" s="373"/>
      <c r="F198" s="428"/>
    </row>
    <row r="199" spans="1:6">
      <c r="A199" s="700"/>
      <c r="B199" s="691"/>
      <c r="C199" s="328" t="s">
        <v>1297</v>
      </c>
      <c r="D199" s="553">
        <v>0.5</v>
      </c>
      <c r="E199" s="373"/>
    </row>
    <row r="200" spans="1:6">
      <c r="A200" s="700"/>
      <c r="B200" s="691"/>
      <c r="C200" s="328" t="s">
        <v>1303</v>
      </c>
      <c r="D200" s="553">
        <v>0.5</v>
      </c>
      <c r="E200" s="373"/>
    </row>
    <row r="201" spans="1:6">
      <c r="A201" s="700"/>
      <c r="B201" s="691"/>
      <c r="C201" s="328"/>
      <c r="D201" s="373"/>
      <c r="E201" s="374"/>
    </row>
    <row r="202" spans="1:6">
      <c r="A202" s="700"/>
      <c r="B202" s="691"/>
      <c r="C202" s="327" t="s">
        <v>1228</v>
      </c>
      <c r="D202" s="374">
        <f>SUM(D203:D210)</f>
        <v>13.5</v>
      </c>
      <c r="E202" s="374"/>
    </row>
    <row r="203" spans="1:6">
      <c r="A203" s="700"/>
      <c r="B203" s="691"/>
      <c r="C203" s="328" t="s">
        <v>1528</v>
      </c>
      <c r="D203" s="553">
        <v>6.5</v>
      </c>
      <c r="E203" s="373"/>
    </row>
    <row r="204" spans="1:6">
      <c r="A204" s="700"/>
      <c r="B204" s="691"/>
      <c r="C204" s="328" t="s">
        <v>1295</v>
      </c>
      <c r="D204" s="553">
        <v>2.25</v>
      </c>
      <c r="E204" s="373"/>
      <c r="F204" s="428"/>
    </row>
    <row r="205" spans="1:6">
      <c r="A205" s="700"/>
      <c r="B205" s="691"/>
      <c r="C205" s="328" t="s">
        <v>1296</v>
      </c>
      <c r="D205" s="553">
        <v>1.75</v>
      </c>
      <c r="E205" s="373"/>
    </row>
    <row r="206" spans="1:6">
      <c r="A206" s="700"/>
      <c r="B206" s="691"/>
      <c r="C206" s="328" t="s">
        <v>1294</v>
      </c>
      <c r="D206" s="553">
        <v>0.5</v>
      </c>
      <c r="E206" s="373"/>
    </row>
    <row r="207" spans="1:6">
      <c r="A207" s="700"/>
      <c r="B207" s="691"/>
      <c r="C207" s="328" t="s">
        <v>910</v>
      </c>
      <c r="D207" s="553">
        <v>0.75</v>
      </c>
      <c r="E207" s="374"/>
    </row>
    <row r="208" spans="1:6">
      <c r="A208" s="700"/>
      <c r="B208" s="691"/>
      <c r="C208" s="328" t="s">
        <v>1301</v>
      </c>
      <c r="D208" s="553">
        <v>0.25</v>
      </c>
      <c r="E208" s="373"/>
    </row>
    <row r="209" spans="1:6">
      <c r="A209" s="700"/>
      <c r="B209" s="691"/>
      <c r="C209" s="328" t="s">
        <v>1302</v>
      </c>
      <c r="D209" s="553">
        <v>1</v>
      </c>
      <c r="E209" s="373"/>
    </row>
    <row r="210" spans="1:6">
      <c r="A210" s="700"/>
      <c r="B210" s="691"/>
      <c r="C210" s="328" t="s">
        <v>1300</v>
      </c>
      <c r="D210" s="553">
        <v>0.5</v>
      </c>
      <c r="E210" s="373"/>
    </row>
    <row r="211" spans="1:6">
      <c r="A211" s="701"/>
      <c r="B211" s="691"/>
      <c r="C211" s="554"/>
      <c r="D211" s="555"/>
      <c r="E211" s="555"/>
    </row>
    <row r="212" spans="1:6">
      <c r="A212" s="699" t="s">
        <v>799</v>
      </c>
      <c r="B212" s="690" t="s">
        <v>862</v>
      </c>
      <c r="C212" s="327" t="s">
        <v>1229</v>
      </c>
      <c r="D212" s="374">
        <f>SUM(D213:D217)</f>
        <v>15.5</v>
      </c>
      <c r="E212" s="374"/>
    </row>
    <row r="213" spans="1:6">
      <c r="A213" s="700"/>
      <c r="B213" s="691"/>
      <c r="C213" s="328" t="s">
        <v>1528</v>
      </c>
      <c r="D213" s="553">
        <v>8.75</v>
      </c>
      <c r="E213" s="373"/>
    </row>
    <row r="214" spans="1:6">
      <c r="A214" s="700"/>
      <c r="B214" s="691"/>
      <c r="C214" s="328" t="s">
        <v>1295</v>
      </c>
      <c r="D214" s="553">
        <v>0.75</v>
      </c>
      <c r="E214" s="373"/>
    </row>
    <row r="215" spans="1:6">
      <c r="A215" s="700"/>
      <c r="B215" s="691"/>
      <c r="C215" s="328" t="s">
        <v>1301</v>
      </c>
      <c r="D215" s="553">
        <v>4.25</v>
      </c>
      <c r="E215" s="373"/>
    </row>
    <row r="216" spans="1:6">
      <c r="A216" s="700"/>
      <c r="B216" s="691"/>
      <c r="C216" s="328" t="s">
        <v>1300</v>
      </c>
      <c r="D216" s="553">
        <v>0.25</v>
      </c>
      <c r="E216" s="373"/>
    </row>
    <row r="217" spans="1:6">
      <c r="A217" s="700"/>
      <c r="B217" s="691"/>
      <c r="C217" s="328" t="s">
        <v>1299</v>
      </c>
      <c r="D217" s="553">
        <v>1.5</v>
      </c>
      <c r="E217" s="373"/>
    </row>
    <row r="218" spans="1:6">
      <c r="A218" s="700"/>
      <c r="B218" s="691"/>
      <c r="C218" s="328"/>
      <c r="D218" s="373"/>
      <c r="E218" s="374"/>
    </row>
    <row r="219" spans="1:6">
      <c r="A219" s="700"/>
      <c r="B219" s="691"/>
      <c r="C219" s="327" t="s">
        <v>1230</v>
      </c>
      <c r="D219" s="374">
        <f>SUM(D220:D223)</f>
        <v>5.5</v>
      </c>
      <c r="E219" s="374"/>
      <c r="F219" s="428"/>
    </row>
    <row r="220" spans="1:6">
      <c r="A220" s="700"/>
      <c r="B220" s="691"/>
      <c r="C220" s="328" t="s">
        <v>1296</v>
      </c>
      <c r="D220" s="553">
        <v>0.75</v>
      </c>
      <c r="E220" s="373"/>
    </row>
    <row r="221" spans="1:6">
      <c r="A221" s="700"/>
      <c r="B221" s="691"/>
      <c r="C221" s="328" t="s">
        <v>1528</v>
      </c>
      <c r="D221" s="553">
        <v>2</v>
      </c>
      <c r="E221" s="373"/>
    </row>
    <row r="222" spans="1:6">
      <c r="A222" s="700"/>
      <c r="B222" s="691"/>
      <c r="C222" s="328" t="s">
        <v>1295</v>
      </c>
      <c r="D222" s="553">
        <v>1.25</v>
      </c>
      <c r="E222" s="373"/>
    </row>
    <row r="223" spans="1:6">
      <c r="A223" s="700"/>
      <c r="B223" s="691"/>
      <c r="C223" s="328" t="s">
        <v>751</v>
      </c>
      <c r="D223" s="553">
        <v>1.5</v>
      </c>
      <c r="E223" s="374"/>
    </row>
    <row r="224" spans="1:6">
      <c r="A224" s="700"/>
      <c r="B224" s="697"/>
      <c r="C224" s="554"/>
      <c r="D224" s="555"/>
      <c r="E224" s="555"/>
    </row>
    <row r="225" spans="1:6">
      <c r="A225" s="700"/>
      <c r="B225" s="702" t="s">
        <v>800</v>
      </c>
      <c r="C225" s="327" t="s">
        <v>1265</v>
      </c>
      <c r="D225" s="374">
        <f>SUM(D226:D228)</f>
        <v>4.5</v>
      </c>
      <c r="E225" s="374"/>
      <c r="F225" s="428"/>
    </row>
    <row r="226" spans="1:6">
      <c r="A226" s="700"/>
      <c r="B226" s="703"/>
      <c r="C226" s="328" t="s">
        <v>1299</v>
      </c>
      <c r="D226" s="553">
        <v>2.25</v>
      </c>
      <c r="E226" s="373"/>
    </row>
    <row r="227" spans="1:6">
      <c r="A227" s="700"/>
      <c r="B227" s="703"/>
      <c r="C227" s="328" t="s">
        <v>1303</v>
      </c>
      <c r="D227" s="553">
        <v>2</v>
      </c>
      <c r="E227" s="373"/>
    </row>
    <row r="228" spans="1:6">
      <c r="A228" s="700"/>
      <c r="B228" s="703"/>
      <c r="C228" s="328" t="s">
        <v>1301</v>
      </c>
      <c r="D228" s="553">
        <v>0.25</v>
      </c>
      <c r="E228" s="374"/>
    </row>
    <row r="229" spans="1:6">
      <c r="A229" s="701"/>
      <c r="B229" s="704"/>
      <c r="C229" s="554"/>
      <c r="D229" s="555"/>
      <c r="E229" s="555"/>
    </row>
    <row r="230" spans="1:6">
      <c r="A230" s="698" t="s">
        <v>706</v>
      </c>
      <c r="B230" s="696" t="s">
        <v>1383</v>
      </c>
      <c r="C230" s="327" t="s">
        <v>1266</v>
      </c>
      <c r="D230" s="374">
        <f>SUM(D231:D233)</f>
        <v>2</v>
      </c>
      <c r="E230" s="374">
        <f>SUM(E231:E233)</f>
        <v>0.5</v>
      </c>
    </row>
    <row r="231" spans="1:6">
      <c r="A231" s="698"/>
      <c r="B231" s="696"/>
      <c r="C231" s="328" t="s">
        <v>1528</v>
      </c>
      <c r="D231" s="553">
        <v>0.5</v>
      </c>
      <c r="E231" s="553">
        <v>0.25</v>
      </c>
    </row>
    <row r="232" spans="1:6">
      <c r="A232" s="698"/>
      <c r="B232" s="696"/>
      <c r="C232" s="328" t="s">
        <v>1295</v>
      </c>
      <c r="D232" s="553">
        <v>1</v>
      </c>
      <c r="E232" s="553">
        <v>0.25</v>
      </c>
    </row>
    <row r="233" spans="1:6">
      <c r="A233" s="698"/>
      <c r="B233" s="696"/>
      <c r="C233" s="328" t="s">
        <v>1299</v>
      </c>
      <c r="D233" s="553">
        <v>0.5</v>
      </c>
      <c r="E233" s="373"/>
      <c r="F233" s="428"/>
    </row>
    <row r="234" spans="1:6">
      <c r="A234" s="698"/>
      <c r="B234" s="696"/>
      <c r="C234" s="373"/>
      <c r="D234" s="373"/>
      <c r="E234" s="374"/>
    </row>
    <row r="235" spans="1:6">
      <c r="A235" s="698"/>
      <c r="B235" s="696"/>
      <c r="C235" s="327" t="s">
        <v>1267</v>
      </c>
      <c r="D235" s="374">
        <f>SUM(D236:D240)</f>
        <v>3.5</v>
      </c>
      <c r="E235" s="374">
        <f>SUM(E236:E240)</f>
        <v>0.5</v>
      </c>
      <c r="F235" s="428"/>
    </row>
    <row r="236" spans="1:6">
      <c r="A236" s="698"/>
      <c r="B236" s="696"/>
      <c r="C236" s="329" t="s">
        <v>1528</v>
      </c>
      <c r="D236" s="553">
        <v>0.75</v>
      </c>
      <c r="E236" s="373"/>
    </row>
    <row r="237" spans="1:6">
      <c r="A237" s="698"/>
      <c r="B237" s="696"/>
      <c r="C237" s="328" t="s">
        <v>1295</v>
      </c>
      <c r="D237" s="553">
        <v>0.5</v>
      </c>
      <c r="E237" s="373"/>
    </row>
    <row r="238" spans="1:6">
      <c r="A238" s="698"/>
      <c r="B238" s="696"/>
      <c r="C238" s="328" t="s">
        <v>1301</v>
      </c>
      <c r="D238" s="553">
        <v>1.75</v>
      </c>
      <c r="E238" s="553">
        <v>0.5</v>
      </c>
      <c r="F238" s="428"/>
    </row>
    <row r="239" spans="1:6">
      <c r="A239" s="698"/>
      <c r="B239" s="696"/>
      <c r="C239" s="328" t="s">
        <v>1296</v>
      </c>
      <c r="D239" s="553">
        <v>0.25</v>
      </c>
      <c r="E239" s="374"/>
      <c r="F239" s="428"/>
    </row>
    <row r="240" spans="1:6">
      <c r="A240" s="698"/>
      <c r="B240" s="696"/>
      <c r="C240" s="328" t="s">
        <v>1302</v>
      </c>
      <c r="D240" s="553">
        <v>0.25</v>
      </c>
      <c r="E240" s="553"/>
      <c r="F240" s="428"/>
    </row>
    <row r="241" spans="1:6">
      <c r="A241" s="698"/>
      <c r="B241" s="696"/>
      <c r="C241" s="554"/>
      <c r="D241" s="555"/>
      <c r="E241" s="555"/>
    </row>
    <row r="242" spans="1:6">
      <c r="A242" s="698"/>
      <c r="B242" s="696" t="s">
        <v>742</v>
      </c>
      <c r="C242" s="327" t="s">
        <v>1268</v>
      </c>
      <c r="D242" s="374">
        <f>SUM(D243:D245)</f>
        <v>4.5</v>
      </c>
      <c r="E242" s="374">
        <f>SUM(E243:E245)</f>
        <v>0.25</v>
      </c>
    </row>
    <row r="243" spans="1:6">
      <c r="A243" s="698"/>
      <c r="B243" s="696"/>
      <c r="C243" s="328" t="s">
        <v>1528</v>
      </c>
      <c r="D243" s="553">
        <v>3</v>
      </c>
      <c r="E243" s="373"/>
    </row>
    <row r="244" spans="1:6">
      <c r="A244" s="698"/>
      <c r="B244" s="696"/>
      <c r="C244" s="328" t="s">
        <v>1301</v>
      </c>
      <c r="D244" s="553">
        <v>1.25</v>
      </c>
      <c r="E244" s="553">
        <v>0.25</v>
      </c>
    </row>
    <row r="245" spans="1:6">
      <c r="A245" s="698"/>
      <c r="B245" s="696"/>
      <c r="C245" s="328" t="s">
        <v>1302</v>
      </c>
      <c r="D245" s="553">
        <v>0.25</v>
      </c>
      <c r="E245" s="373"/>
    </row>
    <row r="246" spans="1:6">
      <c r="A246" s="698"/>
      <c r="B246" s="696"/>
      <c r="C246" s="328"/>
      <c r="D246" s="373"/>
      <c r="E246" s="374"/>
      <c r="F246" s="428"/>
    </row>
    <row r="247" spans="1:6">
      <c r="A247" s="699" t="s">
        <v>890</v>
      </c>
      <c r="B247" s="690" t="s">
        <v>891</v>
      </c>
      <c r="C247" s="327" t="s">
        <v>1233</v>
      </c>
      <c r="D247" s="374"/>
      <c r="E247" s="374">
        <f>SUM(E248)</f>
        <v>7</v>
      </c>
    </row>
    <row r="248" spans="1:6">
      <c r="A248" s="700"/>
      <c r="B248" s="691"/>
      <c r="C248" s="328" t="s">
        <v>1528</v>
      </c>
      <c r="D248" s="373"/>
      <c r="E248" s="373">
        <v>7</v>
      </c>
    </row>
    <row r="249" spans="1:6">
      <c r="A249" s="701"/>
      <c r="B249" s="697"/>
      <c r="C249" s="328"/>
      <c r="D249" s="373"/>
      <c r="E249" s="374"/>
    </row>
    <row r="250" spans="1:6">
      <c r="A250" s="699" t="s">
        <v>731</v>
      </c>
      <c r="B250" s="690" t="s">
        <v>813</v>
      </c>
      <c r="C250" s="327" t="s">
        <v>1234</v>
      </c>
      <c r="D250" s="374">
        <f>SUM(D251:D255)</f>
        <v>16</v>
      </c>
      <c r="E250" s="374">
        <f>SUM(E251:E255)</f>
        <v>4.75</v>
      </c>
    </row>
    <row r="251" spans="1:6">
      <c r="A251" s="700"/>
      <c r="B251" s="691"/>
      <c r="C251" s="328" t="s">
        <v>1528</v>
      </c>
      <c r="D251" s="553">
        <v>7.75</v>
      </c>
      <c r="E251" s="553">
        <v>1.5</v>
      </c>
    </row>
    <row r="252" spans="1:6">
      <c r="A252" s="700"/>
      <c r="B252" s="691"/>
      <c r="C252" s="328" t="s">
        <v>1295</v>
      </c>
      <c r="D252" s="553">
        <v>3.5</v>
      </c>
      <c r="E252" s="373"/>
      <c r="F252" s="428"/>
    </row>
    <row r="253" spans="1:6">
      <c r="A253" s="700"/>
      <c r="B253" s="691"/>
      <c r="C253" s="328" t="s">
        <v>1300</v>
      </c>
      <c r="D253" s="553">
        <v>1.75</v>
      </c>
      <c r="E253" s="553">
        <v>1</v>
      </c>
    </row>
    <row r="254" spans="1:6">
      <c r="A254" s="700"/>
      <c r="B254" s="691"/>
      <c r="C254" s="328" t="s">
        <v>1299</v>
      </c>
      <c r="D254" s="553">
        <v>2</v>
      </c>
      <c r="E254" s="553">
        <v>1</v>
      </c>
    </row>
    <row r="255" spans="1:6">
      <c r="A255" s="700"/>
      <c r="B255" s="691"/>
      <c r="C255" s="328" t="s">
        <v>1301</v>
      </c>
      <c r="D255" s="553">
        <v>1</v>
      </c>
      <c r="E255" s="553">
        <v>1.25</v>
      </c>
    </row>
    <row r="256" spans="1:6">
      <c r="A256" s="700"/>
      <c r="B256" s="697"/>
      <c r="C256" s="554"/>
      <c r="D256" s="555"/>
      <c r="E256" s="555"/>
    </row>
    <row r="257" spans="1:6">
      <c r="A257" s="700"/>
      <c r="B257" s="690" t="s">
        <v>850</v>
      </c>
      <c r="C257" s="327" t="s">
        <v>1235</v>
      </c>
      <c r="D257" s="374">
        <f>SUM(D258:D263)</f>
        <v>2.75</v>
      </c>
      <c r="E257" s="374">
        <f>SUM(E258:E263)</f>
        <v>0.5</v>
      </c>
    </row>
    <row r="258" spans="1:6">
      <c r="A258" s="700"/>
      <c r="B258" s="691"/>
      <c r="C258" s="328" t="s">
        <v>1528</v>
      </c>
      <c r="D258" s="553">
        <v>1.25</v>
      </c>
      <c r="E258" s="373"/>
    </row>
    <row r="259" spans="1:6">
      <c r="A259" s="700"/>
      <c r="B259" s="691"/>
      <c r="C259" s="328" t="s">
        <v>1295</v>
      </c>
      <c r="D259" s="553">
        <v>0.25</v>
      </c>
      <c r="E259" s="553">
        <v>0.25</v>
      </c>
    </row>
    <row r="260" spans="1:6">
      <c r="A260" s="700"/>
      <c r="B260" s="691"/>
      <c r="C260" s="328" t="s">
        <v>1301</v>
      </c>
      <c r="D260" s="553">
        <v>0.25</v>
      </c>
      <c r="E260" s="553">
        <v>0.25</v>
      </c>
    </row>
    <row r="261" spans="1:6">
      <c r="A261" s="700"/>
      <c r="B261" s="691"/>
      <c r="C261" s="329" t="s">
        <v>1302</v>
      </c>
      <c r="D261" s="553">
        <v>0.25</v>
      </c>
      <c r="E261" s="373"/>
      <c r="F261" s="428"/>
    </row>
    <row r="262" spans="1:6">
      <c r="A262" s="700"/>
      <c r="B262" s="691"/>
      <c r="C262" s="329" t="s">
        <v>751</v>
      </c>
      <c r="D262" s="553">
        <v>0.75</v>
      </c>
      <c r="E262" s="373"/>
    </row>
    <row r="263" spans="1:6">
      <c r="A263" s="700"/>
      <c r="B263" s="697"/>
      <c r="C263" s="329"/>
      <c r="D263" s="373"/>
      <c r="E263" s="374"/>
    </row>
    <row r="264" spans="1:6">
      <c r="A264" s="700"/>
      <c r="B264" s="690" t="s">
        <v>834</v>
      </c>
      <c r="C264" s="327" t="s">
        <v>1269</v>
      </c>
      <c r="D264" s="374">
        <f>SUM(D265:D270)</f>
        <v>26.75</v>
      </c>
      <c r="E264" s="374">
        <f>SUM(E265:E270)</f>
        <v>32.75</v>
      </c>
    </row>
    <row r="265" spans="1:6">
      <c r="A265" s="700"/>
      <c r="B265" s="691"/>
      <c r="C265" s="328" t="s">
        <v>1528</v>
      </c>
      <c r="D265" s="373"/>
      <c r="E265" s="553">
        <v>5</v>
      </c>
    </row>
    <row r="266" spans="1:6">
      <c r="A266" s="700"/>
      <c r="B266" s="691"/>
      <c r="C266" s="328" t="s">
        <v>1294</v>
      </c>
      <c r="D266" s="553">
        <v>26.25</v>
      </c>
      <c r="E266" s="373"/>
    </row>
    <row r="267" spans="1:6">
      <c r="A267" s="700"/>
      <c r="B267" s="691"/>
      <c r="C267" s="328" t="s">
        <v>705</v>
      </c>
      <c r="D267" s="553">
        <v>0.5</v>
      </c>
      <c r="E267" s="553">
        <v>5</v>
      </c>
    </row>
    <row r="268" spans="1:6">
      <c r="A268" s="700"/>
      <c r="B268" s="691"/>
      <c r="C268" s="328" t="s">
        <v>1300</v>
      </c>
      <c r="D268" s="373"/>
      <c r="E268" s="553">
        <v>8.75</v>
      </c>
      <c r="F268" s="428"/>
    </row>
    <row r="269" spans="1:6">
      <c r="A269" s="700"/>
      <c r="B269" s="691"/>
      <c r="C269" s="328" t="s">
        <v>1295</v>
      </c>
      <c r="D269" s="373"/>
      <c r="E269" s="553">
        <v>11.75</v>
      </c>
    </row>
    <row r="270" spans="1:6">
      <c r="A270" s="700"/>
      <c r="B270" s="691"/>
      <c r="C270" s="328" t="s">
        <v>1301</v>
      </c>
      <c r="D270" s="373"/>
      <c r="E270" s="553">
        <v>2.25</v>
      </c>
    </row>
    <row r="271" spans="1:6">
      <c r="A271" s="700"/>
      <c r="B271" s="691"/>
      <c r="C271" s="328"/>
      <c r="D271" s="373"/>
      <c r="E271" s="374"/>
    </row>
    <row r="272" spans="1:6">
      <c r="A272" s="700"/>
      <c r="B272" s="691"/>
      <c r="C272" s="327" t="s">
        <v>1270</v>
      </c>
      <c r="D272" s="374"/>
      <c r="E272" s="374">
        <f>SUM(E273:E275)</f>
        <v>10.25</v>
      </c>
    </row>
    <row r="273" spans="1:6">
      <c r="A273" s="700"/>
      <c r="B273" s="691"/>
      <c r="C273" s="328" t="s">
        <v>1301</v>
      </c>
      <c r="D273" s="373"/>
      <c r="E273" s="553">
        <v>3.75</v>
      </c>
    </row>
    <row r="274" spans="1:6">
      <c r="A274" s="700"/>
      <c r="B274" s="691"/>
      <c r="C274" s="328" t="s">
        <v>1303</v>
      </c>
      <c r="D274" s="373"/>
      <c r="E274" s="553">
        <v>5.75</v>
      </c>
    </row>
    <row r="275" spans="1:6">
      <c r="A275" s="700"/>
      <c r="B275" s="691"/>
      <c r="C275" s="328" t="s">
        <v>1300</v>
      </c>
      <c r="D275" s="373"/>
      <c r="E275" s="553">
        <v>0.75</v>
      </c>
      <c r="F275" s="428"/>
    </row>
    <row r="276" spans="1:6">
      <c r="A276" s="700"/>
      <c r="B276" s="697"/>
      <c r="C276" s="328"/>
      <c r="D276" s="373"/>
      <c r="E276" s="374"/>
    </row>
    <row r="277" spans="1:6">
      <c r="A277" s="700"/>
      <c r="B277" s="690" t="s">
        <v>732</v>
      </c>
      <c r="C277" s="327" t="s">
        <v>1236</v>
      </c>
      <c r="D277" s="374">
        <f>SUM(D278:D285)</f>
        <v>13</v>
      </c>
      <c r="E277" s="374"/>
    </row>
    <row r="278" spans="1:6">
      <c r="A278" s="700"/>
      <c r="B278" s="691"/>
      <c r="C278" s="328" t="s">
        <v>1528</v>
      </c>
      <c r="D278" s="553">
        <v>2</v>
      </c>
      <c r="E278" s="373"/>
    </row>
    <row r="279" spans="1:6">
      <c r="A279" s="700"/>
      <c r="B279" s="691"/>
      <c r="C279" s="328" t="s">
        <v>1295</v>
      </c>
      <c r="D279" s="553">
        <v>3.5</v>
      </c>
      <c r="E279" s="373"/>
    </row>
    <row r="280" spans="1:6">
      <c r="A280" s="700"/>
      <c r="B280" s="691"/>
      <c r="C280" s="328" t="s">
        <v>1301</v>
      </c>
      <c r="D280" s="553">
        <v>2.25</v>
      </c>
      <c r="E280" s="373"/>
    </row>
    <row r="281" spans="1:6">
      <c r="A281" s="700"/>
      <c r="B281" s="691"/>
      <c r="C281" s="328" t="s">
        <v>751</v>
      </c>
      <c r="D281" s="553">
        <v>1.5</v>
      </c>
      <c r="E281" s="373"/>
    </row>
    <row r="282" spans="1:6">
      <c r="A282" s="700"/>
      <c r="B282" s="691"/>
      <c r="C282" s="328" t="s">
        <v>1300</v>
      </c>
      <c r="D282" s="553">
        <v>1.5</v>
      </c>
      <c r="E282" s="373"/>
    </row>
    <row r="283" spans="1:6">
      <c r="A283" s="700"/>
      <c r="B283" s="691"/>
      <c r="C283" s="328" t="s">
        <v>1297</v>
      </c>
      <c r="D283" s="553">
        <v>1</v>
      </c>
      <c r="E283" s="373"/>
    </row>
    <row r="284" spans="1:6">
      <c r="A284" s="700"/>
      <c r="B284" s="691"/>
      <c r="C284" s="328" t="s">
        <v>1302</v>
      </c>
      <c r="D284" s="553">
        <v>1</v>
      </c>
      <c r="E284" s="373"/>
    </row>
    <row r="285" spans="1:6">
      <c r="A285" s="700"/>
      <c r="B285" s="691"/>
      <c r="C285" s="328" t="s">
        <v>1303</v>
      </c>
      <c r="D285" s="553">
        <v>0.25</v>
      </c>
      <c r="E285" s="373"/>
    </row>
    <row r="286" spans="1:6">
      <c r="A286" s="701"/>
      <c r="B286" s="697"/>
      <c r="C286" s="328"/>
      <c r="D286" s="373"/>
      <c r="E286" s="374"/>
      <c r="F286" s="428"/>
    </row>
    <row r="287" spans="1:6">
      <c r="A287" s="699" t="s">
        <v>698</v>
      </c>
      <c r="B287" s="690" t="s">
        <v>699</v>
      </c>
      <c r="C287" s="327" t="s">
        <v>1237</v>
      </c>
      <c r="D287" s="374">
        <f>SUM(D288:D293)</f>
        <v>3.25</v>
      </c>
      <c r="E287" s="374">
        <f>SUM(E288:E293)</f>
        <v>11.75</v>
      </c>
    </row>
    <row r="288" spans="1:6">
      <c r="A288" s="700"/>
      <c r="B288" s="691"/>
      <c r="C288" s="328" t="s">
        <v>1528</v>
      </c>
      <c r="D288" s="553">
        <v>1.25</v>
      </c>
      <c r="E288" s="553">
        <v>1</v>
      </c>
    </row>
    <row r="289" spans="1:6">
      <c r="A289" s="700"/>
      <c r="B289" s="691"/>
      <c r="C289" s="328" t="s">
        <v>1295</v>
      </c>
      <c r="D289" s="553">
        <v>1</v>
      </c>
      <c r="E289" s="553">
        <v>4.25</v>
      </c>
    </row>
    <row r="290" spans="1:6">
      <c r="A290" s="700"/>
      <c r="B290" s="691"/>
      <c r="C290" s="328" t="s">
        <v>1301</v>
      </c>
      <c r="D290" s="553">
        <v>0.75</v>
      </c>
      <c r="E290" s="553">
        <v>0.75</v>
      </c>
    </row>
    <row r="291" spans="1:6">
      <c r="A291" s="700"/>
      <c r="B291" s="691"/>
      <c r="C291" s="328" t="s">
        <v>751</v>
      </c>
      <c r="D291" s="373"/>
      <c r="E291" s="373"/>
    </row>
    <row r="292" spans="1:6">
      <c r="A292" s="700"/>
      <c r="B292" s="691"/>
      <c r="C292" s="328" t="s">
        <v>1299</v>
      </c>
      <c r="D292" s="553">
        <v>0.25</v>
      </c>
      <c r="E292" s="553">
        <v>2.5</v>
      </c>
    </row>
    <row r="293" spans="1:6">
      <c r="A293" s="700"/>
      <c r="B293" s="691"/>
      <c r="C293" s="328" t="s">
        <v>1300</v>
      </c>
      <c r="D293" s="373"/>
      <c r="E293" s="553">
        <v>3.25</v>
      </c>
    </row>
    <row r="294" spans="1:6">
      <c r="A294" s="700"/>
      <c r="B294" s="691"/>
      <c r="C294" s="328"/>
      <c r="D294" s="373"/>
      <c r="E294" s="374"/>
      <c r="F294" s="428"/>
    </row>
    <row r="295" spans="1:6">
      <c r="A295" s="700"/>
      <c r="B295" s="691"/>
      <c r="C295" s="327" t="s">
        <v>1238</v>
      </c>
      <c r="D295" s="374">
        <f>SUM(D296:D300)</f>
        <v>6</v>
      </c>
      <c r="E295" s="374">
        <f>SUM(E296:E300)</f>
        <v>15.75</v>
      </c>
    </row>
    <row r="296" spans="1:6">
      <c r="A296" s="700"/>
      <c r="B296" s="691"/>
      <c r="C296" s="328" t="s">
        <v>1295</v>
      </c>
      <c r="D296" s="553">
        <v>3</v>
      </c>
      <c r="E296" s="553">
        <v>4</v>
      </c>
    </row>
    <row r="297" spans="1:6">
      <c r="A297" s="700"/>
      <c r="B297" s="691"/>
      <c r="C297" s="328" t="s">
        <v>1301</v>
      </c>
      <c r="D297" s="553">
        <v>0.5</v>
      </c>
      <c r="E297" s="553">
        <v>3</v>
      </c>
    </row>
    <row r="298" spans="1:6">
      <c r="A298" s="700"/>
      <c r="B298" s="691"/>
      <c r="C298" s="328" t="s">
        <v>1299</v>
      </c>
      <c r="D298" s="553">
        <v>0.25</v>
      </c>
      <c r="E298" s="553">
        <v>1.75</v>
      </c>
    </row>
    <row r="299" spans="1:6">
      <c r="A299" s="700"/>
      <c r="B299" s="691"/>
      <c r="C299" s="328" t="s">
        <v>1300</v>
      </c>
      <c r="D299" s="553">
        <v>0.5</v>
      </c>
      <c r="E299" s="553">
        <v>1.25</v>
      </c>
      <c r="F299" s="428"/>
    </row>
    <row r="300" spans="1:6">
      <c r="A300" s="700"/>
      <c r="B300" s="691"/>
      <c r="C300" s="328" t="s">
        <v>1528</v>
      </c>
      <c r="D300" s="553">
        <v>1.75</v>
      </c>
      <c r="E300" s="553">
        <v>5.75</v>
      </c>
    </row>
    <row r="301" spans="1:6">
      <c r="A301" s="700"/>
      <c r="B301" s="691"/>
      <c r="C301" s="328"/>
      <c r="D301" s="373"/>
      <c r="E301" s="374"/>
    </row>
    <row r="302" spans="1:6">
      <c r="A302" s="700"/>
      <c r="B302" s="691"/>
      <c r="C302" s="327" t="s">
        <v>1239</v>
      </c>
      <c r="D302" s="374">
        <f>SUM(D303:D307)</f>
        <v>15</v>
      </c>
      <c r="E302" s="374">
        <f>SUM(E303:E307)</f>
        <v>5.25</v>
      </c>
    </row>
    <row r="303" spans="1:6">
      <c r="A303" s="700"/>
      <c r="B303" s="691"/>
      <c r="C303" s="328" t="s">
        <v>1528</v>
      </c>
      <c r="D303" s="553">
        <v>4</v>
      </c>
      <c r="E303" s="553">
        <v>1</v>
      </c>
    </row>
    <row r="304" spans="1:6">
      <c r="A304" s="700"/>
      <c r="B304" s="691"/>
      <c r="C304" s="328" t="s">
        <v>1295</v>
      </c>
      <c r="D304" s="553">
        <v>6.25</v>
      </c>
      <c r="E304" s="553">
        <v>2.75</v>
      </c>
    </row>
    <row r="305" spans="1:6">
      <c r="A305" s="700"/>
      <c r="B305" s="691"/>
      <c r="C305" s="328" t="s">
        <v>705</v>
      </c>
      <c r="D305" s="553">
        <v>1.75</v>
      </c>
      <c r="E305" s="553">
        <v>0.5</v>
      </c>
    </row>
    <row r="306" spans="1:6">
      <c r="A306" s="700"/>
      <c r="B306" s="691"/>
      <c r="C306" s="328" t="s">
        <v>1299</v>
      </c>
      <c r="D306" s="553">
        <v>2</v>
      </c>
      <c r="E306" s="553">
        <v>1</v>
      </c>
    </row>
    <row r="307" spans="1:6">
      <c r="A307" s="700"/>
      <c r="B307" s="691"/>
      <c r="C307" s="328" t="s">
        <v>1300</v>
      </c>
      <c r="D307" s="553">
        <v>1</v>
      </c>
      <c r="E307" s="373"/>
    </row>
    <row r="308" spans="1:6">
      <c r="A308" s="701"/>
      <c r="B308" s="697"/>
      <c r="C308" s="328"/>
      <c r="D308" s="373"/>
      <c r="E308" s="374"/>
      <c r="F308" s="428"/>
    </row>
    <row r="309" spans="1:6">
      <c r="A309" s="699" t="s">
        <v>824</v>
      </c>
      <c r="B309" s="690" t="s">
        <v>825</v>
      </c>
      <c r="C309" s="327" t="s">
        <v>1271</v>
      </c>
      <c r="D309" s="374">
        <f>SUM(D310:D312)</f>
        <v>3.5</v>
      </c>
      <c r="E309" s="374">
        <f>SUM(E310:E312)</f>
        <v>2</v>
      </c>
    </row>
    <row r="310" spans="1:6">
      <c r="A310" s="700"/>
      <c r="B310" s="691"/>
      <c r="C310" s="328" t="s">
        <v>1528</v>
      </c>
      <c r="D310" s="553">
        <v>1.25</v>
      </c>
      <c r="E310" s="553">
        <v>0.75</v>
      </c>
    </row>
    <row r="311" spans="1:6">
      <c r="A311" s="700"/>
      <c r="B311" s="691"/>
      <c r="C311" s="328" t="s">
        <v>1295</v>
      </c>
      <c r="D311" s="553">
        <v>2</v>
      </c>
      <c r="E311" s="553">
        <v>1.25</v>
      </c>
    </row>
    <row r="312" spans="1:6">
      <c r="A312" s="700"/>
      <c r="B312" s="691"/>
      <c r="C312" s="328" t="s">
        <v>751</v>
      </c>
      <c r="D312" s="553">
        <v>0.25</v>
      </c>
      <c r="E312" s="373"/>
    </row>
    <row r="313" spans="1:6">
      <c r="A313" s="700"/>
      <c r="B313" s="691"/>
      <c r="C313" s="328"/>
      <c r="D313" s="373"/>
      <c r="E313" s="374"/>
    </row>
    <row r="314" spans="1:6">
      <c r="A314" s="700"/>
      <c r="B314" s="691"/>
      <c r="C314" s="327" t="s">
        <v>1272</v>
      </c>
      <c r="D314" s="374">
        <f>SUM(D315)</f>
        <v>3</v>
      </c>
      <c r="E314" s="374"/>
    </row>
    <row r="315" spans="1:6">
      <c r="A315" s="700"/>
      <c r="B315" s="691"/>
      <c r="C315" s="328" t="s">
        <v>1295</v>
      </c>
      <c r="D315" s="553">
        <v>3</v>
      </c>
      <c r="E315" s="555"/>
    </row>
    <row r="316" spans="1:6">
      <c r="A316" s="700"/>
      <c r="B316" s="691"/>
      <c r="C316" s="328"/>
      <c r="D316" s="373"/>
      <c r="E316" s="373"/>
      <c r="F316" s="428"/>
    </row>
    <row r="317" spans="1:6">
      <c r="A317" s="699" t="s">
        <v>719</v>
      </c>
      <c r="B317" s="690" t="s">
        <v>875</v>
      </c>
      <c r="C317" s="327" t="s">
        <v>1273</v>
      </c>
      <c r="D317" s="374">
        <f>SUM(D318:D322)</f>
        <v>5.75</v>
      </c>
      <c r="E317" s="374">
        <f>SUM(E318:E322)</f>
        <v>2.75</v>
      </c>
    </row>
    <row r="318" spans="1:6">
      <c r="A318" s="700"/>
      <c r="B318" s="691"/>
      <c r="C318" s="328" t="s">
        <v>1528</v>
      </c>
      <c r="D318" s="553">
        <v>3.5</v>
      </c>
      <c r="E318" s="553">
        <v>0.25</v>
      </c>
    </row>
    <row r="319" spans="1:6">
      <c r="A319" s="700"/>
      <c r="B319" s="691"/>
      <c r="C319" s="328" t="s">
        <v>1295</v>
      </c>
      <c r="D319" s="553">
        <v>1.5</v>
      </c>
      <c r="E319" s="553">
        <v>1.5</v>
      </c>
    </row>
    <row r="320" spans="1:6">
      <c r="A320" s="700"/>
      <c r="B320" s="691"/>
      <c r="C320" s="328" t="s">
        <v>1296</v>
      </c>
      <c r="D320" s="373"/>
      <c r="E320" s="553">
        <v>0.5</v>
      </c>
    </row>
    <row r="321" spans="1:6">
      <c r="A321" s="700"/>
      <c r="B321" s="691"/>
      <c r="C321" s="328" t="s">
        <v>1301</v>
      </c>
      <c r="D321" s="373"/>
      <c r="E321" s="553">
        <v>0.5</v>
      </c>
      <c r="F321" s="428"/>
    </row>
    <row r="322" spans="1:6">
      <c r="A322" s="700"/>
      <c r="B322" s="691"/>
      <c r="C322" s="328" t="s">
        <v>1299</v>
      </c>
      <c r="D322" s="553">
        <v>0.75</v>
      </c>
      <c r="E322" s="374"/>
      <c r="F322" s="428"/>
    </row>
    <row r="323" spans="1:6">
      <c r="A323" s="700"/>
      <c r="B323" s="691"/>
      <c r="C323" s="554"/>
      <c r="D323" s="555"/>
      <c r="E323" s="555"/>
    </row>
    <row r="324" spans="1:6">
      <c r="A324" s="700"/>
      <c r="B324" s="691"/>
      <c r="C324" s="327" t="s">
        <v>1274</v>
      </c>
      <c r="D324" s="374">
        <f>SUM(D325:D330)</f>
        <v>8.25</v>
      </c>
      <c r="E324" s="374">
        <f>SUM(E325:E330)</f>
        <v>1.75</v>
      </c>
    </row>
    <row r="325" spans="1:6">
      <c r="A325" s="700"/>
      <c r="B325" s="691"/>
      <c r="C325" s="328" t="s">
        <v>1528</v>
      </c>
      <c r="D325" s="553">
        <v>4.25</v>
      </c>
      <c r="E325" s="373"/>
    </row>
    <row r="326" spans="1:6">
      <c r="A326" s="700"/>
      <c r="B326" s="691"/>
      <c r="C326" s="328" t="s">
        <v>1295</v>
      </c>
      <c r="D326" s="553">
        <v>0.25</v>
      </c>
      <c r="E326" s="553">
        <v>0.75</v>
      </c>
    </row>
    <row r="327" spans="1:6">
      <c r="A327" s="700"/>
      <c r="B327" s="691"/>
      <c r="C327" s="328" t="s">
        <v>1296</v>
      </c>
      <c r="D327" s="373"/>
      <c r="E327" s="553">
        <v>0.25</v>
      </c>
    </row>
    <row r="328" spans="1:6">
      <c r="A328" s="700"/>
      <c r="B328" s="691"/>
      <c r="C328" s="328" t="s">
        <v>1301</v>
      </c>
      <c r="D328" s="373"/>
      <c r="E328" s="553">
        <v>0.75</v>
      </c>
    </row>
    <row r="329" spans="1:6">
      <c r="A329" s="700"/>
      <c r="B329" s="691"/>
      <c r="C329" s="328" t="s">
        <v>1299</v>
      </c>
      <c r="D329" s="553">
        <v>0.75</v>
      </c>
      <c r="E329" s="373"/>
    </row>
    <row r="330" spans="1:6">
      <c r="A330" s="700"/>
      <c r="B330" s="691"/>
      <c r="C330" s="328" t="s">
        <v>1300</v>
      </c>
      <c r="D330" s="553">
        <v>3</v>
      </c>
      <c r="E330" s="555"/>
    </row>
    <row r="331" spans="1:6">
      <c r="A331" s="700"/>
      <c r="B331" s="697"/>
      <c r="C331" s="554"/>
      <c r="D331" s="555"/>
      <c r="E331" s="555"/>
    </row>
    <row r="332" spans="1:6">
      <c r="A332" s="700"/>
      <c r="B332" s="690" t="s">
        <v>720</v>
      </c>
      <c r="C332" s="327" t="s">
        <v>1240</v>
      </c>
      <c r="D332" s="374">
        <f>SUM(D333)</f>
        <v>5</v>
      </c>
      <c r="E332" s="374"/>
      <c r="F332" s="428"/>
    </row>
    <row r="333" spans="1:6">
      <c r="A333" s="700"/>
      <c r="B333" s="691"/>
      <c r="C333" s="328" t="s">
        <v>1300</v>
      </c>
      <c r="D333" s="553">
        <v>5</v>
      </c>
      <c r="E333" s="373"/>
    </row>
    <row r="334" spans="1:6">
      <c r="A334" s="701"/>
      <c r="B334" s="697"/>
      <c r="C334" s="328"/>
      <c r="D334" s="373"/>
      <c r="E334" s="374"/>
    </row>
    <row r="335" spans="1:6">
      <c r="A335" s="699" t="s">
        <v>747</v>
      </c>
      <c r="B335" s="690" t="s">
        <v>748</v>
      </c>
      <c r="C335" s="327" t="s">
        <v>1241</v>
      </c>
      <c r="D335" s="374">
        <f>SUM(D336:D343)</f>
        <v>17.5</v>
      </c>
      <c r="E335" s="374">
        <f>SUM(E336:E343)</f>
        <v>11</v>
      </c>
    </row>
    <row r="336" spans="1:6">
      <c r="A336" s="700"/>
      <c r="B336" s="691"/>
      <c r="C336" s="328" t="s">
        <v>1528</v>
      </c>
      <c r="D336" s="553">
        <v>4</v>
      </c>
      <c r="E336" s="553">
        <v>4</v>
      </c>
    </row>
    <row r="337" spans="1:6">
      <c r="A337" s="700"/>
      <c r="B337" s="691"/>
      <c r="C337" s="328" t="s">
        <v>1295</v>
      </c>
      <c r="D337" s="553">
        <v>5</v>
      </c>
      <c r="E337" s="553">
        <v>4.25</v>
      </c>
      <c r="F337" s="428"/>
    </row>
    <row r="338" spans="1:6">
      <c r="A338" s="700"/>
      <c r="B338" s="691"/>
      <c r="C338" s="328" t="s">
        <v>1301</v>
      </c>
      <c r="D338" s="553">
        <v>3.25</v>
      </c>
      <c r="E338" s="553">
        <v>2.5</v>
      </c>
    </row>
    <row r="339" spans="1:6">
      <c r="A339" s="700"/>
      <c r="B339" s="691"/>
      <c r="C339" s="328" t="s">
        <v>1296</v>
      </c>
      <c r="D339" s="553">
        <v>1.5</v>
      </c>
      <c r="E339" s="373"/>
    </row>
    <row r="340" spans="1:6">
      <c r="A340" s="700"/>
      <c r="B340" s="691"/>
      <c r="C340" s="328" t="s">
        <v>705</v>
      </c>
      <c r="D340" s="553">
        <v>2</v>
      </c>
      <c r="E340" s="373"/>
    </row>
    <row r="341" spans="1:6">
      <c r="A341" s="700"/>
      <c r="B341" s="691"/>
      <c r="C341" s="328" t="s">
        <v>1300</v>
      </c>
      <c r="D341" s="553">
        <v>0.75</v>
      </c>
      <c r="E341" s="373"/>
    </row>
    <row r="342" spans="1:6">
      <c r="A342" s="700"/>
      <c r="B342" s="691"/>
      <c r="C342" s="328" t="s">
        <v>1294</v>
      </c>
      <c r="D342" s="553">
        <v>1</v>
      </c>
      <c r="E342" s="373"/>
    </row>
    <row r="343" spans="1:6">
      <c r="A343" s="700"/>
      <c r="B343" s="691"/>
      <c r="C343" s="328" t="s">
        <v>1303</v>
      </c>
      <c r="D343" s="373"/>
      <c r="E343" s="553">
        <v>0.25</v>
      </c>
    </row>
    <row r="344" spans="1:6">
      <c r="A344" s="700"/>
      <c r="B344" s="691"/>
      <c r="C344" s="328"/>
      <c r="D344" s="373"/>
      <c r="E344" s="373"/>
    </row>
    <row r="345" spans="1:6">
      <c r="A345" s="700"/>
      <c r="B345" s="691"/>
      <c r="C345" s="327" t="s">
        <v>1242</v>
      </c>
      <c r="D345" s="374">
        <f>SUM(D346:D349)</f>
        <v>2.25</v>
      </c>
      <c r="E345" s="374">
        <f>SUM(E346:E349)</f>
        <v>3</v>
      </c>
    </row>
    <row r="346" spans="1:6">
      <c r="A346" s="700"/>
      <c r="B346" s="691"/>
      <c r="C346" s="328" t="s">
        <v>1301</v>
      </c>
      <c r="D346" s="553">
        <v>1</v>
      </c>
      <c r="E346" s="553">
        <v>0.5</v>
      </c>
      <c r="F346" s="428"/>
    </row>
    <row r="347" spans="1:6">
      <c r="A347" s="700"/>
      <c r="B347" s="691"/>
      <c r="C347" s="328" t="s">
        <v>1300</v>
      </c>
      <c r="D347" s="553">
        <v>0.5</v>
      </c>
      <c r="E347" s="553">
        <v>2</v>
      </c>
    </row>
    <row r="348" spans="1:6">
      <c r="A348" s="700"/>
      <c r="B348" s="691"/>
      <c r="C348" s="328" t="s">
        <v>1299</v>
      </c>
      <c r="D348" s="553">
        <v>0.25</v>
      </c>
      <c r="E348" s="553">
        <v>0.5</v>
      </c>
    </row>
    <row r="349" spans="1:6">
      <c r="A349" s="700"/>
      <c r="B349" s="691"/>
      <c r="C349" s="328" t="s">
        <v>1303</v>
      </c>
      <c r="D349" s="553">
        <v>0.5</v>
      </c>
      <c r="E349" s="555"/>
    </row>
    <row r="350" spans="1:6">
      <c r="A350" s="700"/>
      <c r="B350" s="691"/>
      <c r="C350" s="554"/>
      <c r="D350" s="555"/>
      <c r="E350" s="555"/>
    </row>
    <row r="351" spans="1:6">
      <c r="A351" s="699" t="s">
        <v>880</v>
      </c>
      <c r="B351" s="690" t="s">
        <v>881</v>
      </c>
      <c r="C351" s="327" t="s">
        <v>1243</v>
      </c>
      <c r="D351" s="374">
        <f>SUM(D352:D357)</f>
        <v>3.5</v>
      </c>
      <c r="E351" s="374">
        <f>SUM(E352:E357)</f>
        <v>0.5</v>
      </c>
    </row>
    <row r="352" spans="1:6">
      <c r="A352" s="700"/>
      <c r="B352" s="691"/>
      <c r="C352" s="328" t="s">
        <v>1528</v>
      </c>
      <c r="D352" s="553">
        <v>1.25</v>
      </c>
      <c r="E352" s="373"/>
    </row>
    <row r="353" spans="1:6">
      <c r="A353" s="700"/>
      <c r="B353" s="691"/>
      <c r="C353" s="328" t="s">
        <v>1295</v>
      </c>
      <c r="D353" s="553">
        <v>0.75</v>
      </c>
      <c r="E353" s="373"/>
    </row>
    <row r="354" spans="1:6">
      <c r="A354" s="700"/>
      <c r="B354" s="691"/>
      <c r="C354" s="328" t="s">
        <v>1301</v>
      </c>
      <c r="D354" s="553">
        <v>0.75</v>
      </c>
      <c r="E354" s="373"/>
    </row>
    <row r="355" spans="1:6">
      <c r="A355" s="700"/>
      <c r="B355" s="691"/>
      <c r="C355" s="328" t="s">
        <v>751</v>
      </c>
      <c r="D355" s="553">
        <v>0.25</v>
      </c>
      <c r="E355" s="373"/>
      <c r="F355" s="428"/>
    </row>
    <row r="356" spans="1:6">
      <c r="A356" s="700"/>
      <c r="B356" s="691"/>
      <c r="C356" s="328" t="s">
        <v>1300</v>
      </c>
      <c r="D356" s="553">
        <v>0.5</v>
      </c>
      <c r="E356" s="553">
        <v>0.25</v>
      </c>
    </row>
    <row r="357" spans="1:6">
      <c r="A357" s="700"/>
      <c r="B357" s="691"/>
      <c r="C357" s="328" t="s">
        <v>1303</v>
      </c>
      <c r="D357" s="373"/>
      <c r="E357" s="553">
        <v>0.25</v>
      </c>
    </row>
    <row r="358" spans="1:6">
      <c r="A358" s="701"/>
      <c r="B358" s="697"/>
      <c r="C358" s="328"/>
      <c r="D358" s="373"/>
      <c r="E358" s="374"/>
    </row>
    <row r="359" spans="1:6">
      <c r="A359" s="699" t="s">
        <v>766</v>
      </c>
      <c r="B359" s="690" t="s">
        <v>767</v>
      </c>
      <c r="C359" s="327" t="s">
        <v>1244</v>
      </c>
      <c r="D359" s="374">
        <f>SUM(D360:D366)</f>
        <v>6</v>
      </c>
      <c r="E359" s="374">
        <f>SUM(E360:E366)</f>
        <v>5</v>
      </c>
    </row>
    <row r="360" spans="1:6">
      <c r="A360" s="700"/>
      <c r="B360" s="691"/>
      <c r="C360" s="328" t="s">
        <v>1528</v>
      </c>
      <c r="D360" s="553">
        <v>1.5</v>
      </c>
      <c r="E360" s="553">
        <v>0.25</v>
      </c>
    </row>
    <row r="361" spans="1:6">
      <c r="A361" s="700"/>
      <c r="B361" s="691"/>
      <c r="C361" s="328" t="s">
        <v>1295</v>
      </c>
      <c r="D361" s="553">
        <v>1</v>
      </c>
      <c r="E361" s="553">
        <v>3.75</v>
      </c>
    </row>
    <row r="362" spans="1:6">
      <c r="A362" s="700"/>
      <c r="B362" s="691"/>
      <c r="C362" s="328" t="s">
        <v>1297</v>
      </c>
      <c r="D362" s="373"/>
      <c r="E362" s="553">
        <v>0.25</v>
      </c>
    </row>
    <row r="363" spans="1:6">
      <c r="A363" s="700"/>
      <c r="B363" s="691"/>
      <c r="C363" s="328" t="s">
        <v>1299</v>
      </c>
      <c r="D363" s="553">
        <v>0.75</v>
      </c>
      <c r="E363" s="553">
        <v>0.5</v>
      </c>
    </row>
    <row r="364" spans="1:6">
      <c r="A364" s="700"/>
      <c r="B364" s="691"/>
      <c r="C364" s="328" t="s">
        <v>1300</v>
      </c>
      <c r="D364" s="553">
        <v>1.25</v>
      </c>
      <c r="E364" s="553">
        <v>0.25</v>
      </c>
    </row>
    <row r="365" spans="1:6">
      <c r="A365" s="700"/>
      <c r="B365" s="691"/>
      <c r="C365" s="328" t="s">
        <v>1301</v>
      </c>
      <c r="D365" s="553">
        <v>1.25</v>
      </c>
      <c r="E365" s="555"/>
    </row>
    <row r="366" spans="1:6">
      <c r="A366" s="700"/>
      <c r="B366" s="691"/>
      <c r="C366" s="328" t="s">
        <v>1303</v>
      </c>
      <c r="D366" s="553">
        <v>0.25</v>
      </c>
      <c r="E366" s="553"/>
    </row>
    <row r="367" spans="1:6">
      <c r="A367" s="700"/>
      <c r="B367" s="691"/>
      <c r="C367" s="554"/>
      <c r="D367" s="555"/>
      <c r="E367" s="555"/>
    </row>
    <row r="368" spans="1:6">
      <c r="A368" s="700"/>
      <c r="B368" s="691"/>
      <c r="C368" s="327" t="s">
        <v>1245</v>
      </c>
      <c r="D368" s="374">
        <f>SUM(D369:D373)</f>
        <v>2.25</v>
      </c>
      <c r="E368" s="374">
        <f>SUM(E369:E373)</f>
        <v>0.5</v>
      </c>
    </row>
    <row r="369" spans="1:6">
      <c r="A369" s="700"/>
      <c r="B369" s="691"/>
      <c r="C369" s="328" t="s">
        <v>1528</v>
      </c>
      <c r="D369" s="553">
        <v>0.75</v>
      </c>
      <c r="E369" s="553">
        <v>0.5</v>
      </c>
    </row>
    <row r="370" spans="1:6">
      <c r="A370" s="700"/>
      <c r="B370" s="691"/>
      <c r="C370" s="328" t="s">
        <v>1301</v>
      </c>
      <c r="D370" s="553">
        <v>0.25</v>
      </c>
      <c r="E370" s="373"/>
    </row>
    <row r="371" spans="1:6">
      <c r="A371" s="700"/>
      <c r="B371" s="691"/>
      <c r="C371" s="328" t="s">
        <v>1302</v>
      </c>
      <c r="D371" s="553">
        <v>0.25</v>
      </c>
      <c r="E371" s="373"/>
      <c r="F371" s="428"/>
    </row>
    <row r="372" spans="1:6">
      <c r="A372" s="700"/>
      <c r="B372" s="691"/>
      <c r="C372" s="328" t="s">
        <v>1299</v>
      </c>
      <c r="D372" s="553">
        <v>0.75</v>
      </c>
      <c r="E372" s="373"/>
      <c r="F372" s="428"/>
    </row>
    <row r="373" spans="1:6">
      <c r="A373" s="700"/>
      <c r="B373" s="691"/>
      <c r="C373" s="328" t="s">
        <v>751</v>
      </c>
      <c r="D373" s="553">
        <v>0.25</v>
      </c>
      <c r="E373" s="373"/>
      <c r="F373" s="428"/>
    </row>
    <row r="374" spans="1:6">
      <c r="A374" s="700"/>
      <c r="B374" s="697"/>
      <c r="C374" s="327"/>
      <c r="D374" s="373"/>
      <c r="E374" s="374"/>
    </row>
    <row r="375" spans="1:6">
      <c r="A375" s="700"/>
      <c r="B375" s="690" t="s">
        <v>795</v>
      </c>
      <c r="C375" s="327" t="s">
        <v>1246</v>
      </c>
      <c r="D375" s="374">
        <f>SUM(D376:D378)</f>
        <v>6</v>
      </c>
      <c r="E375" s="374">
        <f>SUM(E376:E378)</f>
        <v>0.25</v>
      </c>
    </row>
    <row r="376" spans="1:6">
      <c r="A376" s="700"/>
      <c r="B376" s="691"/>
      <c r="C376" s="328" t="s">
        <v>1528</v>
      </c>
      <c r="D376" s="553">
        <v>1</v>
      </c>
      <c r="E376" s="373"/>
    </row>
    <row r="377" spans="1:6">
      <c r="A377" s="700"/>
      <c r="B377" s="691"/>
      <c r="C377" s="328" t="s">
        <v>1301</v>
      </c>
      <c r="D377" s="553">
        <v>1.5</v>
      </c>
      <c r="E377" s="553">
        <v>0.25</v>
      </c>
    </row>
    <row r="378" spans="1:6">
      <c r="A378" s="700"/>
      <c r="B378" s="691"/>
      <c r="C378" s="328" t="s">
        <v>1296</v>
      </c>
      <c r="D378" s="553">
        <v>3.5</v>
      </c>
      <c r="E378" s="373"/>
    </row>
    <row r="379" spans="1:6">
      <c r="A379" s="701"/>
      <c r="B379" s="697"/>
      <c r="C379" s="328"/>
      <c r="D379" s="373"/>
      <c r="E379" s="374"/>
      <c r="F379" s="428"/>
    </row>
    <row r="380" spans="1:6">
      <c r="A380" s="699" t="s">
        <v>771</v>
      </c>
      <c r="B380" s="690" t="s">
        <v>772</v>
      </c>
      <c r="C380" s="327" t="s">
        <v>1275</v>
      </c>
      <c r="D380" s="374">
        <f>SUM(D381:D384)</f>
        <v>13.75</v>
      </c>
      <c r="E380" s="374">
        <f>SUM(E381:E384)</f>
        <v>0.25</v>
      </c>
    </row>
    <row r="381" spans="1:6">
      <c r="A381" s="700"/>
      <c r="B381" s="691"/>
      <c r="C381" s="328" t="s">
        <v>1295</v>
      </c>
      <c r="D381" s="553">
        <v>4.5</v>
      </c>
      <c r="E381" s="373"/>
    </row>
    <row r="382" spans="1:6">
      <c r="A382" s="700"/>
      <c r="B382" s="691"/>
      <c r="C382" s="328" t="s">
        <v>1300</v>
      </c>
      <c r="D382" s="553">
        <v>2</v>
      </c>
      <c r="E382" s="373"/>
    </row>
    <row r="383" spans="1:6">
      <c r="A383" s="700"/>
      <c r="B383" s="691"/>
      <c r="C383" s="328" t="s">
        <v>1528</v>
      </c>
      <c r="D383" s="553">
        <v>6</v>
      </c>
      <c r="E383" s="373"/>
    </row>
    <row r="384" spans="1:6">
      <c r="A384" s="700"/>
      <c r="B384" s="691"/>
      <c r="C384" s="328" t="s">
        <v>1299</v>
      </c>
      <c r="D384" s="553">
        <v>1.25</v>
      </c>
      <c r="E384" s="553">
        <v>0.25</v>
      </c>
    </row>
    <row r="385" spans="1:6">
      <c r="A385" s="700"/>
      <c r="B385" s="691"/>
      <c r="C385" s="328"/>
      <c r="D385" s="373"/>
      <c r="E385" s="374"/>
    </row>
    <row r="386" spans="1:6">
      <c r="A386" s="700"/>
      <c r="B386" s="691"/>
      <c r="C386" s="327" t="s">
        <v>1276</v>
      </c>
      <c r="D386" s="374">
        <f>SUM(D387:D389)</f>
        <v>6.25</v>
      </c>
      <c r="E386" s="374"/>
    </row>
    <row r="387" spans="1:6">
      <c r="A387" s="700"/>
      <c r="B387" s="691"/>
      <c r="C387" s="328" t="s">
        <v>1295</v>
      </c>
      <c r="D387" s="553">
        <v>3.5</v>
      </c>
      <c r="E387" s="373"/>
    </row>
    <row r="388" spans="1:6">
      <c r="A388" s="700"/>
      <c r="B388" s="691"/>
      <c r="C388" s="328" t="s">
        <v>1300</v>
      </c>
      <c r="D388" s="553">
        <v>0.5</v>
      </c>
      <c r="E388" s="373"/>
    </row>
    <row r="389" spans="1:6">
      <c r="A389" s="700"/>
      <c r="B389" s="691"/>
      <c r="C389" s="328" t="s">
        <v>1528</v>
      </c>
      <c r="D389" s="553">
        <v>2.25</v>
      </c>
      <c r="E389" s="374"/>
    </row>
    <row r="390" spans="1:6">
      <c r="A390" s="701"/>
      <c r="B390" s="697"/>
      <c r="C390" s="554"/>
      <c r="D390" s="555"/>
      <c r="E390" s="555"/>
    </row>
    <row r="391" spans="1:6">
      <c r="A391" s="705" t="s">
        <v>1481</v>
      </c>
      <c r="B391" s="702" t="s">
        <v>806</v>
      </c>
      <c r="C391" s="327" t="s">
        <v>1277</v>
      </c>
      <c r="D391" s="374">
        <f>SUM(D392:D395)</f>
        <v>5</v>
      </c>
      <c r="E391" s="374">
        <f>SUM(E392:E395)</f>
        <v>2</v>
      </c>
      <c r="F391" s="428"/>
    </row>
    <row r="392" spans="1:6">
      <c r="A392" s="706"/>
      <c r="B392" s="703"/>
      <c r="C392" s="328" t="s">
        <v>1528</v>
      </c>
      <c r="D392" s="553">
        <v>3.5</v>
      </c>
      <c r="E392" s="553">
        <v>1</v>
      </c>
    </row>
    <row r="393" spans="1:6">
      <c r="A393" s="706"/>
      <c r="B393" s="703"/>
      <c r="C393" s="328" t="s">
        <v>1295</v>
      </c>
      <c r="D393" s="373"/>
      <c r="E393" s="553">
        <v>0.5</v>
      </c>
    </row>
    <row r="394" spans="1:6">
      <c r="A394" s="706"/>
      <c r="B394" s="703"/>
      <c r="C394" s="328" t="s">
        <v>1301</v>
      </c>
      <c r="D394" s="553">
        <v>0.5</v>
      </c>
      <c r="E394" s="373"/>
    </row>
    <row r="395" spans="1:6">
      <c r="A395" s="706"/>
      <c r="B395" s="703"/>
      <c r="C395" s="328" t="s">
        <v>1299</v>
      </c>
      <c r="D395" s="553">
        <v>1</v>
      </c>
      <c r="E395" s="553">
        <v>0.5</v>
      </c>
      <c r="F395" s="428"/>
    </row>
    <row r="396" spans="1:6">
      <c r="A396" s="706"/>
      <c r="B396" s="703"/>
      <c r="C396" s="328"/>
      <c r="D396" s="373"/>
      <c r="E396" s="374"/>
    </row>
    <row r="397" spans="1:6">
      <c r="A397" s="706"/>
      <c r="B397" s="703"/>
      <c r="C397" s="327" t="s">
        <v>1278</v>
      </c>
      <c r="D397" s="374">
        <f>SUM(D398)</f>
        <v>0.75</v>
      </c>
      <c r="E397" s="374"/>
    </row>
    <row r="398" spans="1:6">
      <c r="A398" s="707"/>
      <c r="B398" s="704"/>
      <c r="C398" s="328" t="s">
        <v>1299</v>
      </c>
      <c r="D398" s="553">
        <v>0.75</v>
      </c>
      <c r="E398" s="51"/>
      <c r="F398" s="428"/>
    </row>
    <row r="399" spans="1:6">
      <c r="A399" s="212"/>
      <c r="B399"/>
      <c r="C399"/>
      <c r="D399"/>
      <c r="E399"/>
      <c r="F399"/>
    </row>
    <row r="400" spans="1:6">
      <c r="A400" s="212"/>
      <c r="B400"/>
      <c r="C400"/>
      <c r="D400"/>
      <c r="E400"/>
      <c r="F400"/>
    </row>
    <row r="401" spans="1:6">
      <c r="A401" s="212"/>
      <c r="B401"/>
      <c r="C401"/>
      <c r="D401"/>
      <c r="E401"/>
      <c r="F401"/>
    </row>
    <row r="402" spans="1:6">
      <c r="A402" s="212"/>
      <c r="B402"/>
      <c r="C402"/>
      <c r="D402"/>
      <c r="E402"/>
      <c r="F402"/>
    </row>
    <row r="403" spans="1:6">
      <c r="A403" s="212"/>
      <c r="B403"/>
      <c r="C403"/>
      <c r="D403"/>
      <c r="E403"/>
      <c r="F403"/>
    </row>
    <row r="404" spans="1:6">
      <c r="A404" s="428"/>
      <c r="B404"/>
      <c r="C404"/>
      <c r="D404"/>
      <c r="E404"/>
      <c r="F404"/>
    </row>
    <row r="405" spans="1:6">
      <c r="A405" s="212"/>
      <c r="B405"/>
      <c r="C405"/>
      <c r="D405"/>
      <c r="E405"/>
      <c r="F405"/>
    </row>
    <row r="406" spans="1:6">
      <c r="A406" s="212"/>
      <c r="B406"/>
      <c r="C406"/>
      <c r="D406"/>
      <c r="E406"/>
      <c r="F406"/>
    </row>
    <row r="407" spans="1:6">
      <c r="A407" s="212"/>
      <c r="B407"/>
      <c r="C407"/>
      <c r="D407"/>
      <c r="E407"/>
      <c r="F407"/>
    </row>
    <row r="408" spans="1:6">
      <c r="A408" s="212"/>
      <c r="B408"/>
      <c r="C408"/>
      <c r="D408"/>
      <c r="E408"/>
      <c r="F408"/>
    </row>
    <row r="409" spans="1:6">
      <c r="A409" s="428"/>
      <c r="B409"/>
      <c r="C409"/>
      <c r="D409"/>
      <c r="E409"/>
      <c r="F409"/>
    </row>
    <row r="410" spans="1:6">
      <c r="A410" s="212"/>
      <c r="B410"/>
      <c r="C410"/>
      <c r="D410"/>
      <c r="E410"/>
      <c r="F410"/>
    </row>
    <row r="411" spans="1:6">
      <c r="A411" s="212"/>
      <c r="B411"/>
      <c r="C411"/>
      <c r="D411"/>
      <c r="E411"/>
      <c r="F411"/>
    </row>
    <row r="412" spans="1:6">
      <c r="A412" s="212"/>
      <c r="B412"/>
      <c r="C412"/>
      <c r="D412"/>
      <c r="E412"/>
      <c r="F412"/>
    </row>
    <row r="413" spans="1:6">
      <c r="A413" s="428"/>
      <c r="B413"/>
      <c r="C413"/>
      <c r="D413"/>
      <c r="E413"/>
      <c r="F413"/>
    </row>
    <row r="414" spans="1:6">
      <c r="A414" s="212"/>
      <c r="B414"/>
      <c r="C414"/>
      <c r="D414"/>
      <c r="E414"/>
      <c r="F414"/>
    </row>
    <row r="415" spans="1:6">
      <c r="A415" s="212"/>
      <c r="B415"/>
      <c r="C415"/>
      <c r="D415"/>
      <c r="E415"/>
      <c r="F415"/>
    </row>
    <row r="416" spans="1:6">
      <c r="A416" s="212"/>
      <c r="B416"/>
      <c r="C416"/>
      <c r="D416"/>
      <c r="E416"/>
      <c r="F416"/>
    </row>
    <row r="417" spans="1:6">
      <c r="A417" s="212"/>
      <c r="B417"/>
      <c r="C417"/>
      <c r="D417"/>
      <c r="E417"/>
      <c r="F417"/>
    </row>
    <row r="418" spans="1:6">
      <c r="A418" s="212"/>
      <c r="B418"/>
      <c r="C418"/>
      <c r="D418"/>
      <c r="E418"/>
      <c r="F418"/>
    </row>
    <row r="419" spans="1:6">
      <c r="A419" s="212"/>
      <c r="B419"/>
      <c r="C419"/>
      <c r="D419"/>
      <c r="E419"/>
      <c r="F419"/>
    </row>
    <row r="420" spans="1:6">
      <c r="A420" s="212"/>
      <c r="B420"/>
      <c r="C420"/>
      <c r="D420"/>
      <c r="E420"/>
      <c r="F420"/>
    </row>
    <row r="421" spans="1:6">
      <c r="A421" s="212"/>
      <c r="B421"/>
      <c r="C421"/>
      <c r="D421"/>
      <c r="E421"/>
      <c r="F421"/>
    </row>
    <row r="422" spans="1:6">
      <c r="A422" s="428"/>
      <c r="B422"/>
      <c r="C422"/>
      <c r="D422"/>
      <c r="E422"/>
      <c r="F422"/>
    </row>
    <row r="423" spans="1:6">
      <c r="A423" s="212"/>
      <c r="B423"/>
      <c r="C423"/>
      <c r="D423"/>
      <c r="E423"/>
      <c r="F423"/>
    </row>
    <row r="424" spans="1:6">
      <c r="A424" s="212"/>
      <c r="B424"/>
      <c r="C424"/>
      <c r="D424"/>
      <c r="E424"/>
      <c r="F424"/>
    </row>
    <row r="425" spans="1:6">
      <c r="A425" s="212"/>
      <c r="B425"/>
      <c r="C425"/>
      <c r="D425"/>
      <c r="E425"/>
      <c r="F425"/>
    </row>
    <row r="426" spans="1:6">
      <c r="A426" s="212"/>
      <c r="B426"/>
      <c r="C426"/>
      <c r="D426"/>
      <c r="E426"/>
      <c r="F426"/>
    </row>
    <row r="427" spans="1:6">
      <c r="A427" s="212"/>
      <c r="B427"/>
      <c r="C427"/>
      <c r="D427"/>
      <c r="E427"/>
      <c r="F427"/>
    </row>
    <row r="428" spans="1:6">
      <c r="A428" s="212"/>
      <c r="B428"/>
      <c r="C428"/>
      <c r="D428"/>
      <c r="E428"/>
      <c r="F428"/>
    </row>
    <row r="429" spans="1:6">
      <c r="A429" s="212"/>
      <c r="B429"/>
      <c r="C429"/>
      <c r="D429"/>
      <c r="E429"/>
      <c r="F429"/>
    </row>
    <row r="430" spans="1:6">
      <c r="A430" s="212"/>
      <c r="B430"/>
      <c r="C430"/>
      <c r="D430"/>
      <c r="E430"/>
      <c r="F430"/>
    </row>
    <row r="431" spans="1:6">
      <c r="A431" s="212"/>
      <c r="B431"/>
      <c r="C431"/>
      <c r="D431"/>
      <c r="E431"/>
      <c r="F431"/>
    </row>
    <row r="432" spans="1:6">
      <c r="A432" s="212"/>
      <c r="B432"/>
      <c r="C432"/>
      <c r="D432"/>
      <c r="E432"/>
      <c r="F432"/>
    </row>
    <row r="433" spans="1:6">
      <c r="A433" s="212"/>
      <c r="B433"/>
      <c r="C433"/>
      <c r="D433"/>
      <c r="E433"/>
      <c r="F433"/>
    </row>
    <row r="434" spans="1:6">
      <c r="A434" s="212"/>
      <c r="B434"/>
      <c r="C434"/>
      <c r="D434"/>
      <c r="E434"/>
      <c r="F434"/>
    </row>
    <row r="435" spans="1:6">
      <c r="A435" s="212"/>
      <c r="B435"/>
      <c r="C435"/>
      <c r="D435"/>
      <c r="E435"/>
      <c r="F435"/>
    </row>
    <row r="436" spans="1:6">
      <c r="A436" s="212"/>
      <c r="B436"/>
      <c r="C436"/>
      <c r="D436"/>
      <c r="E436"/>
      <c r="F436"/>
    </row>
    <row r="437" spans="1:6">
      <c r="A437" s="212"/>
      <c r="B437"/>
      <c r="C437"/>
      <c r="D437"/>
      <c r="E437"/>
      <c r="F437"/>
    </row>
    <row r="438" spans="1:6">
      <c r="A438" s="212"/>
      <c r="B438"/>
      <c r="C438"/>
      <c r="D438"/>
      <c r="E438"/>
      <c r="F438"/>
    </row>
    <row r="439" spans="1:6">
      <c r="A439" s="212"/>
      <c r="B439"/>
      <c r="C439"/>
      <c r="D439"/>
      <c r="E439"/>
      <c r="F439"/>
    </row>
    <row r="440" spans="1:6">
      <c r="A440" s="212"/>
      <c r="B440"/>
      <c r="C440"/>
      <c r="D440"/>
      <c r="E440"/>
      <c r="F440"/>
    </row>
    <row r="441" spans="1:6">
      <c r="A441" s="212"/>
      <c r="B441"/>
      <c r="C441"/>
      <c r="D441"/>
      <c r="E441"/>
      <c r="F441"/>
    </row>
    <row r="442" spans="1:6">
      <c r="A442" s="212"/>
      <c r="B442"/>
      <c r="C442"/>
      <c r="D442"/>
      <c r="E442"/>
      <c r="F442"/>
    </row>
    <row r="443" spans="1:6">
      <c r="A443" s="212"/>
      <c r="B443"/>
      <c r="C443"/>
      <c r="D443"/>
      <c r="E443"/>
      <c r="F443"/>
    </row>
    <row r="444" spans="1:6">
      <c r="A444" s="212"/>
      <c r="B444"/>
      <c r="C444"/>
      <c r="D444"/>
      <c r="E444"/>
      <c r="F444"/>
    </row>
    <row r="445" spans="1:6">
      <c r="A445" s="212"/>
      <c r="B445"/>
      <c r="C445"/>
      <c r="D445"/>
      <c r="E445"/>
      <c r="F445"/>
    </row>
    <row r="446" spans="1:6">
      <c r="A446" s="212"/>
      <c r="B446"/>
      <c r="C446"/>
      <c r="D446"/>
      <c r="E446"/>
      <c r="F446"/>
    </row>
    <row r="447" spans="1:6">
      <c r="A447" s="212"/>
      <c r="B447"/>
      <c r="C447"/>
      <c r="D447"/>
      <c r="E447"/>
      <c r="F447"/>
    </row>
    <row r="448" spans="1:6">
      <c r="A448" s="212"/>
      <c r="B448"/>
      <c r="C448"/>
      <c r="D448"/>
      <c r="E448"/>
      <c r="F448"/>
    </row>
    <row r="449" spans="1:6">
      <c r="A449" s="212"/>
      <c r="B449"/>
      <c r="C449"/>
      <c r="D449"/>
      <c r="E449"/>
      <c r="F449"/>
    </row>
    <row r="450" spans="1:6">
      <c r="A450" s="212"/>
      <c r="B450"/>
      <c r="C450"/>
      <c r="D450"/>
      <c r="E450"/>
      <c r="F450"/>
    </row>
    <row r="451" spans="1:6">
      <c r="A451" s="212"/>
      <c r="B451"/>
      <c r="C451"/>
      <c r="D451"/>
      <c r="E451"/>
      <c r="F451"/>
    </row>
    <row r="452" spans="1:6">
      <c r="A452" s="212"/>
      <c r="B452"/>
      <c r="C452"/>
      <c r="D452"/>
      <c r="E452"/>
      <c r="F452"/>
    </row>
    <row r="453" spans="1:6">
      <c r="A453" s="212"/>
      <c r="B453"/>
      <c r="C453"/>
      <c r="D453"/>
      <c r="E453"/>
      <c r="F453"/>
    </row>
    <row r="454" spans="1:6">
      <c r="A454" s="212"/>
      <c r="B454"/>
      <c r="C454"/>
      <c r="D454"/>
      <c r="E454"/>
      <c r="F454"/>
    </row>
    <row r="455" spans="1:6">
      <c r="A455" s="212"/>
      <c r="B455"/>
      <c r="C455"/>
      <c r="D455"/>
      <c r="E455"/>
      <c r="F455"/>
    </row>
    <row r="456" spans="1:6">
      <c r="A456" s="212"/>
      <c r="B456"/>
      <c r="C456"/>
      <c r="D456"/>
      <c r="E456"/>
      <c r="F456"/>
    </row>
    <row r="457" spans="1:6">
      <c r="A457" s="212"/>
      <c r="B457"/>
      <c r="C457"/>
      <c r="D457"/>
      <c r="E457"/>
      <c r="F457"/>
    </row>
    <row r="458" spans="1:6">
      <c r="A458" s="212"/>
      <c r="B458"/>
      <c r="C458"/>
      <c r="D458"/>
      <c r="E458"/>
      <c r="F458"/>
    </row>
    <row r="459" spans="1:6">
      <c r="A459" s="212"/>
      <c r="B459"/>
      <c r="C459"/>
      <c r="D459"/>
      <c r="E459"/>
      <c r="F459"/>
    </row>
    <row r="460" spans="1:6">
      <c r="A460" s="212"/>
      <c r="B460"/>
      <c r="C460"/>
      <c r="D460"/>
      <c r="E460"/>
      <c r="F460"/>
    </row>
    <row r="461" spans="1:6">
      <c r="A461" s="212"/>
      <c r="B461"/>
      <c r="C461"/>
      <c r="D461"/>
      <c r="E461"/>
      <c r="F461"/>
    </row>
    <row r="462" spans="1:6">
      <c r="A462" s="212"/>
      <c r="B462"/>
      <c r="C462"/>
      <c r="D462"/>
      <c r="E462"/>
      <c r="F462"/>
    </row>
    <row r="463" spans="1:6">
      <c r="A463" s="212"/>
      <c r="B463"/>
      <c r="C463"/>
      <c r="D463"/>
      <c r="E463"/>
      <c r="F463"/>
    </row>
    <row r="464" spans="1:6">
      <c r="A464" s="212"/>
      <c r="B464"/>
      <c r="C464"/>
      <c r="D464"/>
      <c r="E464"/>
      <c r="F464"/>
    </row>
    <row r="465" spans="1:6">
      <c r="A465" s="212"/>
      <c r="B465"/>
      <c r="C465"/>
      <c r="D465"/>
      <c r="E465"/>
      <c r="F465"/>
    </row>
    <row r="466" spans="1:6">
      <c r="A466" s="212"/>
      <c r="B466"/>
      <c r="C466"/>
      <c r="D466"/>
      <c r="E466"/>
      <c r="F466"/>
    </row>
    <row r="467" spans="1:6">
      <c r="A467" s="212"/>
      <c r="B467"/>
      <c r="C467"/>
      <c r="D467"/>
      <c r="E467"/>
      <c r="F467"/>
    </row>
    <row r="468" spans="1:6">
      <c r="A468" s="212"/>
      <c r="B468"/>
      <c r="C468"/>
      <c r="D468"/>
      <c r="E468"/>
      <c r="F468"/>
    </row>
    <row r="469" spans="1:6">
      <c r="A469" s="212"/>
      <c r="B469"/>
      <c r="C469"/>
      <c r="D469"/>
      <c r="E469"/>
      <c r="F469"/>
    </row>
    <row r="470" spans="1:6">
      <c r="A470" s="212"/>
      <c r="B470"/>
      <c r="C470"/>
      <c r="D470"/>
      <c r="E470"/>
      <c r="F470"/>
    </row>
    <row r="471" spans="1:6">
      <c r="A471" s="212"/>
      <c r="B471"/>
      <c r="C471"/>
      <c r="D471"/>
      <c r="E471"/>
      <c r="F471"/>
    </row>
    <row r="472" spans="1:6">
      <c r="A472" s="212"/>
      <c r="B472"/>
      <c r="C472"/>
      <c r="D472"/>
      <c r="E472"/>
      <c r="F472"/>
    </row>
    <row r="473" spans="1:6">
      <c r="A473" s="212"/>
      <c r="B473"/>
      <c r="C473"/>
      <c r="D473"/>
      <c r="E473"/>
      <c r="F473"/>
    </row>
    <row r="474" spans="1:6">
      <c r="A474" s="212"/>
      <c r="B474"/>
      <c r="C474"/>
      <c r="D474"/>
      <c r="E474"/>
      <c r="F474"/>
    </row>
    <row r="475" spans="1:6">
      <c r="A475" s="212"/>
      <c r="B475"/>
      <c r="C475"/>
      <c r="D475"/>
      <c r="E475"/>
      <c r="F475"/>
    </row>
    <row r="476" spans="1:6">
      <c r="A476" s="212"/>
      <c r="B476"/>
      <c r="C476"/>
      <c r="D476"/>
      <c r="E476"/>
      <c r="F476"/>
    </row>
    <row r="477" spans="1:6">
      <c r="A477" s="212"/>
      <c r="B477"/>
      <c r="C477"/>
      <c r="D477"/>
      <c r="E477"/>
      <c r="F477"/>
    </row>
    <row r="478" spans="1:6">
      <c r="A478" s="212"/>
      <c r="B478"/>
      <c r="C478"/>
      <c r="D478"/>
      <c r="E478"/>
      <c r="F478"/>
    </row>
    <row r="479" spans="1:6">
      <c r="A479" s="212"/>
      <c r="B479"/>
      <c r="C479"/>
      <c r="D479"/>
      <c r="E479"/>
      <c r="F479"/>
    </row>
    <row r="480" spans="1:6">
      <c r="A480" s="212"/>
      <c r="B480"/>
      <c r="C480"/>
      <c r="D480"/>
      <c r="E480"/>
      <c r="F480"/>
    </row>
    <row r="481" spans="1:6">
      <c r="A481" s="212"/>
      <c r="B481"/>
      <c r="C481"/>
      <c r="D481"/>
      <c r="E481"/>
      <c r="F481"/>
    </row>
    <row r="482" spans="1:6">
      <c r="A482" s="212"/>
      <c r="B482"/>
      <c r="C482"/>
      <c r="D482"/>
      <c r="E482"/>
      <c r="F482"/>
    </row>
    <row r="483" spans="1:6">
      <c r="A483" s="212"/>
      <c r="B483"/>
      <c r="C483"/>
      <c r="D483"/>
      <c r="E483"/>
      <c r="F483"/>
    </row>
    <row r="484" spans="1:6">
      <c r="A484" s="212"/>
      <c r="B484"/>
      <c r="C484"/>
      <c r="D484"/>
      <c r="E484"/>
      <c r="F484"/>
    </row>
    <row r="485" spans="1:6">
      <c r="A485" s="212"/>
      <c r="B485"/>
      <c r="C485"/>
      <c r="D485"/>
      <c r="E485"/>
      <c r="F485"/>
    </row>
    <row r="486" spans="1:6">
      <c r="A486" s="212"/>
      <c r="B486"/>
      <c r="C486"/>
      <c r="D486"/>
      <c r="E486"/>
      <c r="F486"/>
    </row>
    <row r="487" spans="1:6">
      <c r="A487" s="212"/>
      <c r="B487"/>
      <c r="C487"/>
      <c r="D487"/>
      <c r="E487"/>
      <c r="F487"/>
    </row>
    <row r="488" spans="1:6">
      <c r="A488" s="212"/>
      <c r="B488"/>
      <c r="C488"/>
      <c r="D488"/>
      <c r="E488"/>
      <c r="F488"/>
    </row>
    <row r="489" spans="1:6">
      <c r="A489" s="212"/>
      <c r="B489"/>
      <c r="C489"/>
      <c r="D489"/>
      <c r="E489"/>
      <c r="F489"/>
    </row>
    <row r="490" spans="1:6">
      <c r="A490" s="212"/>
      <c r="B490"/>
      <c r="C490"/>
      <c r="D490"/>
      <c r="E490"/>
      <c r="F490"/>
    </row>
    <row r="491" spans="1:6">
      <c r="A491" s="212"/>
      <c r="B491"/>
      <c r="C491"/>
      <c r="D491"/>
      <c r="E491"/>
      <c r="F491"/>
    </row>
    <row r="492" spans="1:6">
      <c r="A492" s="212"/>
      <c r="B492"/>
      <c r="C492"/>
      <c r="D492"/>
      <c r="E492"/>
      <c r="F492"/>
    </row>
    <row r="493" spans="1:6">
      <c r="A493" s="212"/>
      <c r="B493"/>
      <c r="C493"/>
      <c r="D493"/>
      <c r="E493"/>
      <c r="F493"/>
    </row>
    <row r="494" spans="1:6">
      <c r="A494" s="212"/>
      <c r="B494"/>
      <c r="C494"/>
      <c r="D494"/>
      <c r="E494"/>
      <c r="F494"/>
    </row>
    <row r="495" spans="1:6">
      <c r="A495" s="212"/>
      <c r="B495"/>
      <c r="C495"/>
      <c r="D495"/>
      <c r="E495"/>
      <c r="F495"/>
    </row>
    <row r="496" spans="1:6">
      <c r="A496" s="212"/>
      <c r="B496"/>
      <c r="C496"/>
      <c r="D496"/>
      <c r="E496"/>
      <c r="F496"/>
    </row>
    <row r="497" spans="1:6">
      <c r="A497" s="212"/>
      <c r="B497"/>
      <c r="C497"/>
      <c r="D497"/>
      <c r="E497"/>
      <c r="F497"/>
    </row>
    <row r="498" spans="1:6">
      <c r="A498" s="212"/>
      <c r="B498"/>
      <c r="C498"/>
      <c r="D498"/>
      <c r="E498"/>
      <c r="F498"/>
    </row>
    <row r="499" spans="1:6">
      <c r="A499" s="212"/>
      <c r="B499"/>
      <c r="C499"/>
      <c r="D499"/>
      <c r="E499"/>
      <c r="F499"/>
    </row>
    <row r="500" spans="1:6">
      <c r="A500" s="212"/>
      <c r="B500"/>
      <c r="C500"/>
      <c r="D500"/>
      <c r="E500"/>
      <c r="F500"/>
    </row>
    <row r="501" spans="1:6">
      <c r="A501" s="212"/>
      <c r="B501"/>
      <c r="C501"/>
      <c r="D501"/>
      <c r="E501"/>
      <c r="F501"/>
    </row>
    <row r="502" spans="1:6">
      <c r="A502" s="212"/>
      <c r="B502"/>
      <c r="C502"/>
      <c r="D502"/>
      <c r="E502"/>
      <c r="F502"/>
    </row>
    <row r="503" spans="1:6">
      <c r="A503" s="212"/>
      <c r="B503"/>
      <c r="C503"/>
      <c r="D503"/>
      <c r="E503"/>
      <c r="F503"/>
    </row>
    <row r="504" spans="1:6">
      <c r="A504" s="212"/>
      <c r="B504"/>
      <c r="C504"/>
      <c r="D504"/>
      <c r="E504"/>
      <c r="F504"/>
    </row>
    <row r="505" spans="1:6">
      <c r="A505" s="212"/>
      <c r="B505"/>
      <c r="C505"/>
      <c r="D505"/>
      <c r="E505"/>
      <c r="F505"/>
    </row>
    <row r="506" spans="1:6">
      <c r="A506" s="212"/>
      <c r="B506"/>
      <c r="C506"/>
      <c r="D506"/>
      <c r="E506"/>
      <c r="F506"/>
    </row>
    <row r="507" spans="1:6">
      <c r="A507" s="212"/>
      <c r="B507"/>
      <c r="C507"/>
      <c r="D507"/>
      <c r="E507"/>
      <c r="F507"/>
    </row>
    <row r="508" spans="1:6">
      <c r="A508" s="212"/>
      <c r="B508"/>
      <c r="C508"/>
      <c r="D508"/>
      <c r="E508"/>
      <c r="F508"/>
    </row>
    <row r="509" spans="1:6">
      <c r="A509" s="212"/>
      <c r="B509"/>
      <c r="C509"/>
      <c r="D509"/>
      <c r="E509"/>
      <c r="F509"/>
    </row>
    <row r="510" spans="1:6">
      <c r="A510" s="212"/>
      <c r="B510"/>
      <c r="C510"/>
      <c r="D510"/>
      <c r="E510"/>
      <c r="F510"/>
    </row>
    <row r="511" spans="1:6">
      <c r="A511" s="212"/>
      <c r="B511"/>
      <c r="C511"/>
      <c r="D511"/>
      <c r="E511"/>
      <c r="F511"/>
    </row>
    <row r="512" spans="1:6">
      <c r="A512" s="212"/>
      <c r="B512"/>
      <c r="C512"/>
      <c r="D512"/>
      <c r="E512"/>
      <c r="F512"/>
    </row>
    <row r="513" spans="1:6">
      <c r="A513" s="212"/>
      <c r="B513"/>
      <c r="C513"/>
      <c r="D513"/>
      <c r="E513"/>
      <c r="F513"/>
    </row>
    <row r="514" spans="1:6">
      <c r="A514" s="212"/>
      <c r="B514"/>
      <c r="C514"/>
      <c r="D514"/>
      <c r="E514"/>
      <c r="F514"/>
    </row>
    <row r="515" spans="1:6">
      <c r="A515" s="212"/>
      <c r="B515"/>
      <c r="C515"/>
      <c r="D515"/>
      <c r="E515"/>
      <c r="F515"/>
    </row>
    <row r="516" spans="1:6">
      <c r="A516" s="212"/>
      <c r="B516"/>
      <c r="C516"/>
      <c r="D516"/>
      <c r="E516"/>
      <c r="F516"/>
    </row>
    <row r="517" spans="1:6">
      <c r="A517" s="212"/>
      <c r="B517"/>
      <c r="C517"/>
      <c r="D517"/>
      <c r="E517"/>
      <c r="F517"/>
    </row>
    <row r="518" spans="1:6">
      <c r="A518" s="212"/>
      <c r="B518"/>
      <c r="C518"/>
      <c r="D518"/>
      <c r="E518"/>
      <c r="F518"/>
    </row>
    <row r="519" spans="1:6">
      <c r="A519" s="212"/>
      <c r="B519"/>
      <c r="C519"/>
      <c r="D519"/>
      <c r="E519"/>
      <c r="F519"/>
    </row>
    <row r="520" spans="1:6">
      <c r="A520" s="212"/>
      <c r="B520"/>
      <c r="C520"/>
      <c r="D520"/>
      <c r="E520"/>
      <c r="F520"/>
    </row>
    <row r="521" spans="1:6">
      <c r="A521" s="212"/>
      <c r="B521"/>
      <c r="C521"/>
      <c r="D521"/>
      <c r="E521"/>
      <c r="F521"/>
    </row>
    <row r="522" spans="1:6">
      <c r="A522" s="212"/>
      <c r="B522"/>
      <c r="C522"/>
      <c r="D522"/>
      <c r="E522"/>
      <c r="F522"/>
    </row>
    <row r="523" spans="1:6">
      <c r="A523" s="212"/>
      <c r="B523"/>
      <c r="C523"/>
      <c r="D523"/>
      <c r="E523"/>
      <c r="F523"/>
    </row>
    <row r="524" spans="1:6">
      <c r="A524" s="212"/>
      <c r="B524"/>
      <c r="C524"/>
      <c r="D524"/>
      <c r="E524"/>
      <c r="F524"/>
    </row>
    <row r="525" spans="1:6">
      <c r="A525" s="212"/>
      <c r="B525"/>
      <c r="C525"/>
      <c r="D525"/>
      <c r="E525"/>
      <c r="F525"/>
    </row>
    <row r="526" spans="1:6">
      <c r="A526" s="212"/>
      <c r="B526"/>
      <c r="C526"/>
      <c r="D526"/>
      <c r="E526"/>
      <c r="F526"/>
    </row>
    <row r="527" spans="1:6">
      <c r="A527" s="212"/>
      <c r="B527"/>
      <c r="C527"/>
      <c r="D527"/>
      <c r="E527"/>
      <c r="F527"/>
    </row>
    <row r="528" spans="1:6">
      <c r="A528" s="212"/>
      <c r="B528"/>
      <c r="C528"/>
      <c r="D528"/>
      <c r="E528"/>
      <c r="F528"/>
    </row>
    <row r="529" spans="1:6">
      <c r="A529" s="212"/>
      <c r="B529"/>
      <c r="C529"/>
      <c r="D529"/>
      <c r="E529"/>
      <c r="F529"/>
    </row>
    <row r="530" spans="1:6">
      <c r="A530" s="212"/>
      <c r="B530"/>
      <c r="C530"/>
      <c r="D530"/>
      <c r="E530"/>
      <c r="F530"/>
    </row>
    <row r="531" spans="1:6">
      <c r="A531" s="212"/>
      <c r="B531"/>
      <c r="C531"/>
      <c r="D531"/>
      <c r="E531"/>
      <c r="F531"/>
    </row>
    <row r="532" spans="1:6">
      <c r="A532" s="212"/>
      <c r="B532"/>
      <c r="C532"/>
      <c r="D532"/>
      <c r="E532"/>
      <c r="F532"/>
    </row>
    <row r="533" spans="1:6">
      <c r="A533" s="212"/>
      <c r="B533"/>
      <c r="C533"/>
      <c r="D533"/>
      <c r="E533"/>
      <c r="F533"/>
    </row>
    <row r="534" spans="1:6">
      <c r="A534" s="212"/>
      <c r="B534"/>
      <c r="C534"/>
      <c r="D534"/>
      <c r="E534"/>
      <c r="F534"/>
    </row>
    <row r="535" spans="1:6">
      <c r="A535" s="212"/>
      <c r="B535"/>
      <c r="C535"/>
      <c r="D535"/>
      <c r="E535"/>
      <c r="F535"/>
    </row>
    <row r="536" spans="1:6">
      <c r="A536" s="212"/>
      <c r="B536"/>
      <c r="C536"/>
      <c r="D536"/>
      <c r="E536"/>
      <c r="F536"/>
    </row>
    <row r="537" spans="1:6">
      <c r="A537" s="212"/>
      <c r="B537"/>
      <c r="C537"/>
      <c r="D537"/>
      <c r="E537"/>
      <c r="F537"/>
    </row>
    <row r="538" spans="1:6">
      <c r="A538" s="212"/>
      <c r="B538"/>
      <c r="C538"/>
      <c r="D538"/>
      <c r="E538"/>
      <c r="F538"/>
    </row>
    <row r="539" spans="1:6">
      <c r="A539" s="212"/>
      <c r="B539"/>
      <c r="C539"/>
      <c r="D539"/>
      <c r="E539"/>
      <c r="F539"/>
    </row>
    <row r="540" spans="1:6">
      <c r="A540" s="212"/>
      <c r="B540"/>
      <c r="C540"/>
      <c r="D540"/>
      <c r="E540"/>
      <c r="F540"/>
    </row>
    <row r="541" spans="1:6">
      <c r="A541" s="212"/>
      <c r="B541"/>
      <c r="C541"/>
      <c r="D541"/>
      <c r="E541"/>
      <c r="F541"/>
    </row>
    <row r="542" spans="1:6">
      <c r="A542" s="212"/>
      <c r="B542"/>
      <c r="C542"/>
      <c r="D542"/>
      <c r="E542"/>
      <c r="F542"/>
    </row>
    <row r="543" spans="1:6">
      <c r="A543" s="212"/>
      <c r="B543"/>
      <c r="C543"/>
      <c r="D543"/>
      <c r="E543"/>
      <c r="F543"/>
    </row>
    <row r="544" spans="1:6">
      <c r="A544" s="212"/>
      <c r="B544"/>
      <c r="C544"/>
      <c r="D544"/>
      <c r="E544"/>
      <c r="F544"/>
    </row>
    <row r="545" spans="1:6">
      <c r="A545" s="212"/>
      <c r="B545"/>
      <c r="C545"/>
      <c r="D545"/>
      <c r="E545"/>
      <c r="F545"/>
    </row>
    <row r="546" spans="1:6">
      <c r="A546" s="212"/>
      <c r="B546"/>
      <c r="C546"/>
      <c r="D546"/>
      <c r="E546"/>
      <c r="F546"/>
    </row>
    <row r="547" spans="1:6">
      <c r="A547" s="212"/>
      <c r="B547"/>
      <c r="C547"/>
      <c r="D547"/>
      <c r="E547"/>
      <c r="F547"/>
    </row>
    <row r="548" spans="1:6">
      <c r="A548" s="212"/>
      <c r="B548"/>
      <c r="C548"/>
      <c r="D548"/>
      <c r="E548"/>
      <c r="F548"/>
    </row>
    <row r="549" spans="1:6">
      <c r="A549" s="212"/>
      <c r="B549"/>
      <c r="C549"/>
      <c r="D549"/>
      <c r="E549"/>
      <c r="F549"/>
    </row>
    <row r="550" spans="1:6">
      <c r="A550" s="212"/>
      <c r="B550"/>
      <c r="C550"/>
      <c r="D550"/>
      <c r="E550"/>
      <c r="F550"/>
    </row>
    <row r="551" spans="1:6">
      <c r="A551" s="212"/>
      <c r="B551"/>
      <c r="C551"/>
      <c r="D551"/>
      <c r="E551"/>
      <c r="F551"/>
    </row>
    <row r="552" spans="1:6">
      <c r="A552" s="212"/>
      <c r="B552"/>
      <c r="C552"/>
      <c r="D552"/>
      <c r="E552"/>
      <c r="F552"/>
    </row>
    <row r="553" spans="1:6">
      <c r="A553" s="212"/>
      <c r="B553"/>
      <c r="C553"/>
      <c r="D553"/>
      <c r="E553"/>
      <c r="F553"/>
    </row>
    <row r="554" spans="1:6">
      <c r="A554" s="212"/>
      <c r="B554"/>
      <c r="C554"/>
      <c r="D554"/>
      <c r="E554"/>
      <c r="F554"/>
    </row>
    <row r="555" spans="1:6">
      <c r="A555" s="212"/>
      <c r="B555"/>
      <c r="C555"/>
      <c r="D555"/>
      <c r="E555"/>
      <c r="F555"/>
    </row>
    <row r="556" spans="1:6">
      <c r="A556" s="212"/>
      <c r="B556"/>
      <c r="C556"/>
      <c r="D556"/>
      <c r="E556"/>
      <c r="F556"/>
    </row>
    <row r="557" spans="1:6">
      <c r="A557" s="212"/>
      <c r="B557"/>
      <c r="C557"/>
      <c r="D557"/>
      <c r="E557"/>
      <c r="F557"/>
    </row>
    <row r="558" spans="1:6">
      <c r="A558" s="212"/>
      <c r="B558"/>
      <c r="C558"/>
      <c r="D558"/>
      <c r="E558"/>
      <c r="F558"/>
    </row>
    <row r="559" spans="1:6">
      <c r="A559" s="212"/>
      <c r="B559"/>
      <c r="C559"/>
      <c r="D559"/>
      <c r="E559"/>
      <c r="F559"/>
    </row>
    <row r="560" spans="1:6">
      <c r="A560" s="212"/>
      <c r="B560"/>
      <c r="C560"/>
      <c r="D560"/>
      <c r="E560"/>
      <c r="F560"/>
    </row>
    <row r="561" spans="1:6">
      <c r="A561" s="212"/>
      <c r="B561"/>
      <c r="C561"/>
      <c r="D561"/>
      <c r="E561"/>
      <c r="F561"/>
    </row>
    <row r="562" spans="1:6">
      <c r="A562" s="212"/>
      <c r="B562"/>
      <c r="C562"/>
      <c r="D562"/>
      <c r="E562"/>
      <c r="F562"/>
    </row>
    <row r="563" spans="1:6">
      <c r="A563" s="212"/>
      <c r="B563"/>
      <c r="C563"/>
      <c r="D563"/>
      <c r="E563"/>
      <c r="F563"/>
    </row>
    <row r="564" spans="1:6">
      <c r="A564" s="212"/>
      <c r="B564"/>
      <c r="C564"/>
      <c r="D564"/>
      <c r="E564"/>
      <c r="F564"/>
    </row>
    <row r="565" spans="1:6">
      <c r="A565" s="212"/>
      <c r="B565"/>
      <c r="C565"/>
      <c r="D565"/>
      <c r="E565"/>
      <c r="F565"/>
    </row>
    <row r="566" spans="1:6">
      <c r="A566" s="212"/>
      <c r="B566"/>
      <c r="C566"/>
      <c r="D566"/>
      <c r="E566"/>
      <c r="F566"/>
    </row>
    <row r="567" spans="1:6">
      <c r="A567" s="212"/>
      <c r="B567"/>
      <c r="C567"/>
      <c r="D567"/>
      <c r="E567"/>
      <c r="F567"/>
    </row>
    <row r="568" spans="1:6">
      <c r="A568" s="212"/>
      <c r="B568"/>
      <c r="C568"/>
      <c r="D568"/>
      <c r="E568"/>
      <c r="F568"/>
    </row>
    <row r="569" spans="1:6">
      <c r="A569" s="212"/>
      <c r="B569"/>
      <c r="C569"/>
      <c r="D569"/>
      <c r="E569"/>
      <c r="F569"/>
    </row>
    <row r="570" spans="1:6">
      <c r="A570" s="212"/>
      <c r="B570"/>
      <c r="C570"/>
      <c r="D570"/>
      <c r="E570"/>
      <c r="F570"/>
    </row>
    <row r="571" spans="1:6">
      <c r="A571" s="212"/>
      <c r="B571"/>
      <c r="C571"/>
      <c r="D571"/>
      <c r="E571"/>
      <c r="F571"/>
    </row>
    <row r="572" spans="1:6">
      <c r="A572" s="212"/>
      <c r="B572"/>
      <c r="C572"/>
      <c r="D572"/>
      <c r="E572"/>
      <c r="F572"/>
    </row>
    <row r="573" spans="1:6">
      <c r="A573" s="212"/>
      <c r="B573"/>
      <c r="C573"/>
      <c r="D573"/>
      <c r="E573"/>
      <c r="F573"/>
    </row>
    <row r="574" spans="1:6">
      <c r="A574" s="212"/>
      <c r="B574"/>
      <c r="C574"/>
      <c r="D574"/>
      <c r="E574"/>
      <c r="F574"/>
    </row>
    <row r="575" spans="1:6">
      <c r="A575" s="212"/>
      <c r="B575"/>
      <c r="C575"/>
      <c r="D575"/>
      <c r="E575"/>
      <c r="F575"/>
    </row>
    <row r="576" spans="1:6">
      <c r="A576" s="212"/>
      <c r="B576"/>
      <c r="C576"/>
      <c r="D576"/>
      <c r="E576"/>
      <c r="F576"/>
    </row>
    <row r="577" spans="1:6">
      <c r="A577" s="212"/>
      <c r="B577"/>
      <c r="C577"/>
      <c r="D577"/>
      <c r="E577"/>
      <c r="F577"/>
    </row>
    <row r="578" spans="1:6">
      <c r="A578" s="212"/>
      <c r="B578"/>
      <c r="C578"/>
      <c r="D578"/>
      <c r="E578"/>
      <c r="F578"/>
    </row>
    <row r="579" spans="1:6">
      <c r="A579" s="212"/>
      <c r="B579"/>
      <c r="C579"/>
      <c r="D579"/>
      <c r="E579"/>
      <c r="F579"/>
    </row>
    <row r="580" spans="1:6">
      <c r="A580" s="212"/>
      <c r="B580"/>
      <c r="C580"/>
      <c r="D580"/>
      <c r="E580"/>
      <c r="F580"/>
    </row>
    <row r="581" spans="1:6">
      <c r="A581" s="212"/>
      <c r="B581"/>
      <c r="C581"/>
      <c r="D581"/>
      <c r="E581"/>
      <c r="F581"/>
    </row>
    <row r="582" spans="1:6">
      <c r="A582" s="212"/>
      <c r="B582"/>
      <c r="C582"/>
      <c r="D582"/>
      <c r="E582"/>
      <c r="F582"/>
    </row>
    <row r="583" spans="1:6">
      <c r="A583" s="212"/>
      <c r="B583"/>
      <c r="C583"/>
      <c r="D583"/>
      <c r="E583"/>
      <c r="F583"/>
    </row>
    <row r="584" spans="1:6">
      <c r="A584" s="212"/>
      <c r="B584"/>
      <c r="C584"/>
      <c r="D584"/>
      <c r="E584"/>
      <c r="F584"/>
    </row>
    <row r="585" spans="1:6">
      <c r="A585" s="212"/>
      <c r="B585"/>
      <c r="C585"/>
      <c r="D585"/>
      <c r="E585"/>
      <c r="F585"/>
    </row>
    <row r="586" spans="1:6">
      <c r="A586" s="212"/>
      <c r="B586"/>
      <c r="C586"/>
      <c r="D586"/>
      <c r="E586"/>
      <c r="F586"/>
    </row>
    <row r="587" spans="1:6">
      <c r="A587" s="212"/>
      <c r="B587"/>
      <c r="C587"/>
      <c r="D587"/>
      <c r="E587"/>
      <c r="F587"/>
    </row>
    <row r="588" spans="1:6">
      <c r="A588" s="212"/>
      <c r="B588"/>
      <c r="C588"/>
      <c r="D588"/>
      <c r="E588"/>
      <c r="F588"/>
    </row>
    <row r="589" spans="1:6">
      <c r="A589" s="212"/>
      <c r="B589"/>
      <c r="C589"/>
      <c r="D589"/>
      <c r="E589"/>
      <c r="F589"/>
    </row>
    <row r="590" spans="1:6">
      <c r="A590" s="212"/>
      <c r="B590"/>
      <c r="C590"/>
      <c r="D590"/>
      <c r="E590"/>
      <c r="F590"/>
    </row>
    <row r="591" spans="1:6">
      <c r="A591" s="212"/>
      <c r="B591"/>
      <c r="C591"/>
      <c r="D591"/>
      <c r="E591"/>
      <c r="F591"/>
    </row>
    <row r="592" spans="1:6">
      <c r="A592" s="212"/>
      <c r="B592"/>
      <c r="C592"/>
      <c r="D592"/>
      <c r="E592"/>
      <c r="F592"/>
    </row>
    <row r="593" spans="1:6">
      <c r="A593" s="212"/>
      <c r="B593"/>
      <c r="C593"/>
      <c r="D593"/>
      <c r="E593"/>
      <c r="F593"/>
    </row>
    <row r="594" spans="1:6">
      <c r="A594" s="212"/>
      <c r="B594"/>
      <c r="C594"/>
      <c r="D594"/>
      <c r="E594"/>
      <c r="F594"/>
    </row>
    <row r="595" spans="1:6">
      <c r="A595" s="212"/>
      <c r="B595"/>
      <c r="C595"/>
      <c r="D595"/>
      <c r="E595"/>
      <c r="F595"/>
    </row>
    <row r="596" spans="1:6">
      <c r="A596" s="212"/>
      <c r="B596"/>
      <c r="C596"/>
      <c r="D596"/>
      <c r="E596"/>
      <c r="F596"/>
    </row>
    <row r="597" spans="1:6">
      <c r="A597" s="212"/>
      <c r="B597"/>
      <c r="C597"/>
      <c r="D597"/>
      <c r="E597"/>
      <c r="F597"/>
    </row>
    <row r="598" spans="1:6">
      <c r="A598" s="212"/>
      <c r="B598"/>
      <c r="C598"/>
      <c r="D598"/>
      <c r="E598"/>
      <c r="F598"/>
    </row>
    <row r="599" spans="1:6">
      <c r="A599" s="212"/>
      <c r="B599"/>
      <c r="C599"/>
      <c r="D599"/>
      <c r="E599"/>
      <c r="F599"/>
    </row>
    <row r="600" spans="1:6">
      <c r="A600" s="212"/>
      <c r="B600"/>
      <c r="C600"/>
      <c r="D600"/>
      <c r="E600"/>
      <c r="F600"/>
    </row>
    <row r="601" spans="1:6">
      <c r="A601" s="212"/>
      <c r="B601"/>
      <c r="C601"/>
      <c r="D601"/>
      <c r="E601"/>
      <c r="F601"/>
    </row>
    <row r="602" spans="1:6">
      <c r="A602" s="212"/>
      <c r="B602"/>
      <c r="C602"/>
      <c r="D602"/>
      <c r="E602"/>
      <c r="F602"/>
    </row>
    <row r="603" spans="1:6">
      <c r="A603" s="212"/>
      <c r="B603"/>
      <c r="C603"/>
      <c r="D603"/>
      <c r="E603"/>
      <c r="F603"/>
    </row>
    <row r="604" spans="1:6">
      <c r="A604" s="212"/>
      <c r="B604"/>
      <c r="C604"/>
      <c r="D604"/>
      <c r="E604"/>
      <c r="F604"/>
    </row>
    <row r="605" spans="1:6">
      <c r="A605" s="212"/>
      <c r="B605"/>
      <c r="C605"/>
      <c r="D605"/>
      <c r="E605"/>
      <c r="F605"/>
    </row>
    <row r="606" spans="1:6">
      <c r="A606" s="212"/>
      <c r="B606"/>
      <c r="C606"/>
      <c r="D606"/>
      <c r="E606"/>
      <c r="F606"/>
    </row>
    <row r="607" spans="1:6">
      <c r="A607" s="212"/>
      <c r="B607"/>
      <c r="C607"/>
      <c r="D607"/>
      <c r="E607"/>
      <c r="F607"/>
    </row>
    <row r="608" spans="1:6">
      <c r="A608" s="212"/>
      <c r="B608"/>
      <c r="C608"/>
      <c r="D608"/>
      <c r="E608"/>
      <c r="F608"/>
    </row>
    <row r="609" spans="1:6">
      <c r="A609" s="212"/>
      <c r="B609"/>
      <c r="C609"/>
      <c r="D609"/>
      <c r="E609"/>
      <c r="F609"/>
    </row>
    <row r="610" spans="1:6">
      <c r="A610" s="212"/>
      <c r="B610"/>
      <c r="C610"/>
      <c r="D610"/>
      <c r="E610"/>
      <c r="F610"/>
    </row>
    <row r="611" spans="1:6">
      <c r="A611" s="212"/>
      <c r="B611"/>
      <c r="C611"/>
      <c r="D611"/>
      <c r="E611"/>
      <c r="F611"/>
    </row>
    <row r="612" spans="1:6">
      <c r="A612" s="212"/>
      <c r="B612"/>
      <c r="C612"/>
      <c r="D612"/>
      <c r="E612"/>
      <c r="F612"/>
    </row>
    <row r="613" spans="1:6">
      <c r="A613" s="212"/>
      <c r="B613"/>
      <c r="C613"/>
      <c r="D613"/>
      <c r="E613"/>
      <c r="F613"/>
    </row>
    <row r="614" spans="1:6">
      <c r="A614" s="212"/>
      <c r="B614"/>
      <c r="C614"/>
      <c r="D614"/>
      <c r="E614"/>
      <c r="F614"/>
    </row>
    <row r="615" spans="1:6">
      <c r="A615" s="212"/>
      <c r="B615"/>
      <c r="C615"/>
      <c r="D615"/>
      <c r="E615"/>
      <c r="F615"/>
    </row>
    <row r="616" spans="1:6">
      <c r="A616" s="212"/>
      <c r="B616"/>
      <c r="C616"/>
      <c r="D616"/>
      <c r="E616"/>
      <c r="F616"/>
    </row>
    <row r="617" spans="1:6">
      <c r="A617" s="212"/>
      <c r="B617"/>
      <c r="C617"/>
      <c r="D617"/>
      <c r="E617"/>
      <c r="F617"/>
    </row>
    <row r="618" spans="1:6">
      <c r="A618" s="212"/>
      <c r="B618"/>
      <c r="C618"/>
      <c r="D618"/>
      <c r="E618"/>
      <c r="F618"/>
    </row>
    <row r="619" spans="1:6">
      <c r="A619" s="212"/>
      <c r="B619"/>
      <c r="C619"/>
      <c r="D619"/>
      <c r="E619"/>
      <c r="F619"/>
    </row>
    <row r="620" spans="1:6">
      <c r="A620" s="212"/>
      <c r="B620"/>
      <c r="C620"/>
      <c r="D620"/>
      <c r="E620"/>
      <c r="F620"/>
    </row>
    <row r="621" spans="1:6">
      <c r="A621" s="212"/>
      <c r="B621"/>
      <c r="C621"/>
      <c r="D621"/>
      <c r="E621"/>
      <c r="F621"/>
    </row>
    <row r="622" spans="1:6">
      <c r="A622" s="212"/>
      <c r="B622"/>
      <c r="C622"/>
      <c r="D622"/>
      <c r="E622"/>
      <c r="F622"/>
    </row>
    <row r="623" spans="1:6">
      <c r="A623" s="212"/>
      <c r="B623"/>
      <c r="C623"/>
      <c r="D623"/>
      <c r="E623"/>
      <c r="F623"/>
    </row>
    <row r="624" spans="1:6">
      <c r="A624" s="212"/>
      <c r="B624"/>
      <c r="C624"/>
      <c r="D624"/>
      <c r="E624"/>
      <c r="F624"/>
    </row>
    <row r="625" spans="1:6">
      <c r="A625" s="212"/>
      <c r="B625"/>
      <c r="C625"/>
      <c r="D625"/>
      <c r="E625"/>
      <c r="F625"/>
    </row>
    <row r="626" spans="1:6">
      <c r="A626" s="212"/>
      <c r="B626"/>
      <c r="C626"/>
      <c r="D626"/>
      <c r="E626"/>
      <c r="F626"/>
    </row>
    <row r="627" spans="1:6">
      <c r="A627" s="212"/>
      <c r="B627"/>
      <c r="C627"/>
      <c r="D627"/>
      <c r="E627"/>
      <c r="F627"/>
    </row>
    <row r="628" spans="1:6">
      <c r="A628" s="212"/>
      <c r="B628"/>
      <c r="C628"/>
      <c r="D628"/>
      <c r="E628"/>
      <c r="F628"/>
    </row>
    <row r="629" spans="1:6">
      <c r="A629" s="212"/>
      <c r="B629"/>
      <c r="C629"/>
      <c r="D629"/>
      <c r="E629"/>
      <c r="F629"/>
    </row>
    <row r="630" spans="1:6">
      <c r="A630" s="212"/>
      <c r="B630"/>
      <c r="C630"/>
      <c r="D630"/>
      <c r="E630"/>
      <c r="F630"/>
    </row>
    <row r="631" spans="1:6">
      <c r="A631" s="212"/>
      <c r="B631"/>
      <c r="C631"/>
      <c r="D631"/>
      <c r="E631"/>
      <c r="F631"/>
    </row>
    <row r="632" spans="1:6">
      <c r="A632" s="212"/>
      <c r="B632"/>
      <c r="C632"/>
      <c r="D632"/>
      <c r="E632"/>
      <c r="F632"/>
    </row>
    <row r="633" spans="1:6">
      <c r="A633" s="212"/>
      <c r="B633"/>
      <c r="C633"/>
      <c r="D633"/>
      <c r="E633"/>
      <c r="F633"/>
    </row>
    <row r="634" spans="1:6">
      <c r="A634" s="212"/>
      <c r="B634"/>
      <c r="C634"/>
      <c r="D634"/>
      <c r="E634"/>
      <c r="F634"/>
    </row>
    <row r="635" spans="1:6">
      <c r="A635" s="212"/>
      <c r="B635"/>
      <c r="C635"/>
      <c r="D635"/>
      <c r="E635"/>
      <c r="F635"/>
    </row>
    <row r="636" spans="1:6">
      <c r="A636" s="212"/>
      <c r="B636"/>
      <c r="C636"/>
      <c r="D636"/>
      <c r="E636"/>
      <c r="F636"/>
    </row>
    <row r="637" spans="1:6">
      <c r="A637" s="212"/>
      <c r="B637"/>
      <c r="C637"/>
      <c r="D637"/>
      <c r="E637"/>
      <c r="F637"/>
    </row>
    <row r="638" spans="1:6">
      <c r="A638" s="212"/>
      <c r="B638"/>
      <c r="C638"/>
      <c r="D638"/>
      <c r="E638"/>
      <c r="F638"/>
    </row>
    <row r="639" spans="1:6">
      <c r="A639" s="212"/>
      <c r="B639"/>
      <c r="C639"/>
      <c r="D639"/>
      <c r="E639"/>
      <c r="F639"/>
    </row>
    <row r="640" spans="1:6">
      <c r="A640" s="212"/>
      <c r="B640"/>
      <c r="C640"/>
      <c r="D640"/>
      <c r="E640"/>
      <c r="F640"/>
    </row>
    <row r="641" spans="1:6">
      <c r="A641" s="212"/>
      <c r="B641"/>
      <c r="C641"/>
      <c r="D641"/>
      <c r="E641"/>
      <c r="F641"/>
    </row>
    <row r="642" spans="1:6">
      <c r="A642" s="212"/>
      <c r="B642"/>
      <c r="C642"/>
      <c r="D642"/>
      <c r="E642"/>
      <c r="F642"/>
    </row>
    <row r="643" spans="1:6">
      <c r="A643" s="212"/>
      <c r="B643"/>
      <c r="C643"/>
      <c r="D643"/>
      <c r="E643"/>
      <c r="F643"/>
    </row>
    <row r="644" spans="1:6">
      <c r="A644" s="212"/>
      <c r="B644"/>
      <c r="C644"/>
      <c r="D644"/>
      <c r="E644"/>
      <c r="F644"/>
    </row>
    <row r="645" spans="1:6">
      <c r="A645" s="212"/>
      <c r="B645"/>
      <c r="C645"/>
      <c r="D645"/>
      <c r="E645"/>
      <c r="F645"/>
    </row>
    <row r="646" spans="1:6">
      <c r="A646" s="212"/>
      <c r="B646"/>
      <c r="C646"/>
      <c r="D646"/>
      <c r="E646"/>
      <c r="F646"/>
    </row>
    <row r="647" spans="1:6">
      <c r="A647" s="212"/>
      <c r="B647"/>
      <c r="C647"/>
      <c r="D647"/>
      <c r="E647"/>
      <c r="F647"/>
    </row>
    <row r="648" spans="1:6">
      <c r="A648" s="212"/>
      <c r="B648"/>
      <c r="C648"/>
      <c r="D648"/>
      <c r="E648"/>
      <c r="F648"/>
    </row>
    <row r="649" spans="1:6">
      <c r="A649" s="212"/>
      <c r="B649"/>
      <c r="C649"/>
      <c r="D649"/>
      <c r="E649"/>
      <c r="F649"/>
    </row>
    <row r="650" spans="1:6">
      <c r="A650" s="212"/>
      <c r="B650"/>
      <c r="C650"/>
      <c r="D650"/>
      <c r="E650"/>
      <c r="F650"/>
    </row>
    <row r="651" spans="1:6">
      <c r="A651" s="212"/>
      <c r="B651"/>
      <c r="C651"/>
      <c r="D651"/>
      <c r="E651"/>
      <c r="F651"/>
    </row>
    <row r="652" spans="1:6">
      <c r="A652" s="212"/>
      <c r="B652"/>
      <c r="C652"/>
      <c r="D652"/>
      <c r="E652"/>
      <c r="F652"/>
    </row>
    <row r="653" spans="1:6">
      <c r="A653" s="212"/>
      <c r="B653"/>
      <c r="C653"/>
      <c r="D653"/>
      <c r="E653"/>
      <c r="F653"/>
    </row>
    <row r="654" spans="1:6">
      <c r="A654" s="212"/>
      <c r="B654"/>
      <c r="C654"/>
      <c r="D654"/>
      <c r="E654"/>
      <c r="F654"/>
    </row>
    <row r="655" spans="1:6">
      <c r="A655" s="212"/>
      <c r="B655"/>
      <c r="C655"/>
      <c r="D655"/>
      <c r="E655"/>
      <c r="F655"/>
    </row>
    <row r="656" spans="1:6">
      <c r="A656" s="212"/>
      <c r="B656"/>
      <c r="C656"/>
      <c r="D656"/>
      <c r="E656"/>
      <c r="F656"/>
    </row>
    <row r="657" spans="1:6">
      <c r="A657" s="212"/>
      <c r="B657"/>
      <c r="C657"/>
      <c r="D657"/>
      <c r="E657"/>
      <c r="F657"/>
    </row>
    <row r="658" spans="1:6">
      <c r="A658" s="212"/>
      <c r="B658"/>
      <c r="C658"/>
      <c r="D658"/>
      <c r="E658"/>
      <c r="F658"/>
    </row>
    <row r="659" spans="1:6">
      <c r="A659" s="212"/>
      <c r="B659"/>
      <c r="C659"/>
      <c r="D659"/>
      <c r="E659"/>
      <c r="F659"/>
    </row>
    <row r="660" spans="1:6">
      <c r="A660" s="212"/>
      <c r="B660"/>
      <c r="C660"/>
      <c r="D660"/>
      <c r="E660"/>
      <c r="F660"/>
    </row>
    <row r="661" spans="1:6">
      <c r="A661" s="212"/>
      <c r="B661"/>
      <c r="C661"/>
      <c r="D661"/>
      <c r="E661"/>
      <c r="F661"/>
    </row>
    <row r="662" spans="1:6">
      <c r="A662" s="212"/>
      <c r="B662"/>
      <c r="C662"/>
      <c r="D662"/>
      <c r="E662"/>
      <c r="F662"/>
    </row>
    <row r="663" spans="1:6">
      <c r="A663" s="212"/>
      <c r="B663"/>
      <c r="C663"/>
      <c r="D663"/>
      <c r="E663"/>
      <c r="F663"/>
    </row>
    <row r="664" spans="1:6">
      <c r="A664" s="212"/>
      <c r="B664"/>
      <c r="C664"/>
      <c r="D664"/>
      <c r="E664"/>
      <c r="F664"/>
    </row>
    <row r="665" spans="1:6">
      <c r="A665" s="212"/>
      <c r="B665"/>
      <c r="C665"/>
      <c r="D665"/>
      <c r="E665"/>
      <c r="F665"/>
    </row>
    <row r="666" spans="1:6">
      <c r="A666" s="212"/>
      <c r="B666"/>
      <c r="C666"/>
      <c r="D666"/>
      <c r="E666"/>
      <c r="F666"/>
    </row>
    <row r="667" spans="1:6">
      <c r="A667" s="212"/>
      <c r="B667"/>
      <c r="C667"/>
      <c r="D667"/>
      <c r="E667"/>
      <c r="F667"/>
    </row>
    <row r="668" spans="1:6">
      <c r="A668" s="212"/>
      <c r="B668"/>
      <c r="C668"/>
      <c r="D668"/>
      <c r="E668"/>
      <c r="F668"/>
    </row>
    <row r="669" spans="1:6">
      <c r="A669" s="212"/>
      <c r="B669"/>
      <c r="C669"/>
      <c r="D669"/>
      <c r="E669"/>
      <c r="F669"/>
    </row>
    <row r="670" spans="1:6">
      <c r="A670" s="212"/>
      <c r="B670"/>
      <c r="C670"/>
      <c r="D670"/>
      <c r="E670"/>
      <c r="F670"/>
    </row>
    <row r="671" spans="1:6">
      <c r="A671" s="212"/>
      <c r="B671"/>
      <c r="C671"/>
      <c r="D671"/>
      <c r="E671"/>
      <c r="F671"/>
    </row>
    <row r="672" spans="1:6">
      <c r="A672" s="212"/>
      <c r="B672"/>
      <c r="C672"/>
      <c r="D672"/>
      <c r="E672"/>
      <c r="F672"/>
    </row>
    <row r="673" spans="1:6">
      <c r="A673" s="212"/>
      <c r="B673"/>
      <c r="C673"/>
      <c r="D673"/>
      <c r="E673"/>
      <c r="F673"/>
    </row>
    <row r="674" spans="1:6">
      <c r="A674" s="212"/>
      <c r="B674"/>
      <c r="C674"/>
      <c r="D674"/>
      <c r="E674"/>
      <c r="F674"/>
    </row>
    <row r="675" spans="1:6">
      <c r="A675" s="212"/>
      <c r="B675"/>
      <c r="C675"/>
      <c r="D675"/>
      <c r="E675"/>
      <c r="F675"/>
    </row>
    <row r="676" spans="1:6">
      <c r="A676" s="212"/>
      <c r="B676"/>
      <c r="C676"/>
      <c r="D676"/>
      <c r="E676"/>
      <c r="F676"/>
    </row>
    <row r="677" spans="1:6">
      <c r="A677" s="212"/>
      <c r="B677"/>
      <c r="C677"/>
      <c r="D677"/>
      <c r="E677"/>
      <c r="F677"/>
    </row>
    <row r="678" spans="1:6">
      <c r="A678" s="212"/>
      <c r="B678"/>
      <c r="C678"/>
      <c r="D678"/>
      <c r="E678"/>
      <c r="F678"/>
    </row>
    <row r="679" spans="1:6">
      <c r="A679" s="212"/>
      <c r="B679"/>
      <c r="C679"/>
      <c r="D679"/>
      <c r="E679"/>
      <c r="F679"/>
    </row>
    <row r="680" spans="1:6">
      <c r="A680" s="212"/>
      <c r="B680"/>
      <c r="C680"/>
      <c r="D680"/>
      <c r="E680"/>
      <c r="F680"/>
    </row>
    <row r="681" spans="1:6">
      <c r="A681" s="212"/>
      <c r="B681"/>
      <c r="C681"/>
      <c r="D681"/>
      <c r="E681"/>
      <c r="F681"/>
    </row>
    <row r="682" spans="1:6">
      <c r="A682" s="212"/>
      <c r="B682"/>
      <c r="C682"/>
      <c r="D682"/>
      <c r="E682"/>
      <c r="F682"/>
    </row>
    <row r="683" spans="1:6">
      <c r="A683" s="212"/>
      <c r="B683"/>
      <c r="C683"/>
      <c r="D683"/>
      <c r="E683"/>
      <c r="F683"/>
    </row>
    <row r="684" spans="1:6">
      <c r="A684" s="212"/>
      <c r="B684"/>
      <c r="C684"/>
      <c r="D684"/>
      <c r="E684"/>
      <c r="F684"/>
    </row>
    <row r="685" spans="1:6">
      <c r="A685" s="212"/>
      <c r="B685"/>
      <c r="C685"/>
      <c r="D685"/>
      <c r="E685"/>
      <c r="F685"/>
    </row>
    <row r="686" spans="1:6">
      <c r="A686" s="212"/>
      <c r="B686"/>
      <c r="C686"/>
      <c r="D686"/>
      <c r="E686"/>
      <c r="F686"/>
    </row>
    <row r="687" spans="1:6">
      <c r="A687" s="212"/>
      <c r="B687"/>
      <c r="C687"/>
      <c r="D687"/>
      <c r="E687"/>
      <c r="F687"/>
    </row>
    <row r="688" spans="1:6">
      <c r="A688" s="212"/>
      <c r="B688"/>
      <c r="C688"/>
      <c r="D688"/>
      <c r="E688"/>
      <c r="F688"/>
    </row>
    <row r="689" spans="1:6">
      <c r="A689" s="212"/>
      <c r="B689"/>
      <c r="C689"/>
      <c r="D689"/>
      <c r="E689"/>
      <c r="F689"/>
    </row>
    <row r="690" spans="1:6">
      <c r="A690" s="212"/>
      <c r="B690"/>
      <c r="C690"/>
      <c r="D690"/>
      <c r="E690"/>
      <c r="F690"/>
    </row>
    <row r="691" spans="1:6">
      <c r="A691" s="212"/>
      <c r="B691"/>
      <c r="C691"/>
      <c r="D691"/>
      <c r="E691"/>
      <c r="F691"/>
    </row>
    <row r="692" spans="1:6">
      <c r="A692" s="212"/>
      <c r="B692"/>
      <c r="C692"/>
      <c r="D692"/>
      <c r="E692"/>
      <c r="F692"/>
    </row>
    <row r="693" spans="1:6">
      <c r="A693" s="212"/>
      <c r="B693"/>
      <c r="C693"/>
      <c r="D693"/>
      <c r="E693"/>
      <c r="F693"/>
    </row>
    <row r="694" spans="1:6">
      <c r="A694" s="212"/>
      <c r="B694"/>
      <c r="C694"/>
      <c r="D694"/>
      <c r="E694"/>
      <c r="F694"/>
    </row>
    <row r="695" spans="1:6">
      <c r="A695" s="212"/>
      <c r="B695"/>
      <c r="C695"/>
      <c r="D695"/>
      <c r="E695"/>
      <c r="F695"/>
    </row>
    <row r="696" spans="1:6">
      <c r="A696" s="212"/>
      <c r="B696"/>
      <c r="C696"/>
      <c r="D696"/>
      <c r="E696"/>
      <c r="F696"/>
    </row>
    <row r="697" spans="1:6">
      <c r="A697" s="212"/>
      <c r="B697"/>
      <c r="C697"/>
      <c r="D697"/>
      <c r="E697"/>
      <c r="F697"/>
    </row>
    <row r="698" spans="1:6">
      <c r="A698" s="212"/>
      <c r="B698"/>
      <c r="C698"/>
      <c r="D698"/>
      <c r="E698"/>
      <c r="F698"/>
    </row>
    <row r="699" spans="1:6">
      <c r="A699" s="212"/>
      <c r="B699"/>
      <c r="C699"/>
      <c r="D699"/>
      <c r="E699"/>
      <c r="F699"/>
    </row>
    <row r="700" spans="1:6">
      <c r="A700" s="212"/>
      <c r="B700"/>
      <c r="C700"/>
      <c r="D700"/>
      <c r="E700"/>
      <c r="F700"/>
    </row>
    <row r="701" spans="1:6">
      <c r="A701" s="212"/>
      <c r="B701"/>
      <c r="C701"/>
      <c r="D701"/>
      <c r="E701"/>
      <c r="F701"/>
    </row>
    <row r="702" spans="1:6">
      <c r="A702" s="212"/>
      <c r="B702"/>
      <c r="C702"/>
      <c r="D702"/>
      <c r="E702"/>
      <c r="F702"/>
    </row>
    <row r="703" spans="1:6">
      <c r="A703" s="212"/>
      <c r="B703"/>
      <c r="C703"/>
      <c r="D703"/>
      <c r="E703"/>
      <c r="F703"/>
    </row>
    <row r="704" spans="1:6">
      <c r="A704" s="212"/>
      <c r="B704"/>
      <c r="C704"/>
      <c r="D704"/>
      <c r="E704"/>
      <c r="F704"/>
    </row>
    <row r="705" spans="1:6">
      <c r="A705" s="212"/>
      <c r="B705"/>
      <c r="C705"/>
      <c r="D705"/>
      <c r="E705"/>
      <c r="F705"/>
    </row>
    <row r="706" spans="1:6">
      <c r="A706" s="212"/>
      <c r="B706"/>
      <c r="C706"/>
      <c r="D706"/>
      <c r="E706"/>
      <c r="F706"/>
    </row>
    <row r="707" spans="1:6">
      <c r="A707" s="212"/>
      <c r="B707"/>
      <c r="C707"/>
      <c r="D707"/>
      <c r="E707"/>
      <c r="F707"/>
    </row>
    <row r="708" spans="1:6">
      <c r="A708" s="212"/>
      <c r="B708"/>
      <c r="C708"/>
      <c r="D708"/>
      <c r="E708"/>
      <c r="F708"/>
    </row>
    <row r="709" spans="1:6">
      <c r="A709" s="212"/>
      <c r="B709"/>
      <c r="C709"/>
      <c r="D709"/>
      <c r="E709"/>
      <c r="F709"/>
    </row>
    <row r="710" spans="1:6">
      <c r="A710" s="212"/>
      <c r="B710"/>
      <c r="C710"/>
      <c r="D710"/>
      <c r="E710"/>
      <c r="F710"/>
    </row>
    <row r="711" spans="1:6">
      <c r="A711" s="212"/>
      <c r="B711"/>
      <c r="C711"/>
      <c r="D711"/>
      <c r="E711"/>
      <c r="F711"/>
    </row>
    <row r="712" spans="1:6">
      <c r="A712" s="212"/>
      <c r="B712"/>
      <c r="C712"/>
      <c r="D712"/>
      <c r="E712"/>
      <c r="F712"/>
    </row>
    <row r="713" spans="1:6">
      <c r="A713" s="212"/>
      <c r="B713"/>
      <c r="C713"/>
      <c r="D713"/>
      <c r="E713"/>
      <c r="F713"/>
    </row>
    <row r="714" spans="1:6">
      <c r="A714" s="212"/>
      <c r="B714"/>
      <c r="C714"/>
      <c r="D714"/>
      <c r="E714"/>
      <c r="F714"/>
    </row>
    <row r="715" spans="1:6">
      <c r="A715" s="212"/>
      <c r="B715"/>
      <c r="C715"/>
      <c r="D715"/>
      <c r="E715"/>
      <c r="F715"/>
    </row>
    <row r="716" spans="1:6">
      <c r="A716" s="212"/>
      <c r="B716"/>
      <c r="C716"/>
      <c r="D716"/>
      <c r="E716"/>
      <c r="F716"/>
    </row>
    <row r="717" spans="1:6">
      <c r="A717" s="212"/>
      <c r="B717"/>
      <c r="C717"/>
      <c r="D717"/>
      <c r="E717"/>
      <c r="F717"/>
    </row>
    <row r="718" spans="1:6">
      <c r="A718" s="212"/>
      <c r="B718"/>
      <c r="C718"/>
      <c r="D718"/>
      <c r="E718"/>
      <c r="F718"/>
    </row>
    <row r="719" spans="1:6">
      <c r="A719" s="212"/>
      <c r="B719"/>
      <c r="C719"/>
      <c r="D719"/>
      <c r="E719"/>
      <c r="F719"/>
    </row>
    <row r="720" spans="1:6">
      <c r="A720" s="212"/>
      <c r="B720"/>
      <c r="C720"/>
      <c r="D720"/>
      <c r="E720"/>
      <c r="F720"/>
    </row>
    <row r="721" spans="1:6">
      <c r="A721" s="212"/>
      <c r="B721"/>
      <c r="C721"/>
      <c r="D721"/>
      <c r="E721"/>
      <c r="F721"/>
    </row>
    <row r="722" spans="1:6">
      <c r="A722" s="212"/>
      <c r="B722"/>
      <c r="C722"/>
      <c r="D722"/>
      <c r="E722"/>
      <c r="F722"/>
    </row>
    <row r="723" spans="1:6">
      <c r="A723" s="212"/>
      <c r="B723"/>
      <c r="C723"/>
      <c r="D723"/>
      <c r="E723"/>
      <c r="F723"/>
    </row>
    <row r="724" spans="1:6">
      <c r="A724" s="212"/>
      <c r="B724"/>
      <c r="C724"/>
      <c r="D724"/>
      <c r="E724"/>
      <c r="F724"/>
    </row>
    <row r="725" spans="1:6">
      <c r="A725" s="212"/>
      <c r="B725"/>
      <c r="C725"/>
      <c r="D725"/>
      <c r="E725"/>
      <c r="F725"/>
    </row>
    <row r="726" spans="1:6">
      <c r="A726" s="212"/>
      <c r="B726"/>
      <c r="C726"/>
      <c r="D726"/>
      <c r="E726"/>
      <c r="F726"/>
    </row>
    <row r="727" spans="1:6">
      <c r="A727" s="212"/>
      <c r="B727"/>
      <c r="C727"/>
      <c r="D727"/>
      <c r="E727"/>
      <c r="F727"/>
    </row>
    <row r="728" spans="1:6">
      <c r="A728" s="212"/>
      <c r="B728"/>
      <c r="C728"/>
      <c r="D728"/>
      <c r="E728"/>
      <c r="F728"/>
    </row>
    <row r="729" spans="1:6">
      <c r="A729" s="212"/>
      <c r="B729"/>
      <c r="C729"/>
      <c r="D729"/>
      <c r="E729"/>
      <c r="F729"/>
    </row>
    <row r="730" spans="1:6">
      <c r="A730" s="212"/>
      <c r="B730"/>
      <c r="C730"/>
      <c r="D730"/>
      <c r="E730"/>
      <c r="F730"/>
    </row>
    <row r="731" spans="1:6">
      <c r="A731" s="212"/>
      <c r="B731"/>
      <c r="C731"/>
      <c r="D731"/>
      <c r="E731"/>
      <c r="F731"/>
    </row>
    <row r="732" spans="1:6">
      <c r="A732" s="212"/>
      <c r="B732"/>
      <c r="C732"/>
      <c r="D732"/>
      <c r="E732"/>
      <c r="F732"/>
    </row>
    <row r="733" spans="1:6">
      <c r="A733" s="212"/>
      <c r="B733"/>
      <c r="C733"/>
      <c r="D733"/>
      <c r="E733"/>
      <c r="F733"/>
    </row>
    <row r="734" spans="1:6">
      <c r="A734" s="212"/>
      <c r="B734"/>
      <c r="C734"/>
      <c r="D734"/>
      <c r="E734"/>
      <c r="F734"/>
    </row>
    <row r="735" spans="1:6">
      <c r="A735" s="212"/>
      <c r="B735"/>
      <c r="C735"/>
      <c r="D735"/>
      <c r="E735"/>
      <c r="F735"/>
    </row>
    <row r="736" spans="1:6">
      <c r="A736" s="212"/>
      <c r="B736"/>
      <c r="C736"/>
      <c r="D736"/>
      <c r="E736"/>
      <c r="F736"/>
    </row>
    <row r="737" spans="1:6">
      <c r="A737" s="212"/>
      <c r="B737"/>
      <c r="C737"/>
      <c r="D737"/>
      <c r="E737"/>
      <c r="F737"/>
    </row>
    <row r="738" spans="1:6">
      <c r="A738" s="212"/>
      <c r="B738"/>
      <c r="C738"/>
      <c r="D738"/>
      <c r="E738"/>
      <c r="F738"/>
    </row>
    <row r="739" spans="1:6">
      <c r="A739" s="212"/>
      <c r="B739"/>
      <c r="C739"/>
      <c r="D739"/>
      <c r="E739"/>
      <c r="F739"/>
    </row>
    <row r="740" spans="1:6">
      <c r="A740" s="212"/>
      <c r="B740"/>
      <c r="C740"/>
      <c r="D740"/>
      <c r="E740"/>
      <c r="F740"/>
    </row>
    <row r="741" spans="1:6">
      <c r="A741" s="212"/>
      <c r="B741"/>
      <c r="C741"/>
      <c r="D741"/>
      <c r="E741"/>
      <c r="F741"/>
    </row>
    <row r="742" spans="1:6">
      <c r="A742" s="212"/>
      <c r="B742"/>
      <c r="C742"/>
      <c r="D742"/>
      <c r="E742"/>
      <c r="F742"/>
    </row>
    <row r="743" spans="1:6">
      <c r="A743" s="212"/>
      <c r="B743"/>
      <c r="C743"/>
      <c r="D743"/>
      <c r="E743"/>
      <c r="F743"/>
    </row>
    <row r="744" spans="1:6">
      <c r="A744" s="212"/>
      <c r="B744"/>
      <c r="C744"/>
      <c r="D744"/>
      <c r="E744"/>
      <c r="F744"/>
    </row>
    <row r="745" spans="1:6">
      <c r="A745" s="212"/>
      <c r="B745"/>
      <c r="C745"/>
      <c r="D745"/>
      <c r="E745"/>
      <c r="F745"/>
    </row>
    <row r="746" spans="1:6">
      <c r="A746" s="212"/>
      <c r="B746"/>
      <c r="C746"/>
      <c r="D746"/>
      <c r="E746"/>
      <c r="F746"/>
    </row>
    <row r="747" spans="1:6">
      <c r="A747" s="212"/>
      <c r="B747"/>
      <c r="C747"/>
      <c r="D747"/>
      <c r="E747"/>
      <c r="F747"/>
    </row>
    <row r="748" spans="1:6">
      <c r="A748" s="212"/>
      <c r="B748"/>
      <c r="C748"/>
      <c r="D748"/>
      <c r="E748"/>
      <c r="F748"/>
    </row>
    <row r="749" spans="1:6">
      <c r="A749" s="212"/>
      <c r="B749"/>
      <c r="C749"/>
      <c r="D749"/>
      <c r="E749"/>
      <c r="F749"/>
    </row>
    <row r="750" spans="1:6">
      <c r="A750" s="212"/>
      <c r="B750"/>
      <c r="C750"/>
      <c r="D750"/>
      <c r="E750"/>
      <c r="F750"/>
    </row>
    <row r="751" spans="1:6">
      <c r="A751" s="212"/>
      <c r="B751"/>
      <c r="C751"/>
      <c r="D751"/>
      <c r="E751"/>
      <c r="F751"/>
    </row>
    <row r="752" spans="1:6">
      <c r="A752" s="212"/>
      <c r="B752"/>
      <c r="C752"/>
      <c r="D752"/>
      <c r="E752"/>
      <c r="F752"/>
    </row>
    <row r="753" spans="1:6">
      <c r="A753" s="212"/>
      <c r="B753"/>
      <c r="C753"/>
      <c r="D753"/>
      <c r="E753"/>
      <c r="F753"/>
    </row>
    <row r="754" spans="1:6">
      <c r="A754" s="212"/>
      <c r="B754"/>
      <c r="C754"/>
      <c r="D754"/>
      <c r="E754"/>
      <c r="F754"/>
    </row>
    <row r="755" spans="1:6">
      <c r="A755" s="212"/>
      <c r="B755"/>
      <c r="C755"/>
      <c r="D755"/>
      <c r="E755"/>
      <c r="F755"/>
    </row>
    <row r="756" spans="1:6">
      <c r="A756" s="212"/>
      <c r="B756"/>
      <c r="C756"/>
      <c r="D756"/>
      <c r="E756"/>
      <c r="F756"/>
    </row>
    <row r="757" spans="1:6">
      <c r="A757" s="212"/>
      <c r="B757"/>
      <c r="C757"/>
      <c r="D757"/>
      <c r="E757"/>
      <c r="F757"/>
    </row>
    <row r="758" spans="1:6">
      <c r="A758" s="212"/>
      <c r="B758"/>
      <c r="C758"/>
      <c r="D758"/>
      <c r="E758"/>
      <c r="F758"/>
    </row>
    <row r="759" spans="1:6">
      <c r="A759" s="212"/>
      <c r="B759"/>
      <c r="C759"/>
      <c r="D759"/>
      <c r="E759"/>
      <c r="F759"/>
    </row>
    <row r="760" spans="1:6">
      <c r="A760" s="212"/>
      <c r="B760"/>
      <c r="C760"/>
      <c r="D760"/>
      <c r="E760"/>
      <c r="F760"/>
    </row>
    <row r="761" spans="1:6">
      <c r="A761" s="212"/>
      <c r="B761"/>
      <c r="C761"/>
      <c r="D761"/>
      <c r="E761"/>
      <c r="F761"/>
    </row>
    <row r="762" spans="1:6">
      <c r="A762" s="212"/>
      <c r="B762"/>
      <c r="C762"/>
      <c r="D762"/>
      <c r="E762"/>
      <c r="F762"/>
    </row>
    <row r="763" spans="1:6">
      <c r="A763" s="212"/>
      <c r="B763"/>
      <c r="C763"/>
      <c r="D763"/>
      <c r="E763"/>
      <c r="F763"/>
    </row>
    <row r="764" spans="1:6">
      <c r="A764" s="212"/>
      <c r="B764"/>
      <c r="C764"/>
      <c r="D764"/>
      <c r="E764"/>
      <c r="F764"/>
    </row>
    <row r="765" spans="1:6">
      <c r="A765" s="212"/>
      <c r="B765"/>
      <c r="C765"/>
      <c r="D765"/>
      <c r="E765"/>
      <c r="F765"/>
    </row>
    <row r="766" spans="1:6">
      <c r="A766" s="212"/>
      <c r="B766"/>
      <c r="C766"/>
      <c r="D766"/>
      <c r="E766"/>
      <c r="F766"/>
    </row>
    <row r="767" spans="1:6">
      <c r="A767" s="212"/>
      <c r="B767"/>
      <c r="C767"/>
      <c r="D767"/>
      <c r="E767"/>
      <c r="F767"/>
    </row>
    <row r="768" spans="1:6">
      <c r="A768" s="212"/>
      <c r="B768"/>
      <c r="C768"/>
      <c r="D768"/>
      <c r="E768"/>
      <c r="F768"/>
    </row>
    <row r="769" spans="1:6">
      <c r="A769" s="212"/>
      <c r="B769"/>
      <c r="C769"/>
      <c r="D769"/>
      <c r="E769"/>
      <c r="F769"/>
    </row>
    <row r="770" spans="1:6">
      <c r="A770" s="212"/>
      <c r="B770"/>
      <c r="C770"/>
      <c r="D770"/>
      <c r="E770"/>
      <c r="F770"/>
    </row>
    <row r="771" spans="1:6">
      <c r="A771" s="212"/>
      <c r="B771"/>
      <c r="C771"/>
      <c r="D771"/>
      <c r="E771"/>
      <c r="F771"/>
    </row>
    <row r="772" spans="1:6">
      <c r="A772" s="212"/>
      <c r="B772"/>
      <c r="C772"/>
      <c r="D772"/>
      <c r="E772"/>
      <c r="F772"/>
    </row>
    <row r="773" spans="1:6">
      <c r="A773" s="212"/>
      <c r="B773"/>
      <c r="C773"/>
      <c r="D773"/>
      <c r="E773"/>
      <c r="F773"/>
    </row>
    <row r="774" spans="1:6">
      <c r="A774" s="212"/>
      <c r="B774"/>
      <c r="C774"/>
      <c r="D774"/>
      <c r="E774"/>
      <c r="F774"/>
    </row>
    <row r="775" spans="1:6">
      <c r="A775" s="212"/>
      <c r="B775"/>
      <c r="C775"/>
      <c r="D775"/>
      <c r="E775"/>
      <c r="F775"/>
    </row>
    <row r="776" spans="1:6">
      <c r="A776" s="212"/>
      <c r="B776"/>
      <c r="C776"/>
      <c r="D776"/>
      <c r="E776"/>
      <c r="F776"/>
    </row>
    <row r="777" spans="1:6">
      <c r="A777" s="212"/>
      <c r="B777"/>
      <c r="C777"/>
      <c r="D777"/>
      <c r="E777"/>
      <c r="F777"/>
    </row>
    <row r="778" spans="1:6">
      <c r="A778" s="212"/>
      <c r="B778"/>
      <c r="C778"/>
      <c r="D778"/>
      <c r="E778"/>
      <c r="F778"/>
    </row>
    <row r="779" spans="1:6">
      <c r="A779" s="212"/>
      <c r="B779"/>
      <c r="C779"/>
      <c r="D779"/>
      <c r="E779"/>
      <c r="F779"/>
    </row>
    <row r="780" spans="1:6">
      <c r="A780" s="212"/>
      <c r="B780"/>
      <c r="C780"/>
      <c r="D780"/>
      <c r="E780"/>
      <c r="F780"/>
    </row>
    <row r="781" spans="1:6">
      <c r="A781" s="212"/>
      <c r="B781"/>
      <c r="C781"/>
      <c r="D781"/>
      <c r="E781"/>
      <c r="F781"/>
    </row>
    <row r="782" spans="1:6">
      <c r="A782" s="212"/>
      <c r="B782"/>
      <c r="C782"/>
      <c r="D782"/>
      <c r="E782"/>
      <c r="F782"/>
    </row>
    <row r="783" spans="1:6">
      <c r="A783" s="212"/>
      <c r="B783"/>
      <c r="C783"/>
      <c r="D783"/>
      <c r="E783"/>
      <c r="F783"/>
    </row>
    <row r="784" spans="1:6">
      <c r="A784" s="212"/>
      <c r="B784"/>
      <c r="C784"/>
      <c r="D784"/>
      <c r="E784"/>
      <c r="F784"/>
    </row>
    <row r="785" spans="1:6">
      <c r="A785" s="212"/>
      <c r="B785"/>
      <c r="C785"/>
      <c r="D785"/>
      <c r="E785"/>
      <c r="F785"/>
    </row>
    <row r="786" spans="1:6">
      <c r="A786" s="212"/>
      <c r="B786"/>
      <c r="C786"/>
      <c r="D786"/>
      <c r="E786"/>
      <c r="F786"/>
    </row>
    <row r="787" spans="1:6">
      <c r="A787" s="212"/>
      <c r="B787"/>
      <c r="C787"/>
      <c r="D787"/>
      <c r="E787"/>
      <c r="F787"/>
    </row>
    <row r="788" spans="1:6">
      <c r="A788" s="212"/>
      <c r="B788"/>
      <c r="C788"/>
      <c r="D788"/>
      <c r="E788"/>
      <c r="F788"/>
    </row>
    <row r="789" spans="1:6">
      <c r="A789" s="212"/>
      <c r="B789"/>
      <c r="C789"/>
      <c r="D789"/>
      <c r="E789"/>
      <c r="F789"/>
    </row>
    <row r="790" spans="1:6">
      <c r="A790" s="212"/>
      <c r="B790"/>
      <c r="C790"/>
      <c r="D790"/>
      <c r="E790"/>
      <c r="F790"/>
    </row>
    <row r="791" spans="1:6">
      <c r="A791" s="212"/>
      <c r="B791"/>
      <c r="C791"/>
      <c r="D791"/>
      <c r="E791"/>
      <c r="F791"/>
    </row>
    <row r="792" spans="1:6">
      <c r="A792" s="212"/>
      <c r="B792"/>
      <c r="C792"/>
      <c r="D792"/>
      <c r="E792"/>
      <c r="F792"/>
    </row>
    <row r="793" spans="1:6">
      <c r="A793" s="212"/>
      <c r="B793"/>
      <c r="C793"/>
      <c r="D793"/>
      <c r="E793"/>
      <c r="F793"/>
    </row>
    <row r="794" spans="1:6">
      <c r="A794" s="212"/>
      <c r="B794"/>
      <c r="C794"/>
      <c r="D794"/>
      <c r="E794"/>
      <c r="F794"/>
    </row>
    <row r="795" spans="1:6">
      <c r="A795" s="212"/>
      <c r="B795"/>
      <c r="C795"/>
      <c r="D795"/>
      <c r="E795"/>
      <c r="F795"/>
    </row>
    <row r="796" spans="1:6">
      <c r="A796" s="212"/>
      <c r="B796"/>
      <c r="C796"/>
      <c r="D796"/>
      <c r="E796"/>
      <c r="F796"/>
    </row>
    <row r="797" spans="1:6">
      <c r="A797" s="212"/>
      <c r="B797"/>
      <c r="C797"/>
      <c r="D797"/>
      <c r="E797"/>
      <c r="F797"/>
    </row>
    <row r="798" spans="1:6">
      <c r="A798" s="212"/>
      <c r="B798"/>
      <c r="C798"/>
      <c r="D798"/>
      <c r="E798"/>
      <c r="F798"/>
    </row>
    <row r="799" spans="1:6">
      <c r="A799" s="212"/>
      <c r="B799"/>
      <c r="C799"/>
      <c r="D799"/>
      <c r="E799"/>
      <c r="F799"/>
    </row>
    <row r="800" spans="1:6">
      <c r="A800" s="212"/>
      <c r="B800"/>
      <c r="C800"/>
      <c r="D800"/>
      <c r="E800"/>
      <c r="F800"/>
    </row>
    <row r="801" spans="1:6">
      <c r="A801" s="212"/>
      <c r="B801"/>
      <c r="C801"/>
      <c r="D801"/>
      <c r="E801"/>
      <c r="F801"/>
    </row>
    <row r="802" spans="1:6">
      <c r="A802" s="212"/>
      <c r="B802"/>
      <c r="C802"/>
      <c r="D802"/>
      <c r="E802"/>
      <c r="F802"/>
    </row>
    <row r="803" spans="1:6">
      <c r="A803" s="212"/>
      <c r="B803"/>
      <c r="C803"/>
      <c r="D803"/>
      <c r="E803"/>
      <c r="F803"/>
    </row>
    <row r="804" spans="1:6">
      <c r="A804" s="212"/>
      <c r="B804"/>
      <c r="C804"/>
      <c r="D804"/>
      <c r="E804"/>
      <c r="F804"/>
    </row>
    <row r="805" spans="1:6">
      <c r="A805" s="212"/>
      <c r="B805"/>
      <c r="C805"/>
      <c r="D805"/>
      <c r="E805"/>
      <c r="F805"/>
    </row>
    <row r="806" spans="1:6">
      <c r="A806" s="212"/>
      <c r="B806"/>
      <c r="C806"/>
      <c r="D806"/>
      <c r="E806"/>
      <c r="F806"/>
    </row>
    <row r="807" spans="1:6">
      <c r="A807" s="212"/>
      <c r="B807"/>
      <c r="C807"/>
      <c r="D807"/>
      <c r="E807"/>
      <c r="F807"/>
    </row>
    <row r="808" spans="1:6">
      <c r="A808" s="212"/>
      <c r="B808"/>
      <c r="C808"/>
      <c r="D808"/>
      <c r="E808"/>
      <c r="F808"/>
    </row>
    <row r="809" spans="1:6">
      <c r="A809" s="212"/>
      <c r="B809"/>
      <c r="C809"/>
      <c r="D809"/>
      <c r="E809"/>
      <c r="F809"/>
    </row>
    <row r="810" spans="1:6">
      <c r="A810" s="212"/>
      <c r="B810"/>
      <c r="C810"/>
      <c r="D810"/>
      <c r="E810"/>
      <c r="F810"/>
    </row>
    <row r="811" spans="1:6">
      <c r="A811" s="212"/>
      <c r="B811"/>
      <c r="C811"/>
      <c r="D811"/>
      <c r="E811"/>
      <c r="F811"/>
    </row>
    <row r="812" spans="1:6">
      <c r="A812" s="212"/>
      <c r="B812"/>
      <c r="C812"/>
      <c r="D812"/>
      <c r="E812"/>
      <c r="F812"/>
    </row>
    <row r="813" spans="1:6">
      <c r="A813" s="212"/>
      <c r="B813"/>
      <c r="C813"/>
      <c r="D813"/>
      <c r="E813"/>
      <c r="F813"/>
    </row>
    <row r="814" spans="1:6">
      <c r="A814" s="212"/>
      <c r="B814"/>
      <c r="C814"/>
      <c r="D814"/>
      <c r="E814"/>
      <c r="F814"/>
    </row>
    <row r="815" spans="1:6">
      <c r="A815" s="212"/>
      <c r="B815"/>
      <c r="C815"/>
      <c r="D815"/>
      <c r="E815"/>
      <c r="F815"/>
    </row>
    <row r="816" spans="1:6">
      <c r="A816" s="212"/>
      <c r="B816"/>
      <c r="C816"/>
      <c r="D816"/>
      <c r="E816"/>
      <c r="F816"/>
    </row>
    <row r="817" spans="1:6">
      <c r="A817" s="212"/>
      <c r="B817"/>
      <c r="C817"/>
      <c r="D817"/>
      <c r="E817"/>
      <c r="F817"/>
    </row>
    <row r="818" spans="1:6">
      <c r="A818" s="212"/>
      <c r="B818"/>
      <c r="C818"/>
      <c r="D818"/>
      <c r="E818"/>
      <c r="F818"/>
    </row>
    <row r="819" spans="1:6">
      <c r="A819" s="212"/>
      <c r="B819"/>
      <c r="C819"/>
      <c r="D819"/>
      <c r="E819"/>
      <c r="F819"/>
    </row>
    <row r="820" spans="1:6">
      <c r="A820" s="212"/>
      <c r="B820"/>
      <c r="C820"/>
      <c r="D820"/>
      <c r="E820"/>
      <c r="F820"/>
    </row>
    <row r="821" spans="1:6">
      <c r="A821" s="212"/>
      <c r="B821"/>
      <c r="C821"/>
      <c r="D821"/>
      <c r="E821"/>
      <c r="F821"/>
    </row>
    <row r="822" spans="1:6">
      <c r="A822" s="212"/>
      <c r="B822"/>
      <c r="C822"/>
      <c r="D822"/>
      <c r="E822"/>
      <c r="F822"/>
    </row>
    <row r="823" spans="1:6">
      <c r="A823" s="212"/>
      <c r="B823"/>
      <c r="C823"/>
      <c r="D823"/>
      <c r="E823"/>
      <c r="F823"/>
    </row>
    <row r="824" spans="1:6">
      <c r="A824" s="212"/>
      <c r="B824"/>
      <c r="C824"/>
      <c r="D824"/>
      <c r="E824"/>
      <c r="F824"/>
    </row>
    <row r="825" spans="1:6">
      <c r="A825" s="212"/>
      <c r="B825"/>
      <c r="C825"/>
      <c r="D825"/>
      <c r="E825"/>
      <c r="F825"/>
    </row>
    <row r="826" spans="1:6">
      <c r="A826" s="212"/>
      <c r="B826"/>
      <c r="C826"/>
      <c r="D826"/>
      <c r="E826"/>
      <c r="F826"/>
    </row>
    <row r="827" spans="1:6">
      <c r="A827" s="212"/>
      <c r="B827"/>
      <c r="C827"/>
      <c r="D827"/>
      <c r="E827"/>
      <c r="F827"/>
    </row>
    <row r="828" spans="1:6">
      <c r="A828" s="212"/>
      <c r="B828"/>
      <c r="C828"/>
      <c r="D828"/>
      <c r="E828"/>
      <c r="F828"/>
    </row>
    <row r="829" spans="1:6">
      <c r="A829" s="212"/>
      <c r="B829"/>
      <c r="C829"/>
      <c r="D829"/>
      <c r="E829"/>
      <c r="F829"/>
    </row>
    <row r="830" spans="1:6">
      <c r="A830" s="212"/>
      <c r="B830"/>
      <c r="C830"/>
      <c r="D830"/>
      <c r="E830"/>
      <c r="F830"/>
    </row>
    <row r="831" spans="1:6">
      <c r="A831" s="212"/>
      <c r="B831"/>
      <c r="C831"/>
      <c r="D831"/>
      <c r="E831"/>
      <c r="F831"/>
    </row>
    <row r="832" spans="1:6">
      <c r="A832" s="212"/>
      <c r="B832"/>
      <c r="C832"/>
      <c r="D832"/>
      <c r="E832"/>
      <c r="F832"/>
    </row>
    <row r="833" spans="1:6">
      <c r="A833" s="212"/>
      <c r="B833"/>
      <c r="C833"/>
      <c r="D833"/>
      <c r="E833"/>
      <c r="F833"/>
    </row>
    <row r="834" spans="1:6">
      <c r="A834" s="212"/>
      <c r="B834"/>
      <c r="C834"/>
      <c r="D834"/>
      <c r="E834"/>
      <c r="F834"/>
    </row>
    <row r="835" spans="1:6">
      <c r="A835" s="212"/>
      <c r="B835"/>
      <c r="C835"/>
      <c r="D835"/>
      <c r="E835"/>
      <c r="F835"/>
    </row>
    <row r="836" spans="1:6">
      <c r="A836" s="212"/>
      <c r="B836"/>
      <c r="C836"/>
      <c r="D836"/>
      <c r="E836"/>
      <c r="F836"/>
    </row>
    <row r="837" spans="1:6">
      <c r="A837" s="212"/>
      <c r="B837"/>
      <c r="C837"/>
      <c r="D837"/>
      <c r="E837"/>
      <c r="F837"/>
    </row>
    <row r="838" spans="1:6">
      <c r="A838" s="212"/>
      <c r="B838"/>
      <c r="C838"/>
      <c r="D838"/>
      <c r="E838"/>
      <c r="F838"/>
    </row>
    <row r="839" spans="1:6">
      <c r="A839" s="212"/>
      <c r="B839"/>
      <c r="C839"/>
      <c r="D839"/>
      <c r="E839"/>
      <c r="F839"/>
    </row>
    <row r="840" spans="1:6">
      <c r="A840" s="212"/>
      <c r="B840"/>
      <c r="C840"/>
      <c r="D840"/>
      <c r="E840"/>
      <c r="F840"/>
    </row>
    <row r="841" spans="1:6">
      <c r="A841" s="212"/>
      <c r="B841"/>
      <c r="C841"/>
      <c r="D841"/>
      <c r="E841"/>
      <c r="F841"/>
    </row>
    <row r="842" spans="1:6">
      <c r="A842" s="212"/>
      <c r="B842"/>
      <c r="C842"/>
      <c r="D842"/>
      <c r="E842"/>
      <c r="F842"/>
    </row>
    <row r="843" spans="1:6">
      <c r="A843" s="212"/>
      <c r="B843"/>
      <c r="C843"/>
      <c r="D843"/>
      <c r="E843"/>
      <c r="F843"/>
    </row>
    <row r="844" spans="1:6">
      <c r="A844" s="212"/>
      <c r="B844"/>
      <c r="C844"/>
      <c r="D844"/>
      <c r="E844"/>
      <c r="F844"/>
    </row>
    <row r="845" spans="1:6">
      <c r="A845" s="212"/>
      <c r="B845"/>
      <c r="C845"/>
      <c r="D845"/>
      <c r="E845"/>
      <c r="F845"/>
    </row>
    <row r="846" spans="1:6">
      <c r="A846" s="212"/>
      <c r="B846"/>
      <c r="C846"/>
      <c r="D846"/>
      <c r="E846"/>
      <c r="F846"/>
    </row>
    <row r="847" spans="1:6">
      <c r="A847" s="212"/>
      <c r="B847"/>
      <c r="C847"/>
      <c r="D847"/>
      <c r="E847"/>
      <c r="F847"/>
    </row>
    <row r="848" spans="1:6">
      <c r="A848" s="212"/>
      <c r="B848"/>
      <c r="C848"/>
      <c r="D848"/>
      <c r="E848"/>
      <c r="F848"/>
    </row>
    <row r="849" spans="1:6">
      <c r="A849" s="212"/>
      <c r="B849"/>
      <c r="C849"/>
      <c r="D849"/>
      <c r="E849"/>
      <c r="F849"/>
    </row>
    <row r="850" spans="1:6">
      <c r="A850" s="212"/>
      <c r="B850"/>
      <c r="C850"/>
      <c r="D850"/>
      <c r="E850"/>
      <c r="F850"/>
    </row>
    <row r="851" spans="1:6">
      <c r="A851" s="212"/>
      <c r="B851"/>
      <c r="C851"/>
      <c r="D851"/>
      <c r="E851"/>
      <c r="F851"/>
    </row>
    <row r="852" spans="1:6">
      <c r="A852" s="212"/>
      <c r="B852"/>
      <c r="C852"/>
      <c r="D852"/>
      <c r="E852"/>
      <c r="F852"/>
    </row>
    <row r="853" spans="1:6">
      <c r="A853" s="212"/>
      <c r="B853"/>
      <c r="C853"/>
      <c r="D853"/>
      <c r="E853"/>
      <c r="F853"/>
    </row>
    <row r="854" spans="1:6">
      <c r="A854" s="212"/>
      <c r="B854"/>
      <c r="C854"/>
      <c r="D854"/>
      <c r="E854"/>
      <c r="F854"/>
    </row>
    <row r="855" spans="1:6">
      <c r="A855" s="212"/>
      <c r="B855"/>
      <c r="C855"/>
      <c r="D855"/>
      <c r="E855"/>
      <c r="F855"/>
    </row>
    <row r="856" spans="1:6">
      <c r="A856" s="212"/>
      <c r="B856"/>
      <c r="C856"/>
      <c r="D856"/>
      <c r="E856"/>
      <c r="F856"/>
    </row>
    <row r="857" spans="1:6">
      <c r="A857" s="212"/>
      <c r="B857"/>
      <c r="C857"/>
      <c r="D857"/>
      <c r="E857"/>
      <c r="F857"/>
    </row>
    <row r="858" spans="1:6">
      <c r="A858" s="212"/>
      <c r="B858"/>
      <c r="C858"/>
      <c r="D858"/>
      <c r="E858"/>
      <c r="F858"/>
    </row>
    <row r="859" spans="1:6">
      <c r="A859" s="212"/>
      <c r="B859"/>
      <c r="C859"/>
      <c r="D859"/>
      <c r="E859"/>
      <c r="F859"/>
    </row>
    <row r="860" spans="1:6">
      <c r="A860" s="212"/>
      <c r="B860"/>
      <c r="C860"/>
      <c r="D860"/>
      <c r="E860"/>
      <c r="F860"/>
    </row>
    <row r="861" spans="1:6">
      <c r="A861" s="212"/>
      <c r="B861"/>
      <c r="C861"/>
      <c r="D861"/>
      <c r="E861"/>
      <c r="F861"/>
    </row>
    <row r="862" spans="1:6">
      <c r="A862" s="212"/>
      <c r="B862"/>
      <c r="C862"/>
      <c r="D862"/>
      <c r="E862"/>
      <c r="F862"/>
    </row>
    <row r="863" spans="1:6">
      <c r="A863" s="212"/>
      <c r="B863"/>
      <c r="C863"/>
      <c r="D863"/>
      <c r="E863"/>
      <c r="F863"/>
    </row>
    <row r="864" spans="1:6">
      <c r="A864" s="212"/>
      <c r="B864"/>
      <c r="C864"/>
      <c r="D864"/>
      <c r="E864"/>
      <c r="F864"/>
    </row>
    <row r="865" spans="1:6">
      <c r="A865" s="212"/>
      <c r="B865"/>
      <c r="C865"/>
      <c r="D865"/>
      <c r="E865"/>
      <c r="F865"/>
    </row>
    <row r="866" spans="1:6">
      <c r="A866" s="212"/>
      <c r="B866"/>
      <c r="C866"/>
      <c r="D866"/>
      <c r="E866"/>
      <c r="F866"/>
    </row>
    <row r="867" spans="1:6">
      <c r="A867" s="212"/>
      <c r="B867"/>
      <c r="C867"/>
      <c r="D867"/>
      <c r="E867"/>
      <c r="F867"/>
    </row>
    <row r="868" spans="1:6">
      <c r="A868" s="212"/>
      <c r="B868"/>
      <c r="C868"/>
      <c r="D868"/>
      <c r="E868"/>
      <c r="F868"/>
    </row>
    <row r="869" spans="1:6">
      <c r="A869" s="212"/>
      <c r="B869"/>
      <c r="C869"/>
      <c r="D869"/>
      <c r="E869"/>
      <c r="F869"/>
    </row>
    <row r="870" spans="1:6">
      <c r="A870" s="212"/>
      <c r="B870"/>
      <c r="C870"/>
      <c r="D870"/>
      <c r="E870"/>
      <c r="F870"/>
    </row>
    <row r="871" spans="1:6">
      <c r="A871" s="212"/>
      <c r="B871"/>
      <c r="C871"/>
      <c r="D871"/>
      <c r="E871"/>
      <c r="F871"/>
    </row>
    <row r="872" spans="1:6">
      <c r="A872" s="212"/>
      <c r="B872"/>
      <c r="C872"/>
      <c r="D872"/>
      <c r="E872"/>
      <c r="F872"/>
    </row>
    <row r="873" spans="1:6">
      <c r="A873" s="212"/>
      <c r="B873"/>
      <c r="C873"/>
      <c r="D873"/>
      <c r="E873"/>
      <c r="F873"/>
    </row>
    <row r="874" spans="1:6">
      <c r="A874" s="212"/>
      <c r="B874"/>
      <c r="C874"/>
      <c r="D874"/>
      <c r="E874"/>
      <c r="F874"/>
    </row>
    <row r="875" spans="1:6">
      <c r="A875" s="212"/>
      <c r="B875"/>
      <c r="C875"/>
      <c r="D875"/>
      <c r="E875"/>
      <c r="F875"/>
    </row>
    <row r="876" spans="1:6">
      <c r="A876" s="212"/>
      <c r="B876"/>
      <c r="C876"/>
      <c r="D876"/>
      <c r="E876"/>
      <c r="F876"/>
    </row>
    <row r="877" spans="1:6">
      <c r="A877" s="212"/>
      <c r="B877"/>
      <c r="C877"/>
      <c r="D877"/>
      <c r="E877"/>
      <c r="F877"/>
    </row>
    <row r="878" spans="1:6">
      <c r="A878" s="212"/>
      <c r="B878"/>
      <c r="C878"/>
      <c r="D878"/>
      <c r="E878"/>
      <c r="F878"/>
    </row>
    <row r="879" spans="1:6">
      <c r="A879" s="212"/>
      <c r="B879"/>
      <c r="C879"/>
      <c r="D879"/>
      <c r="E879"/>
      <c r="F879"/>
    </row>
    <row r="880" spans="1:6">
      <c r="A880" s="212"/>
      <c r="B880"/>
      <c r="C880"/>
      <c r="D880"/>
      <c r="E880"/>
      <c r="F880"/>
    </row>
    <row r="881" spans="1:6">
      <c r="A881" s="212"/>
      <c r="B881"/>
      <c r="C881"/>
      <c r="D881"/>
      <c r="E881"/>
      <c r="F881"/>
    </row>
    <row r="882" spans="1:6">
      <c r="A882" s="212"/>
      <c r="B882"/>
      <c r="C882"/>
      <c r="D882"/>
      <c r="E882"/>
      <c r="F882"/>
    </row>
    <row r="883" spans="1:6">
      <c r="A883" s="212"/>
      <c r="B883"/>
      <c r="C883"/>
      <c r="D883"/>
      <c r="E883"/>
      <c r="F883"/>
    </row>
    <row r="884" spans="1:6">
      <c r="A884" s="212"/>
      <c r="B884"/>
      <c r="C884"/>
      <c r="D884"/>
      <c r="E884"/>
      <c r="F884"/>
    </row>
    <row r="885" spans="1:6">
      <c r="A885" s="212"/>
      <c r="B885"/>
      <c r="C885"/>
      <c r="D885"/>
      <c r="E885"/>
      <c r="F885"/>
    </row>
    <row r="886" spans="1:6">
      <c r="A886" s="212"/>
      <c r="B886"/>
      <c r="C886"/>
      <c r="D886"/>
      <c r="E886"/>
      <c r="F886"/>
    </row>
    <row r="887" spans="1:6">
      <c r="A887" s="212"/>
      <c r="B887"/>
      <c r="C887"/>
      <c r="D887"/>
      <c r="E887"/>
      <c r="F887"/>
    </row>
    <row r="888" spans="1:6">
      <c r="A888" s="212"/>
      <c r="B888"/>
      <c r="C888"/>
      <c r="D888"/>
      <c r="E888"/>
      <c r="F888"/>
    </row>
    <row r="889" spans="1:6">
      <c r="A889" s="212"/>
      <c r="B889"/>
      <c r="C889"/>
      <c r="D889"/>
      <c r="E889"/>
      <c r="F889"/>
    </row>
    <row r="890" spans="1:6">
      <c r="A890" s="212"/>
      <c r="B890"/>
      <c r="C890"/>
      <c r="D890"/>
      <c r="E890"/>
      <c r="F890"/>
    </row>
    <row r="891" spans="1:6">
      <c r="A891" s="212"/>
      <c r="B891"/>
      <c r="C891"/>
      <c r="D891"/>
      <c r="E891"/>
      <c r="F891"/>
    </row>
    <row r="892" spans="1:6">
      <c r="A892" s="212"/>
      <c r="B892"/>
      <c r="C892"/>
      <c r="D892"/>
      <c r="E892"/>
      <c r="F892"/>
    </row>
    <row r="893" spans="1:6">
      <c r="A893" s="212"/>
      <c r="B893"/>
      <c r="C893"/>
      <c r="D893"/>
      <c r="E893"/>
      <c r="F893"/>
    </row>
    <row r="894" spans="1:6">
      <c r="A894" s="212"/>
      <c r="B894"/>
      <c r="C894"/>
      <c r="D894"/>
      <c r="E894"/>
      <c r="F894"/>
    </row>
    <row r="895" spans="1:6">
      <c r="A895" s="212"/>
      <c r="B895"/>
      <c r="C895"/>
      <c r="D895"/>
      <c r="E895"/>
      <c r="F895"/>
    </row>
    <row r="896" spans="1:6">
      <c r="A896" s="212"/>
      <c r="B896"/>
      <c r="C896"/>
      <c r="D896"/>
      <c r="E896"/>
      <c r="F896"/>
    </row>
    <row r="897" spans="1:6">
      <c r="A897" s="212"/>
      <c r="B897"/>
      <c r="C897"/>
      <c r="D897"/>
      <c r="E897"/>
      <c r="F897"/>
    </row>
    <row r="898" spans="1:6">
      <c r="A898" s="212"/>
      <c r="B898"/>
      <c r="C898"/>
      <c r="D898"/>
      <c r="E898"/>
      <c r="F898"/>
    </row>
    <row r="899" spans="1:6">
      <c r="A899" s="212"/>
      <c r="B899"/>
      <c r="C899"/>
      <c r="D899"/>
      <c r="E899"/>
      <c r="F899"/>
    </row>
    <row r="900" spans="1:6">
      <c r="A900" s="212"/>
      <c r="B900"/>
      <c r="C900"/>
      <c r="D900"/>
      <c r="E900"/>
      <c r="F900"/>
    </row>
    <row r="901" spans="1:6">
      <c r="A901" s="212"/>
      <c r="B901"/>
      <c r="C901"/>
      <c r="D901"/>
      <c r="E901"/>
      <c r="F901"/>
    </row>
    <row r="902" spans="1:6">
      <c r="A902" s="212"/>
      <c r="B902"/>
      <c r="C902"/>
      <c r="D902"/>
      <c r="E902"/>
      <c r="F902"/>
    </row>
    <row r="903" spans="1:6">
      <c r="A903" s="212"/>
      <c r="B903"/>
      <c r="C903"/>
      <c r="D903"/>
      <c r="E903"/>
      <c r="F903"/>
    </row>
    <row r="904" spans="1:6">
      <c r="A904" s="212"/>
      <c r="B904"/>
      <c r="C904"/>
      <c r="D904"/>
      <c r="E904"/>
      <c r="F904"/>
    </row>
    <row r="905" spans="1:6">
      <c r="A905" s="212"/>
      <c r="B905"/>
      <c r="C905"/>
      <c r="D905"/>
      <c r="E905"/>
      <c r="F905"/>
    </row>
    <row r="906" spans="1:6">
      <c r="A906" s="212"/>
      <c r="B906"/>
      <c r="C906"/>
      <c r="D906"/>
      <c r="E906"/>
      <c r="F906"/>
    </row>
    <row r="907" spans="1:6">
      <c r="A907" s="212"/>
      <c r="B907"/>
      <c r="C907"/>
      <c r="D907"/>
      <c r="E907"/>
      <c r="F907"/>
    </row>
    <row r="908" spans="1:6">
      <c r="A908" s="212"/>
      <c r="B908"/>
      <c r="C908"/>
      <c r="D908"/>
      <c r="E908"/>
      <c r="F908"/>
    </row>
    <row r="909" spans="1:6">
      <c r="A909" s="212"/>
      <c r="B909"/>
      <c r="C909"/>
      <c r="D909"/>
      <c r="E909"/>
      <c r="F909"/>
    </row>
    <row r="910" spans="1:6">
      <c r="A910" s="212"/>
      <c r="B910"/>
      <c r="C910"/>
      <c r="D910"/>
      <c r="E910"/>
      <c r="F910"/>
    </row>
    <row r="911" spans="1:6">
      <c r="A911" s="212"/>
      <c r="B911"/>
      <c r="C911"/>
      <c r="D911"/>
      <c r="E911"/>
      <c r="F911"/>
    </row>
    <row r="912" spans="1:6">
      <c r="A912" s="212"/>
      <c r="B912"/>
      <c r="C912"/>
      <c r="D912"/>
      <c r="E912"/>
      <c r="F912"/>
    </row>
    <row r="913" spans="1:6">
      <c r="A913" s="212"/>
      <c r="B913"/>
      <c r="C913"/>
      <c r="D913"/>
      <c r="E913"/>
      <c r="F913"/>
    </row>
    <row r="914" spans="1:6">
      <c r="A914" s="212"/>
      <c r="B914"/>
      <c r="C914"/>
      <c r="D914"/>
      <c r="E914"/>
      <c r="F914"/>
    </row>
    <row r="915" spans="1:6">
      <c r="A915" s="212"/>
      <c r="B915"/>
      <c r="C915"/>
      <c r="D915"/>
      <c r="E915"/>
      <c r="F915"/>
    </row>
    <row r="916" spans="1:6">
      <c r="A916" s="212"/>
      <c r="B916"/>
      <c r="C916"/>
      <c r="D916"/>
      <c r="E916"/>
      <c r="F916"/>
    </row>
    <row r="917" spans="1:6">
      <c r="A917" s="212"/>
      <c r="B917"/>
      <c r="C917"/>
      <c r="D917"/>
      <c r="E917"/>
      <c r="F917"/>
    </row>
    <row r="918" spans="1:6">
      <c r="A918" s="212"/>
      <c r="B918"/>
      <c r="C918"/>
      <c r="D918"/>
      <c r="E918"/>
      <c r="F918"/>
    </row>
    <row r="919" spans="1:6">
      <c r="A919" s="212"/>
      <c r="B919"/>
      <c r="C919"/>
      <c r="D919"/>
      <c r="E919"/>
      <c r="F919"/>
    </row>
    <row r="920" spans="1:6">
      <c r="A920" s="212"/>
      <c r="B920"/>
      <c r="C920"/>
      <c r="D920"/>
      <c r="E920"/>
      <c r="F920"/>
    </row>
    <row r="921" spans="1:6">
      <c r="A921" s="212"/>
      <c r="B921"/>
      <c r="C921"/>
      <c r="D921"/>
      <c r="E921"/>
      <c r="F921"/>
    </row>
    <row r="922" spans="1:6">
      <c r="A922" s="212"/>
      <c r="B922"/>
      <c r="C922"/>
      <c r="D922"/>
      <c r="E922"/>
      <c r="F922"/>
    </row>
    <row r="923" spans="1:6">
      <c r="A923" s="212"/>
      <c r="B923"/>
      <c r="C923"/>
      <c r="D923"/>
      <c r="E923"/>
      <c r="F923"/>
    </row>
    <row r="924" spans="1:6">
      <c r="A924" s="212"/>
      <c r="B924"/>
      <c r="C924"/>
      <c r="D924"/>
      <c r="E924"/>
      <c r="F924"/>
    </row>
    <row r="925" spans="1:6">
      <c r="A925" s="212"/>
      <c r="B925"/>
      <c r="C925"/>
      <c r="D925"/>
      <c r="E925"/>
      <c r="F925"/>
    </row>
    <row r="926" spans="1:6">
      <c r="A926" s="212"/>
      <c r="B926"/>
      <c r="C926"/>
      <c r="D926"/>
      <c r="E926"/>
      <c r="F926"/>
    </row>
    <row r="927" spans="1:6">
      <c r="A927" s="212"/>
      <c r="B927"/>
      <c r="C927"/>
      <c r="D927"/>
      <c r="E927"/>
      <c r="F927"/>
    </row>
    <row r="928" spans="1:6">
      <c r="A928" s="212"/>
      <c r="B928"/>
      <c r="C928"/>
      <c r="D928"/>
      <c r="E928"/>
      <c r="F928"/>
    </row>
    <row r="929" spans="1:6">
      <c r="A929" s="212"/>
      <c r="B929"/>
      <c r="C929"/>
      <c r="D929"/>
      <c r="E929"/>
      <c r="F929"/>
    </row>
    <row r="930" spans="1:6">
      <c r="A930" s="212"/>
      <c r="B930"/>
      <c r="C930"/>
      <c r="D930"/>
      <c r="E930"/>
      <c r="F930"/>
    </row>
    <row r="931" spans="1:6">
      <c r="A931" s="212"/>
      <c r="B931"/>
      <c r="C931"/>
      <c r="D931"/>
      <c r="E931"/>
      <c r="F931"/>
    </row>
    <row r="932" spans="1:6">
      <c r="A932" s="212"/>
      <c r="B932"/>
      <c r="C932"/>
      <c r="D932"/>
      <c r="E932"/>
      <c r="F932"/>
    </row>
    <row r="933" spans="1:6">
      <c r="A933" s="212"/>
      <c r="B933"/>
      <c r="C933"/>
      <c r="D933"/>
      <c r="E933"/>
      <c r="F933"/>
    </row>
    <row r="934" spans="1:6">
      <c r="A934" s="212"/>
      <c r="B934"/>
      <c r="C934"/>
      <c r="D934"/>
      <c r="E934"/>
      <c r="F934"/>
    </row>
    <row r="935" spans="1:6">
      <c r="A935" s="212"/>
      <c r="B935"/>
      <c r="C935"/>
      <c r="D935"/>
      <c r="E935"/>
      <c r="F935"/>
    </row>
    <row r="936" spans="1:6">
      <c r="A936" s="212"/>
      <c r="B936"/>
      <c r="C936"/>
      <c r="D936"/>
      <c r="E936"/>
      <c r="F936"/>
    </row>
    <row r="937" spans="1:6">
      <c r="A937" s="212"/>
      <c r="B937"/>
      <c r="C937"/>
      <c r="D937"/>
      <c r="E937"/>
      <c r="F937"/>
    </row>
    <row r="938" spans="1:6">
      <c r="A938" s="212"/>
      <c r="B938"/>
      <c r="C938"/>
      <c r="D938"/>
      <c r="E938"/>
      <c r="F938"/>
    </row>
    <row r="939" spans="1:6">
      <c r="A939" s="212"/>
      <c r="B939"/>
      <c r="C939"/>
      <c r="D939"/>
      <c r="E939"/>
      <c r="F939"/>
    </row>
    <row r="940" spans="1:6">
      <c r="A940" s="212"/>
      <c r="B940"/>
      <c r="C940"/>
      <c r="D940"/>
      <c r="E940"/>
      <c r="F940"/>
    </row>
    <row r="941" spans="1:6">
      <c r="A941" s="212"/>
      <c r="B941"/>
      <c r="C941"/>
      <c r="D941"/>
      <c r="E941"/>
      <c r="F941"/>
    </row>
    <row r="942" spans="1:6">
      <c r="A942" s="212"/>
      <c r="B942"/>
      <c r="C942"/>
      <c r="D942"/>
      <c r="E942"/>
      <c r="F942"/>
    </row>
    <row r="943" spans="1:6">
      <c r="A943" s="212"/>
      <c r="B943"/>
      <c r="C943"/>
      <c r="D943"/>
      <c r="E943"/>
      <c r="F943"/>
    </row>
    <row r="944" spans="1:6">
      <c r="A944" s="212"/>
      <c r="B944"/>
      <c r="C944"/>
      <c r="D944"/>
      <c r="E944"/>
      <c r="F944"/>
    </row>
    <row r="945" spans="1:6">
      <c r="A945" s="212"/>
      <c r="B945"/>
      <c r="C945"/>
      <c r="D945"/>
      <c r="E945"/>
      <c r="F945"/>
    </row>
    <row r="946" spans="1:6">
      <c r="A946" s="212"/>
      <c r="B946"/>
      <c r="C946"/>
      <c r="D946"/>
      <c r="E946"/>
      <c r="F946"/>
    </row>
    <row r="947" spans="1:6">
      <c r="A947" s="212"/>
      <c r="B947"/>
      <c r="C947"/>
      <c r="D947"/>
      <c r="E947"/>
      <c r="F947"/>
    </row>
    <row r="948" spans="1:6">
      <c r="A948" s="212"/>
      <c r="B948"/>
      <c r="C948"/>
      <c r="D948"/>
      <c r="E948"/>
      <c r="F948"/>
    </row>
    <row r="949" spans="1:6">
      <c r="A949" s="212"/>
      <c r="B949"/>
      <c r="C949"/>
      <c r="D949"/>
      <c r="E949"/>
      <c r="F949"/>
    </row>
    <row r="950" spans="1:6">
      <c r="A950" s="212"/>
      <c r="B950"/>
      <c r="C950"/>
      <c r="D950"/>
      <c r="E950"/>
      <c r="F950"/>
    </row>
    <row r="951" spans="1:6">
      <c r="A951" s="212"/>
      <c r="B951"/>
      <c r="C951"/>
      <c r="D951"/>
      <c r="E951"/>
      <c r="F951"/>
    </row>
    <row r="952" spans="1:6">
      <c r="A952" s="212"/>
      <c r="B952"/>
      <c r="C952"/>
      <c r="D952"/>
      <c r="E952"/>
      <c r="F952"/>
    </row>
    <row r="953" spans="1:6">
      <c r="A953" s="212"/>
      <c r="B953"/>
      <c r="C953"/>
      <c r="D953"/>
      <c r="E953"/>
      <c r="F953"/>
    </row>
    <row r="954" spans="1:6">
      <c r="A954" s="212"/>
      <c r="B954"/>
      <c r="C954"/>
      <c r="D954"/>
      <c r="E954"/>
      <c r="F954"/>
    </row>
    <row r="955" spans="1:6">
      <c r="A955" s="212"/>
      <c r="B955"/>
      <c r="C955"/>
      <c r="D955"/>
      <c r="E955"/>
      <c r="F955"/>
    </row>
    <row r="956" spans="1:6">
      <c r="A956" s="212"/>
      <c r="B956"/>
      <c r="C956"/>
      <c r="D956"/>
      <c r="F956"/>
    </row>
  </sheetData>
  <sheetProtection formatCells="0" formatColumns="0" formatRows="0" insertColumns="0" insertRows="0" insertHyperlinks="0" deleteColumns="0" deleteRows="0" sort="0" autoFilter="0" pivotTables="0"/>
  <mergeCells count="60">
    <mergeCell ref="A391:A398"/>
    <mergeCell ref="A380:A390"/>
    <mergeCell ref="A359:A379"/>
    <mergeCell ref="A351:A358"/>
    <mergeCell ref="B391:B398"/>
    <mergeCell ref="B351:B358"/>
    <mergeCell ref="B359:B374"/>
    <mergeCell ref="B375:B379"/>
    <mergeCell ref="B380:B390"/>
    <mergeCell ref="B317:B331"/>
    <mergeCell ref="B332:B334"/>
    <mergeCell ref="B335:B350"/>
    <mergeCell ref="A309:A316"/>
    <mergeCell ref="A335:A350"/>
    <mergeCell ref="A317:A334"/>
    <mergeCell ref="A287:A308"/>
    <mergeCell ref="B287:B308"/>
    <mergeCell ref="B309:B316"/>
    <mergeCell ref="B277:B286"/>
    <mergeCell ref="B264:B276"/>
    <mergeCell ref="B257:B263"/>
    <mergeCell ref="B250:B256"/>
    <mergeCell ref="A250:A286"/>
    <mergeCell ref="B212:B224"/>
    <mergeCell ref="A212:A229"/>
    <mergeCell ref="B225:B229"/>
    <mergeCell ref="B230:B241"/>
    <mergeCell ref="A230:A246"/>
    <mergeCell ref="B242:B246"/>
    <mergeCell ref="A247:A249"/>
    <mergeCell ref="B247:B249"/>
    <mergeCell ref="B159:B177"/>
    <mergeCell ref="B178:B191"/>
    <mergeCell ref="B192:B211"/>
    <mergeCell ref="A159:A211"/>
    <mergeCell ref="B153:B158"/>
    <mergeCell ref="A134:A158"/>
    <mergeCell ref="B124:B133"/>
    <mergeCell ref="A112:A133"/>
    <mergeCell ref="B134:B152"/>
    <mergeCell ref="B65:B77"/>
    <mergeCell ref="B78:B86"/>
    <mergeCell ref="A51:A86"/>
    <mergeCell ref="B87:B101"/>
    <mergeCell ref="B102:B111"/>
    <mergeCell ref="A87:A111"/>
    <mergeCell ref="B27:B35"/>
    <mergeCell ref="B36:B50"/>
    <mergeCell ref="A27:A50"/>
    <mergeCell ref="B51:B64"/>
    <mergeCell ref="B112:B123"/>
    <mergeCell ref="A6:B6"/>
    <mergeCell ref="B7:B26"/>
    <mergeCell ref="A1:E1"/>
    <mergeCell ref="A2:B3"/>
    <mergeCell ref="A4:B4"/>
    <mergeCell ref="A5:B5"/>
    <mergeCell ref="C2:C3"/>
    <mergeCell ref="D2:E2"/>
    <mergeCell ref="A7:A2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6">
    <tabColor theme="3"/>
  </sheetPr>
  <dimension ref="A1:G506"/>
  <sheetViews>
    <sheetView zoomScale="65" zoomScaleNormal="65" workbookViewId="0">
      <selection activeCell="F7" sqref="F7"/>
    </sheetView>
  </sheetViews>
  <sheetFormatPr baseColWidth="10" defaultColWidth="11.453125" defaultRowHeight="14.5"/>
  <cols>
    <col min="1" max="1" width="16.81640625" style="290" customWidth="1"/>
    <col min="2" max="2" width="26.26953125" style="339" customWidth="1"/>
    <col min="3" max="3" width="54.453125" style="290" bestFit="1" customWidth="1"/>
    <col min="4" max="4" width="12.26953125" style="291" customWidth="1"/>
    <col min="5" max="5" width="12.453125" style="291" customWidth="1"/>
  </cols>
  <sheetData>
    <row r="1" spans="1:7" ht="18.5">
      <c r="A1" s="676" t="s">
        <v>1933</v>
      </c>
      <c r="B1" s="676"/>
      <c r="C1" s="676"/>
      <c r="D1" s="676"/>
      <c r="E1" s="676"/>
    </row>
    <row r="2" spans="1:7">
      <c r="A2" s="710" t="s">
        <v>895</v>
      </c>
      <c r="B2" s="710" t="s">
        <v>897</v>
      </c>
      <c r="C2" s="708" t="s">
        <v>1307</v>
      </c>
      <c r="D2" s="709" t="s">
        <v>1480</v>
      </c>
      <c r="E2" s="709"/>
    </row>
    <row r="3" spans="1:7">
      <c r="A3" s="710"/>
      <c r="B3" s="710"/>
      <c r="C3" s="708"/>
      <c r="D3" s="368" t="s">
        <v>901</v>
      </c>
      <c r="E3" s="370" t="s">
        <v>900</v>
      </c>
    </row>
    <row r="4" spans="1:7">
      <c r="A4" s="509"/>
      <c r="B4" s="510"/>
      <c r="C4" s="511" t="s">
        <v>1315</v>
      </c>
      <c r="D4" s="109">
        <f>D7+D16+D20+D30+D43+D48+D52+D56+D62+D65+D74+D79+D84+D88+D98+D107+D117+D122+D126+D130+D143+D155+D147+D161+D167+D174+D179+D183+D189+D191+D197+D201+D206+D209+D217+D221+D225+D227+D232+D234+D246+D251+D257+D262+D268+D274+D280+D283+D285+D288+D297+D303+D309+D314+D318+D321+D59+D139</f>
        <v>464.25</v>
      </c>
      <c r="E4" s="109">
        <f>E7+E16+E20+E30+E43+E48+E52+E56+E62+E65+E74+E79+E84+E88+E98+E107+E117+E122+E126+E130+E143+E155+E147+E161+E167+E174+E179+E183+E189+E191+E197+E201+E206+E209+E217+E221+E225+E227+E232+E234+E246+E251+E257+E262+E268+E274+E280+E283+E285+E288+E297+E303+E309+E314+E318+E321+E59+E139</f>
        <v>15</v>
      </c>
    </row>
    <row r="5" spans="1:7">
      <c r="A5" s="512"/>
      <c r="B5" s="513"/>
      <c r="C5" s="514" t="s">
        <v>1380</v>
      </c>
      <c r="D5" s="430">
        <f>SUM(D16,D48,D56,D62,D79,D84,D98,D117,D122,D143,D147,D161,D174,D189,D197,D201,D225,D227,D232,D246,D257,D268,D283,D285,D297,D314,D321)</f>
        <v>83.75</v>
      </c>
      <c r="E5" s="430">
        <f>SUM(E16,E48,E56,E62,E78,E84,E98,E117,E122,E143,E147,E161,E174,E189,E197,E201,E225,E227,E232,E246,E257,E268,E283,E285,E298,E314,E321)</f>
        <v>5.75</v>
      </c>
    </row>
    <row r="6" spans="1:7">
      <c r="A6" s="512"/>
      <c r="B6" s="513"/>
      <c r="C6" s="514" t="s">
        <v>1381</v>
      </c>
      <c r="D6" s="430">
        <f>SUM(D7,D20,D30,D43,D52,D59,D65,D74,D88,D107,D126,D130,D139,D155,D167,D179,D183,D191,D206,D209,D217,D221,D234,D251,D262,D274,D280,D288,D303,D309,D318)</f>
        <v>380.5</v>
      </c>
      <c r="E6" s="430">
        <f>SUM(E7,E20,E30,E43,E52,E59,E65,E74,E88,E107,E127,E130,E139,E155,E167,E179,E183,E191,E206,E209,E217,E221,E234,E251,E262,E274,E280,E288,E303,E309,E318)</f>
        <v>8.75</v>
      </c>
      <c r="F6" s="13"/>
    </row>
    <row r="7" spans="1:7" ht="15" customHeight="1">
      <c r="A7" s="690" t="s">
        <v>803</v>
      </c>
      <c r="B7" s="690" t="s">
        <v>1312</v>
      </c>
      <c r="C7" s="342" t="s">
        <v>1310</v>
      </c>
      <c r="D7" s="515">
        <f>SUM(D8:D14)</f>
        <v>19</v>
      </c>
      <c r="E7" s="516"/>
    </row>
    <row r="8" spans="1:7">
      <c r="A8" s="691"/>
      <c r="B8" s="691"/>
      <c r="C8" s="343" t="s">
        <v>1305</v>
      </c>
      <c r="D8" s="516">
        <v>0.25</v>
      </c>
      <c r="E8" s="516"/>
    </row>
    <row r="9" spans="1:7">
      <c r="A9" s="691"/>
      <c r="B9" s="691"/>
      <c r="C9" s="343" t="s">
        <v>952</v>
      </c>
      <c r="D9" s="553">
        <v>1.25</v>
      </c>
      <c r="E9" s="516"/>
    </row>
    <row r="10" spans="1:7">
      <c r="A10" s="691"/>
      <c r="B10" s="691"/>
      <c r="C10" s="343" t="s">
        <v>953</v>
      </c>
      <c r="D10" s="553">
        <v>1.25</v>
      </c>
      <c r="E10" s="516"/>
    </row>
    <row r="11" spans="1:7">
      <c r="A11" s="691"/>
      <c r="B11" s="691"/>
      <c r="C11" s="343" t="s">
        <v>955</v>
      </c>
      <c r="D11" s="553">
        <v>3.5</v>
      </c>
      <c r="E11" s="516"/>
      <c r="G11" s="556"/>
    </row>
    <row r="12" spans="1:7">
      <c r="A12" s="691"/>
      <c r="B12" s="691"/>
      <c r="C12" s="343" t="s">
        <v>956</v>
      </c>
      <c r="D12" s="553">
        <v>5</v>
      </c>
      <c r="E12" s="516"/>
    </row>
    <row r="13" spans="1:7">
      <c r="A13" s="691"/>
      <c r="B13" s="691"/>
      <c r="C13" s="343" t="s">
        <v>958</v>
      </c>
      <c r="D13" s="553">
        <v>0.75</v>
      </c>
      <c r="E13" s="516"/>
    </row>
    <row r="14" spans="1:7">
      <c r="A14" s="691"/>
      <c r="B14" s="691"/>
      <c r="C14" s="343" t="s">
        <v>965</v>
      </c>
      <c r="D14" s="553">
        <v>7</v>
      </c>
      <c r="E14" s="516"/>
    </row>
    <row r="15" spans="1:7">
      <c r="A15" s="691"/>
      <c r="B15" s="691"/>
      <c r="C15" s="343"/>
      <c r="D15" s="516"/>
      <c r="E15" s="516"/>
    </row>
    <row r="16" spans="1:7">
      <c r="A16" s="691"/>
      <c r="B16" s="691"/>
      <c r="C16" s="344" t="s">
        <v>1311</v>
      </c>
      <c r="D16" s="515">
        <f>SUM(D17:D18)</f>
        <v>10</v>
      </c>
      <c r="E16" s="516"/>
    </row>
    <row r="17" spans="1:5">
      <c r="A17" s="691"/>
      <c r="B17" s="691"/>
      <c r="C17" s="343" t="s">
        <v>965</v>
      </c>
      <c r="D17" s="51">
        <v>8.75</v>
      </c>
      <c r="E17" s="516"/>
    </row>
    <row r="18" spans="1:5">
      <c r="A18" s="691"/>
      <c r="B18" s="691"/>
      <c r="C18" s="343" t="s">
        <v>948</v>
      </c>
      <c r="D18" s="51">
        <v>1.25</v>
      </c>
      <c r="E18" s="516"/>
    </row>
    <row r="19" spans="1:5">
      <c r="A19" s="691"/>
      <c r="B19" s="691"/>
      <c r="C19" s="343"/>
      <c r="D19" s="516"/>
      <c r="E19" s="516"/>
    </row>
    <row r="20" spans="1:5">
      <c r="A20" s="691"/>
      <c r="B20" s="691"/>
      <c r="C20" s="342" t="s">
        <v>1255</v>
      </c>
      <c r="D20" s="515">
        <f>SUM(D21:D28)</f>
        <v>67.25</v>
      </c>
      <c r="E20" s="515"/>
    </row>
    <row r="21" spans="1:5">
      <c r="A21" s="691"/>
      <c r="B21" s="691"/>
      <c r="C21" s="343" t="s">
        <v>1305</v>
      </c>
      <c r="D21" s="51">
        <v>3</v>
      </c>
      <c r="E21" s="516"/>
    </row>
    <row r="22" spans="1:5">
      <c r="A22" s="691"/>
      <c r="B22" s="691"/>
      <c r="C22" s="343" t="s">
        <v>952</v>
      </c>
      <c r="D22" s="51">
        <v>4.75</v>
      </c>
      <c r="E22" s="516"/>
    </row>
    <row r="23" spans="1:5">
      <c r="A23" s="691"/>
      <c r="B23" s="691"/>
      <c r="C23" s="343" t="s">
        <v>953</v>
      </c>
      <c r="D23" s="51">
        <v>4.25</v>
      </c>
      <c r="E23" s="516"/>
    </row>
    <row r="24" spans="1:5">
      <c r="A24" s="691"/>
      <c r="B24" s="691"/>
      <c r="C24" s="343" t="s">
        <v>956</v>
      </c>
      <c r="D24" s="51">
        <v>20.5</v>
      </c>
      <c r="E24" s="516"/>
    </row>
    <row r="25" spans="1:5">
      <c r="A25" s="691"/>
      <c r="B25" s="691"/>
      <c r="C25" s="343" t="s">
        <v>965</v>
      </c>
      <c r="D25" s="51">
        <v>6</v>
      </c>
      <c r="E25" s="516"/>
    </row>
    <row r="26" spans="1:5">
      <c r="A26" s="691"/>
      <c r="B26" s="691"/>
      <c r="C26" s="343" t="s">
        <v>966</v>
      </c>
      <c r="D26" s="51">
        <v>4.25</v>
      </c>
      <c r="E26" s="516"/>
    </row>
    <row r="27" spans="1:5">
      <c r="A27" s="691"/>
      <c r="B27" s="691"/>
      <c r="C27" s="343" t="s">
        <v>1306</v>
      </c>
      <c r="D27" s="51">
        <v>7.5</v>
      </c>
      <c r="E27" s="516"/>
    </row>
    <row r="28" spans="1:5">
      <c r="A28" s="691"/>
      <c r="B28" s="691"/>
      <c r="C28" s="343" t="s">
        <v>948</v>
      </c>
      <c r="D28" s="51">
        <v>17</v>
      </c>
      <c r="E28" s="516"/>
    </row>
    <row r="29" spans="1:5">
      <c r="A29" s="697"/>
      <c r="B29" s="697"/>
      <c r="C29" s="343"/>
      <c r="D29" s="516"/>
      <c r="E29" s="516"/>
    </row>
    <row r="30" spans="1:5">
      <c r="A30" s="690" t="s">
        <v>726</v>
      </c>
      <c r="B30" s="690" t="s">
        <v>727</v>
      </c>
      <c r="C30" s="342" t="s">
        <v>1207</v>
      </c>
      <c r="D30" s="515">
        <f>SUM(D31:D41)</f>
        <v>38.75</v>
      </c>
      <c r="E30" s="515"/>
    </row>
    <row r="31" spans="1:5" ht="15" customHeight="1">
      <c r="A31" s="691"/>
      <c r="B31" s="691"/>
      <c r="C31" s="343" t="s">
        <v>952</v>
      </c>
      <c r="D31" s="51">
        <v>8.75</v>
      </c>
      <c r="E31" s="516"/>
    </row>
    <row r="32" spans="1:5" ht="15" customHeight="1">
      <c r="A32" s="691"/>
      <c r="B32" s="691"/>
      <c r="C32" s="343" t="s">
        <v>954</v>
      </c>
      <c r="D32" s="51">
        <v>1.5</v>
      </c>
      <c r="E32" s="516"/>
    </row>
    <row r="33" spans="1:5" ht="15" customHeight="1">
      <c r="A33" s="691"/>
      <c r="B33" s="691"/>
      <c r="C33" s="343" t="s">
        <v>955</v>
      </c>
      <c r="D33" s="51">
        <v>2</v>
      </c>
      <c r="E33" s="516"/>
    </row>
    <row r="34" spans="1:5" ht="15" customHeight="1">
      <c r="A34" s="691"/>
      <c r="B34" s="691"/>
      <c r="C34" s="343" t="s">
        <v>970</v>
      </c>
      <c r="D34" s="51">
        <v>6.75</v>
      </c>
      <c r="E34" s="516"/>
    </row>
    <row r="35" spans="1:5" ht="15" customHeight="1">
      <c r="A35" s="691"/>
      <c r="B35" s="691"/>
      <c r="C35" s="343" t="s">
        <v>958</v>
      </c>
      <c r="D35" s="51">
        <v>1.5</v>
      </c>
      <c r="E35" s="516"/>
    </row>
    <row r="36" spans="1:5">
      <c r="A36" s="691"/>
      <c r="B36" s="691"/>
      <c r="C36" s="343" t="s">
        <v>962</v>
      </c>
      <c r="D36" s="51">
        <v>6.75</v>
      </c>
      <c r="E36" s="516"/>
    </row>
    <row r="37" spans="1:5">
      <c r="A37" s="691"/>
      <c r="B37" s="691"/>
      <c r="C37" s="343" t="s">
        <v>965</v>
      </c>
      <c r="D37" s="51">
        <v>1.25</v>
      </c>
      <c r="E37" s="516"/>
    </row>
    <row r="38" spans="1:5">
      <c r="A38" s="691"/>
      <c r="B38" s="691"/>
      <c r="C38" s="343" t="s">
        <v>966</v>
      </c>
      <c r="D38" s="51">
        <v>0.5</v>
      </c>
      <c r="E38" s="516"/>
    </row>
    <row r="39" spans="1:5">
      <c r="A39" s="691"/>
      <c r="B39" s="691"/>
      <c r="C39" s="343" t="s">
        <v>969</v>
      </c>
      <c r="D39" s="51">
        <v>1.25</v>
      </c>
      <c r="E39" s="516"/>
    </row>
    <row r="40" spans="1:5">
      <c r="A40" s="691"/>
      <c r="B40" s="691"/>
      <c r="C40" s="343" t="s">
        <v>1305</v>
      </c>
      <c r="D40" s="51">
        <v>0.5</v>
      </c>
      <c r="E40" s="516"/>
    </row>
    <row r="41" spans="1:5">
      <c r="A41" s="691"/>
      <c r="B41" s="691"/>
      <c r="C41" s="343" t="s">
        <v>956</v>
      </c>
      <c r="D41" s="51">
        <v>8</v>
      </c>
      <c r="E41" s="516"/>
    </row>
    <row r="42" spans="1:5" ht="15" customHeight="1">
      <c r="A42" s="691"/>
      <c r="B42" s="697"/>
      <c r="C42" s="554"/>
      <c r="D42" s="555"/>
      <c r="E42" s="555"/>
    </row>
    <row r="43" spans="1:5" ht="15" customHeight="1">
      <c r="A43" s="691"/>
      <c r="B43" s="690" t="s">
        <v>788</v>
      </c>
      <c r="C43" s="342" t="s">
        <v>1208</v>
      </c>
      <c r="D43" s="515">
        <f>SUM(D44:D46)</f>
        <v>10.25</v>
      </c>
      <c r="E43" s="516"/>
    </row>
    <row r="44" spans="1:5" ht="15" customHeight="1">
      <c r="A44" s="691"/>
      <c r="B44" s="691"/>
      <c r="C44" s="343" t="s">
        <v>1305</v>
      </c>
      <c r="D44" s="51">
        <v>1.75</v>
      </c>
      <c r="E44" s="516"/>
    </row>
    <row r="45" spans="1:5">
      <c r="A45" s="691"/>
      <c r="B45" s="691"/>
      <c r="C45" s="343" t="s">
        <v>970</v>
      </c>
      <c r="D45" s="51">
        <v>3.5</v>
      </c>
      <c r="E45" s="516"/>
    </row>
    <row r="46" spans="1:5">
      <c r="A46" s="691"/>
      <c r="B46" s="691"/>
      <c r="C46" s="343" t="s">
        <v>952</v>
      </c>
      <c r="D46" s="516">
        <v>5</v>
      </c>
      <c r="E46" s="516"/>
    </row>
    <row r="47" spans="1:5">
      <c r="A47" s="691"/>
      <c r="B47" s="691"/>
      <c r="C47" s="343"/>
      <c r="D47" s="516"/>
      <c r="E47" s="516"/>
    </row>
    <row r="48" spans="1:5">
      <c r="A48" s="691"/>
      <c r="B48" s="691"/>
      <c r="C48" s="342" t="s">
        <v>1209</v>
      </c>
      <c r="D48" s="515">
        <f>SUM(D49:D50)</f>
        <v>5</v>
      </c>
      <c r="E48" s="515"/>
    </row>
    <row r="49" spans="1:5">
      <c r="A49" s="691"/>
      <c r="B49" s="691"/>
      <c r="C49" s="343" t="s">
        <v>953</v>
      </c>
      <c r="D49" s="51">
        <v>0.75</v>
      </c>
      <c r="E49" s="516"/>
    </row>
    <row r="50" spans="1:5">
      <c r="A50" s="691"/>
      <c r="B50" s="691"/>
      <c r="C50" s="343" t="s">
        <v>965</v>
      </c>
      <c r="D50" s="51">
        <v>4.25</v>
      </c>
      <c r="E50" s="516"/>
    </row>
    <row r="51" spans="1:5">
      <c r="A51" s="697"/>
      <c r="B51" s="697"/>
      <c r="C51" s="343"/>
      <c r="D51" s="516"/>
      <c r="E51" s="516"/>
    </row>
    <row r="52" spans="1:5">
      <c r="A52" s="690" t="s">
        <v>701</v>
      </c>
      <c r="B52" s="690" t="s">
        <v>760</v>
      </c>
      <c r="C52" s="342" t="s">
        <v>1210</v>
      </c>
      <c r="D52" s="515">
        <f>SUM(D53:D54)</f>
        <v>3</v>
      </c>
      <c r="E52" s="516"/>
    </row>
    <row r="53" spans="1:5">
      <c r="A53" s="691"/>
      <c r="B53" s="691"/>
      <c r="C53" s="343" t="s">
        <v>955</v>
      </c>
      <c r="D53" s="516">
        <v>1</v>
      </c>
      <c r="E53" s="516"/>
    </row>
    <row r="54" spans="1:5">
      <c r="A54" s="691"/>
      <c r="B54" s="691"/>
      <c r="C54" s="343" t="s">
        <v>962</v>
      </c>
      <c r="D54" s="516">
        <v>2</v>
      </c>
      <c r="E54" s="516"/>
    </row>
    <row r="55" spans="1:5">
      <c r="A55" s="691"/>
      <c r="B55" s="691"/>
      <c r="C55" s="343"/>
      <c r="D55" s="516"/>
      <c r="E55" s="516"/>
    </row>
    <row r="56" spans="1:5">
      <c r="A56" s="691"/>
      <c r="B56" s="691"/>
      <c r="C56" s="342" t="s">
        <v>1564</v>
      </c>
      <c r="D56" s="515">
        <f>SUM(D57)</f>
        <v>2.25</v>
      </c>
      <c r="E56" s="515"/>
    </row>
    <row r="57" spans="1:5" ht="15" customHeight="1">
      <c r="A57" s="691"/>
      <c r="B57" s="691"/>
      <c r="C57" s="343" t="s">
        <v>955</v>
      </c>
      <c r="D57" s="516">
        <v>2.25</v>
      </c>
      <c r="E57" s="516"/>
    </row>
    <row r="58" spans="1:5">
      <c r="A58" s="691"/>
      <c r="B58" s="691"/>
      <c r="C58" s="343"/>
      <c r="D58" s="516"/>
      <c r="E58" s="516"/>
    </row>
    <row r="59" spans="1:5">
      <c r="A59" s="691"/>
      <c r="B59" s="690" t="s">
        <v>885</v>
      </c>
      <c r="C59" s="344" t="s">
        <v>1385</v>
      </c>
      <c r="D59" s="515">
        <f>SUM(D60)</f>
        <v>1.25</v>
      </c>
      <c r="E59" s="516"/>
    </row>
    <row r="60" spans="1:5">
      <c r="A60" s="691"/>
      <c r="B60" s="691"/>
      <c r="C60" s="345" t="s">
        <v>966</v>
      </c>
      <c r="D60" s="516">
        <v>1.25</v>
      </c>
      <c r="E60" s="516"/>
    </row>
    <row r="61" spans="1:5">
      <c r="A61" s="691"/>
      <c r="B61" s="691"/>
      <c r="C61" s="345"/>
      <c r="D61" s="516"/>
      <c r="E61" s="516"/>
    </row>
    <row r="62" spans="1:5">
      <c r="A62" s="691"/>
      <c r="B62" s="691"/>
      <c r="C62" s="344" t="s">
        <v>1384</v>
      </c>
      <c r="D62" s="515">
        <f>SUM(D63)</f>
        <v>2</v>
      </c>
      <c r="E62" s="516"/>
    </row>
    <row r="63" spans="1:5">
      <c r="A63" s="691"/>
      <c r="B63" s="691"/>
      <c r="C63" s="343" t="s">
        <v>966</v>
      </c>
      <c r="D63" s="516">
        <v>2</v>
      </c>
      <c r="E63" s="516"/>
    </row>
    <row r="64" spans="1:5">
      <c r="A64" s="691"/>
      <c r="B64" s="697"/>
      <c r="C64" s="343"/>
      <c r="D64" s="516"/>
      <c r="E64" s="516"/>
    </row>
    <row r="65" spans="1:5">
      <c r="A65" s="691"/>
      <c r="B65" s="690" t="s">
        <v>702</v>
      </c>
      <c r="C65" s="342" t="s">
        <v>1214</v>
      </c>
      <c r="D65" s="515">
        <f>SUM(D66:D72)</f>
        <v>45</v>
      </c>
      <c r="E65" s="515"/>
    </row>
    <row r="66" spans="1:5">
      <c r="A66" s="691"/>
      <c r="B66" s="691"/>
      <c r="C66" s="343" t="s">
        <v>1305</v>
      </c>
      <c r="D66" s="51">
        <v>0.5</v>
      </c>
      <c r="E66" s="516"/>
    </row>
    <row r="67" spans="1:5">
      <c r="A67" s="691"/>
      <c r="B67" s="691"/>
      <c r="C67" s="343" t="s">
        <v>955</v>
      </c>
      <c r="D67" s="51">
        <v>8</v>
      </c>
      <c r="E67" s="516"/>
    </row>
    <row r="68" spans="1:5" ht="15" customHeight="1">
      <c r="A68" s="691"/>
      <c r="B68" s="691"/>
      <c r="C68" s="343" t="s">
        <v>956</v>
      </c>
      <c r="D68" s="51">
        <v>12.5</v>
      </c>
      <c r="E68" s="516"/>
    </row>
    <row r="69" spans="1:5">
      <c r="A69" s="691"/>
      <c r="B69" s="691"/>
      <c r="C69" s="343" t="s">
        <v>958</v>
      </c>
      <c r="D69" s="51">
        <v>4.25</v>
      </c>
      <c r="E69" s="516"/>
    </row>
    <row r="70" spans="1:5">
      <c r="A70" s="691"/>
      <c r="B70" s="691"/>
      <c r="C70" s="343" t="s">
        <v>959</v>
      </c>
      <c r="D70" s="51">
        <v>2.75</v>
      </c>
      <c r="E70" s="516"/>
    </row>
    <row r="71" spans="1:5">
      <c r="A71" s="691"/>
      <c r="B71" s="691"/>
      <c r="C71" s="343" t="s">
        <v>965</v>
      </c>
      <c r="D71" s="51">
        <v>12.25</v>
      </c>
      <c r="E71" s="516"/>
    </row>
    <row r="72" spans="1:5">
      <c r="A72" s="691"/>
      <c r="B72" s="691"/>
      <c r="C72" s="343" t="s">
        <v>966</v>
      </c>
      <c r="D72" s="51">
        <v>4.75</v>
      </c>
      <c r="E72" s="516"/>
    </row>
    <row r="73" spans="1:5">
      <c r="A73" s="697"/>
      <c r="B73" s="697"/>
      <c r="C73" s="343"/>
      <c r="D73" s="516"/>
      <c r="E73" s="516"/>
    </row>
    <row r="74" spans="1:5">
      <c r="A74" s="696" t="s">
        <v>711</v>
      </c>
      <c r="B74" s="690" t="s">
        <v>712</v>
      </c>
      <c r="C74" s="342" t="s">
        <v>1261</v>
      </c>
      <c r="D74" s="515">
        <f>SUM(D75:D77)</f>
        <v>15</v>
      </c>
      <c r="E74" s="515"/>
    </row>
    <row r="75" spans="1:5">
      <c r="A75" s="696"/>
      <c r="B75" s="691"/>
      <c r="C75" s="343" t="s">
        <v>954</v>
      </c>
      <c r="D75" s="51">
        <v>0.75</v>
      </c>
      <c r="E75" s="516"/>
    </row>
    <row r="76" spans="1:5" ht="15" customHeight="1">
      <c r="A76" s="696"/>
      <c r="B76" s="691"/>
      <c r="C76" s="343" t="s">
        <v>956</v>
      </c>
      <c r="D76" s="51">
        <v>14</v>
      </c>
      <c r="E76" s="516"/>
    </row>
    <row r="77" spans="1:5" ht="15" customHeight="1">
      <c r="A77" s="696"/>
      <c r="B77" s="691"/>
      <c r="C77" s="343" t="s">
        <v>962</v>
      </c>
      <c r="D77" s="51">
        <v>0.25</v>
      </c>
      <c r="E77" s="516"/>
    </row>
    <row r="78" spans="1:5">
      <c r="A78" s="696"/>
      <c r="B78" s="691"/>
      <c r="C78" s="554"/>
      <c r="D78" s="555"/>
      <c r="E78" s="516"/>
    </row>
    <row r="79" spans="1:5">
      <c r="A79" s="696"/>
      <c r="B79" s="691"/>
      <c r="C79" s="342" t="s">
        <v>1262</v>
      </c>
      <c r="D79" s="515">
        <f>SUM(D80:D82)</f>
        <v>8.5</v>
      </c>
      <c r="E79" s="516"/>
    </row>
    <row r="80" spans="1:5">
      <c r="A80" s="696"/>
      <c r="B80" s="691"/>
      <c r="C80" s="343" t="s">
        <v>958</v>
      </c>
      <c r="D80" s="51">
        <v>0.75</v>
      </c>
      <c r="E80" s="516"/>
    </row>
    <row r="81" spans="1:5">
      <c r="A81" s="696"/>
      <c r="B81" s="691"/>
      <c r="C81" s="343" t="s">
        <v>956</v>
      </c>
      <c r="D81" s="51">
        <v>6.75</v>
      </c>
      <c r="E81" s="516"/>
    </row>
    <row r="82" spans="1:5">
      <c r="A82" s="696"/>
      <c r="B82" s="691"/>
      <c r="C82" s="343" t="s">
        <v>962</v>
      </c>
      <c r="D82" s="51">
        <v>1</v>
      </c>
      <c r="E82" s="516"/>
    </row>
    <row r="83" spans="1:5">
      <c r="A83" s="696"/>
      <c r="B83" s="691"/>
      <c r="C83" s="343"/>
      <c r="D83" s="516"/>
      <c r="E83" s="516"/>
    </row>
    <row r="84" spans="1:5">
      <c r="A84" s="696"/>
      <c r="B84" s="691"/>
      <c r="C84" s="342" t="s">
        <v>1217</v>
      </c>
      <c r="D84" s="515">
        <f>SUM(D85:D86)</f>
        <v>2.5</v>
      </c>
      <c r="E84" s="515"/>
    </row>
    <row r="85" spans="1:5" ht="15" customHeight="1">
      <c r="A85" s="696"/>
      <c r="B85" s="691"/>
      <c r="C85" s="343" t="s">
        <v>955</v>
      </c>
      <c r="D85" s="51">
        <v>2.25</v>
      </c>
      <c r="E85" s="516"/>
    </row>
    <row r="86" spans="1:5">
      <c r="A86" s="696"/>
      <c r="B86" s="691"/>
      <c r="C86" s="343" t="s">
        <v>948</v>
      </c>
      <c r="D86" s="51">
        <v>0.25</v>
      </c>
      <c r="E86" s="516"/>
    </row>
    <row r="87" spans="1:5">
      <c r="A87" s="696"/>
      <c r="B87" s="697"/>
      <c r="C87" s="343"/>
      <c r="D87" s="516"/>
      <c r="E87" s="516"/>
    </row>
    <row r="88" spans="1:5">
      <c r="A88" s="696"/>
      <c r="B88" s="690" t="s">
        <v>738</v>
      </c>
      <c r="C88" s="342" t="s">
        <v>1263</v>
      </c>
      <c r="D88" s="515">
        <f>SUM(D89:D96)</f>
        <v>7</v>
      </c>
      <c r="E88" s="515">
        <f>SUM(E89:E96)</f>
        <v>1.75</v>
      </c>
    </row>
    <row r="89" spans="1:5">
      <c r="A89" s="696"/>
      <c r="B89" s="691"/>
      <c r="C89" s="343" t="s">
        <v>948</v>
      </c>
      <c r="D89" s="51">
        <v>1.5</v>
      </c>
      <c r="E89" s="51">
        <v>1.75</v>
      </c>
    </row>
    <row r="90" spans="1:5">
      <c r="A90" s="696"/>
      <c r="B90" s="691"/>
      <c r="C90" s="343" t="s">
        <v>952</v>
      </c>
      <c r="D90" s="51">
        <v>0.75</v>
      </c>
      <c r="E90" s="516"/>
    </row>
    <row r="91" spans="1:5">
      <c r="A91" s="696"/>
      <c r="B91" s="691"/>
      <c r="C91" s="343" t="s">
        <v>953</v>
      </c>
      <c r="D91" s="51">
        <v>1</v>
      </c>
      <c r="E91" s="516"/>
    </row>
    <row r="92" spans="1:5">
      <c r="A92" s="696"/>
      <c r="B92" s="691"/>
      <c r="C92" s="343" t="s">
        <v>956</v>
      </c>
      <c r="D92" s="51">
        <v>1.25</v>
      </c>
      <c r="E92" s="516"/>
    </row>
    <row r="93" spans="1:5">
      <c r="A93" s="696"/>
      <c r="B93" s="691"/>
      <c r="C93" s="343" t="s">
        <v>958</v>
      </c>
      <c r="D93" s="516">
        <v>0.25</v>
      </c>
      <c r="E93" s="516"/>
    </row>
    <row r="94" spans="1:5">
      <c r="A94" s="696"/>
      <c r="B94" s="691"/>
      <c r="C94" s="343" t="s">
        <v>966</v>
      </c>
      <c r="D94" s="516">
        <v>1.25</v>
      </c>
      <c r="E94" s="516"/>
    </row>
    <row r="95" spans="1:5">
      <c r="A95" s="696"/>
      <c r="B95" s="691"/>
      <c r="C95" s="343" t="s">
        <v>968</v>
      </c>
      <c r="D95" s="51">
        <v>0.75</v>
      </c>
      <c r="E95" s="516"/>
    </row>
    <row r="96" spans="1:5">
      <c r="A96" s="696"/>
      <c r="B96" s="691"/>
      <c r="C96" s="343" t="s">
        <v>969</v>
      </c>
      <c r="D96" s="51">
        <v>0.25</v>
      </c>
      <c r="E96" s="516"/>
    </row>
    <row r="97" spans="1:5" ht="15" customHeight="1">
      <c r="A97" s="696"/>
      <c r="B97" s="691"/>
      <c r="C97" s="554"/>
      <c r="D97" s="555"/>
      <c r="E97" s="555"/>
    </row>
    <row r="98" spans="1:5">
      <c r="A98" s="696"/>
      <c r="B98" s="691"/>
      <c r="C98" s="342" t="s">
        <v>1218</v>
      </c>
      <c r="D98" s="515">
        <f>SUM(D99:D105)</f>
        <v>10</v>
      </c>
      <c r="E98" s="515">
        <f>SUM(E99:E105)</f>
        <v>3.5</v>
      </c>
    </row>
    <row r="99" spans="1:5">
      <c r="A99" s="696"/>
      <c r="B99" s="691"/>
      <c r="C99" s="343" t="s">
        <v>953</v>
      </c>
      <c r="D99" s="51">
        <v>1</v>
      </c>
      <c r="E99" s="516"/>
    </row>
    <row r="100" spans="1:5">
      <c r="A100" s="696"/>
      <c r="B100" s="691"/>
      <c r="C100" s="343" t="s">
        <v>952</v>
      </c>
      <c r="D100" s="51">
        <v>3</v>
      </c>
      <c r="E100" s="516"/>
    </row>
    <row r="101" spans="1:5">
      <c r="A101" s="696"/>
      <c r="B101" s="691"/>
      <c r="C101" s="343" t="s">
        <v>966</v>
      </c>
      <c r="D101" s="51">
        <v>1</v>
      </c>
      <c r="E101" s="516"/>
    </row>
    <row r="102" spans="1:5">
      <c r="A102" s="696"/>
      <c r="B102" s="691"/>
      <c r="C102" s="343" t="s">
        <v>956</v>
      </c>
      <c r="D102" s="51">
        <v>1.25</v>
      </c>
      <c r="E102" s="516"/>
    </row>
    <row r="103" spans="1:5">
      <c r="A103" s="696"/>
      <c r="B103" s="691"/>
      <c r="C103" s="343" t="s">
        <v>954</v>
      </c>
      <c r="D103" s="51">
        <v>1.75</v>
      </c>
      <c r="E103" s="516"/>
    </row>
    <row r="104" spans="1:5">
      <c r="A104" s="696"/>
      <c r="B104" s="691"/>
      <c r="C104" s="343" t="s">
        <v>948</v>
      </c>
      <c r="D104" s="51">
        <v>1.25</v>
      </c>
      <c r="E104" s="51">
        <v>3.5</v>
      </c>
    </row>
    <row r="105" spans="1:5">
      <c r="A105" s="696"/>
      <c r="B105" s="691"/>
      <c r="C105" s="343" t="s">
        <v>965</v>
      </c>
      <c r="D105" s="51">
        <v>0.75</v>
      </c>
      <c r="E105" s="516"/>
    </row>
    <row r="106" spans="1:5">
      <c r="A106" s="696"/>
      <c r="B106" s="697"/>
      <c r="C106" s="343"/>
      <c r="D106" s="516"/>
      <c r="E106" s="516"/>
    </row>
    <row r="107" spans="1:5">
      <c r="A107" s="696" t="s">
        <v>782</v>
      </c>
      <c r="B107" s="690" t="s">
        <v>783</v>
      </c>
      <c r="C107" s="342" t="s">
        <v>1219</v>
      </c>
      <c r="D107" s="515">
        <f>SUM(D108:D115)</f>
        <v>7.75</v>
      </c>
      <c r="E107" s="515"/>
    </row>
    <row r="108" spans="1:5">
      <c r="A108" s="696"/>
      <c r="B108" s="691"/>
      <c r="C108" s="343" t="s">
        <v>952</v>
      </c>
      <c r="D108" s="51">
        <v>0.75</v>
      </c>
      <c r="E108" s="516"/>
    </row>
    <row r="109" spans="1:5">
      <c r="A109" s="696"/>
      <c r="B109" s="691"/>
      <c r="C109" s="343" t="s">
        <v>956</v>
      </c>
      <c r="D109" s="51">
        <v>1.5</v>
      </c>
      <c r="E109" s="516"/>
    </row>
    <row r="110" spans="1:5">
      <c r="A110" s="696"/>
      <c r="B110" s="691"/>
      <c r="C110" s="343" t="s">
        <v>962</v>
      </c>
      <c r="D110" s="51">
        <v>0.25</v>
      </c>
      <c r="E110" s="516"/>
    </row>
    <row r="111" spans="1:5">
      <c r="A111" s="696"/>
      <c r="B111" s="691"/>
      <c r="C111" s="343" t="s">
        <v>953</v>
      </c>
      <c r="D111" s="51">
        <v>0.25</v>
      </c>
      <c r="E111" s="516"/>
    </row>
    <row r="112" spans="1:5">
      <c r="A112" s="696"/>
      <c r="B112" s="691"/>
      <c r="C112" s="343" t="s">
        <v>955</v>
      </c>
      <c r="D112" s="51">
        <v>1.5</v>
      </c>
      <c r="E112" s="516"/>
    </row>
    <row r="113" spans="1:5">
      <c r="A113" s="696"/>
      <c r="B113" s="691"/>
      <c r="C113" s="343" t="s">
        <v>970</v>
      </c>
      <c r="D113" s="51">
        <v>2.75</v>
      </c>
      <c r="E113" s="516"/>
    </row>
    <row r="114" spans="1:5">
      <c r="A114" s="696"/>
      <c r="B114" s="691"/>
      <c r="C114" s="343" t="s">
        <v>966</v>
      </c>
      <c r="D114" s="51">
        <v>0.25</v>
      </c>
      <c r="E114" s="516"/>
    </row>
    <row r="115" spans="1:5">
      <c r="A115" s="696"/>
      <c r="B115" s="691"/>
      <c r="C115" s="343" t="s">
        <v>957</v>
      </c>
      <c r="D115" s="51">
        <v>0.5</v>
      </c>
      <c r="E115" s="516"/>
    </row>
    <row r="116" spans="1:5">
      <c r="A116" s="696"/>
      <c r="B116" s="697"/>
      <c r="C116" s="343"/>
      <c r="D116" s="516"/>
      <c r="E116" s="516"/>
    </row>
    <row r="117" spans="1:5">
      <c r="A117" s="696"/>
      <c r="B117" s="690" t="s">
        <v>842</v>
      </c>
      <c r="C117" s="342" t="s">
        <v>1220</v>
      </c>
      <c r="D117" s="515">
        <f>SUM(D118:D120)</f>
        <v>3</v>
      </c>
      <c r="E117" s="515"/>
    </row>
    <row r="118" spans="1:5">
      <c r="A118" s="696"/>
      <c r="B118" s="691"/>
      <c r="C118" s="343" t="s">
        <v>959</v>
      </c>
      <c r="D118" s="51">
        <v>1.75</v>
      </c>
      <c r="E118" s="516"/>
    </row>
    <row r="119" spans="1:5">
      <c r="A119" s="696"/>
      <c r="B119" s="691"/>
      <c r="C119" s="343" t="s">
        <v>965</v>
      </c>
      <c r="D119" s="51">
        <v>0.75</v>
      </c>
      <c r="E119" s="516"/>
    </row>
    <row r="120" spans="1:5">
      <c r="A120" s="696"/>
      <c r="B120" s="691"/>
      <c r="C120" s="343" t="s">
        <v>970</v>
      </c>
      <c r="D120" s="51">
        <v>0.5</v>
      </c>
      <c r="E120" s="516"/>
    </row>
    <row r="121" spans="1:5" ht="15" customHeight="1">
      <c r="A121" s="696"/>
      <c r="B121" s="697"/>
      <c r="C121" s="343"/>
      <c r="D121" s="516"/>
      <c r="E121" s="516"/>
    </row>
    <row r="122" spans="1:5">
      <c r="A122" s="696" t="s">
        <v>845</v>
      </c>
      <c r="B122" s="696" t="s">
        <v>869</v>
      </c>
      <c r="C122" s="344" t="s">
        <v>1223</v>
      </c>
      <c r="D122" s="515">
        <f>SUM(D123:D124)</f>
        <v>0.75</v>
      </c>
      <c r="E122" s="516"/>
    </row>
    <row r="123" spans="1:5">
      <c r="A123" s="696"/>
      <c r="B123" s="696"/>
      <c r="C123" s="345" t="s">
        <v>759</v>
      </c>
      <c r="D123" s="51">
        <v>0.25</v>
      </c>
      <c r="E123" s="516"/>
    </row>
    <row r="124" spans="1:5">
      <c r="A124" s="696"/>
      <c r="B124" s="696"/>
      <c r="C124" s="345" t="s">
        <v>965</v>
      </c>
      <c r="D124" s="51">
        <v>0.5</v>
      </c>
      <c r="E124" s="516"/>
    </row>
    <row r="125" spans="1:5">
      <c r="A125" s="696"/>
      <c r="B125" s="696"/>
      <c r="C125" s="345"/>
      <c r="D125" s="516"/>
      <c r="E125" s="516"/>
    </row>
    <row r="126" spans="1:5">
      <c r="A126" s="696"/>
      <c r="B126" s="696"/>
      <c r="C126" s="344" t="s">
        <v>1221</v>
      </c>
      <c r="D126" s="515">
        <f>SUM(D127:D128)</f>
        <v>3.25</v>
      </c>
      <c r="E126" s="516"/>
    </row>
    <row r="127" spans="1:5">
      <c r="A127" s="696"/>
      <c r="B127" s="696"/>
      <c r="C127" s="343" t="s">
        <v>965</v>
      </c>
      <c r="D127" s="51">
        <v>0.75</v>
      </c>
      <c r="E127" s="515"/>
    </row>
    <row r="128" spans="1:5">
      <c r="A128" s="696"/>
      <c r="B128" s="696"/>
      <c r="C128" s="343" t="s">
        <v>966</v>
      </c>
      <c r="D128" s="51">
        <v>2.5</v>
      </c>
      <c r="E128" s="516"/>
    </row>
    <row r="129" spans="1:5" ht="15" customHeight="1">
      <c r="A129" s="696"/>
      <c r="B129" s="696"/>
      <c r="C129" s="343"/>
      <c r="D129" s="516"/>
      <c r="E129" s="516"/>
    </row>
    <row r="130" spans="1:5">
      <c r="A130" s="696"/>
      <c r="B130" s="690" t="s">
        <v>846</v>
      </c>
      <c r="C130" s="342" t="s">
        <v>1222</v>
      </c>
      <c r="D130" s="515">
        <f>SUM(D131:D137)</f>
        <v>11.5</v>
      </c>
      <c r="E130" s="515">
        <f>SUM(E131:E137)</f>
        <v>1.25</v>
      </c>
    </row>
    <row r="131" spans="1:5">
      <c r="A131" s="696"/>
      <c r="B131" s="691"/>
      <c r="C131" s="343" t="s">
        <v>955</v>
      </c>
      <c r="D131" s="51">
        <v>2.75</v>
      </c>
      <c r="E131" s="516"/>
    </row>
    <row r="132" spans="1:5">
      <c r="A132" s="696"/>
      <c r="B132" s="691"/>
      <c r="C132" s="343" t="s">
        <v>956</v>
      </c>
      <c r="D132" s="51">
        <v>2.75</v>
      </c>
      <c r="E132" s="51">
        <v>0.25</v>
      </c>
    </row>
    <row r="133" spans="1:5">
      <c r="A133" s="696"/>
      <c r="B133" s="691"/>
      <c r="C133" s="343" t="s">
        <v>959</v>
      </c>
      <c r="D133" s="51">
        <v>2.25</v>
      </c>
      <c r="E133" s="516"/>
    </row>
    <row r="134" spans="1:5">
      <c r="A134" s="696"/>
      <c r="B134" s="691"/>
      <c r="C134" s="343" t="s">
        <v>965</v>
      </c>
      <c r="D134" s="51">
        <v>1.5</v>
      </c>
      <c r="E134" s="51">
        <v>0.25</v>
      </c>
    </row>
    <row r="135" spans="1:5">
      <c r="A135" s="696"/>
      <c r="B135" s="691"/>
      <c r="C135" s="343" t="s">
        <v>966</v>
      </c>
      <c r="D135" s="51">
        <v>1.75</v>
      </c>
      <c r="E135" s="51">
        <v>0.75</v>
      </c>
    </row>
    <row r="136" spans="1:5">
      <c r="A136" s="696"/>
      <c r="B136" s="691"/>
      <c r="C136" s="343" t="s">
        <v>968</v>
      </c>
      <c r="D136" s="51">
        <v>0.25</v>
      </c>
      <c r="E136" s="516"/>
    </row>
    <row r="137" spans="1:5">
      <c r="A137" s="696"/>
      <c r="B137" s="691"/>
      <c r="C137" s="343" t="s">
        <v>948</v>
      </c>
      <c r="D137" s="51">
        <v>0.25</v>
      </c>
      <c r="E137" s="516"/>
    </row>
    <row r="138" spans="1:5">
      <c r="A138" s="696"/>
      <c r="B138" s="697"/>
      <c r="C138" s="554"/>
      <c r="D138" s="555"/>
      <c r="E138" s="555"/>
    </row>
    <row r="139" spans="1:5">
      <c r="A139" s="690" t="s">
        <v>752</v>
      </c>
      <c r="B139" s="690" t="s">
        <v>817</v>
      </c>
      <c r="C139" s="342" t="s">
        <v>1224</v>
      </c>
      <c r="D139" s="515">
        <f>SUM(D140:D141)</f>
        <v>2</v>
      </c>
      <c r="E139" s="515">
        <f>SUM(E140:E141)</f>
        <v>0.25</v>
      </c>
    </row>
    <row r="140" spans="1:5">
      <c r="A140" s="691"/>
      <c r="B140" s="691"/>
      <c r="C140" s="343" t="s">
        <v>965</v>
      </c>
      <c r="D140" s="516">
        <v>2</v>
      </c>
      <c r="E140" s="516"/>
    </row>
    <row r="141" spans="1:5">
      <c r="A141" s="691"/>
      <c r="B141" s="691"/>
      <c r="C141" s="343" t="s">
        <v>948</v>
      </c>
      <c r="D141" s="516"/>
      <c r="E141" s="51">
        <v>0.25</v>
      </c>
    </row>
    <row r="142" spans="1:5">
      <c r="A142" s="691"/>
      <c r="B142" s="691"/>
      <c r="C142" s="554"/>
      <c r="D142" s="555"/>
      <c r="E142" s="555"/>
    </row>
    <row r="143" spans="1:5">
      <c r="A143" s="691"/>
      <c r="B143" s="691"/>
      <c r="C143" s="342" t="s">
        <v>1264</v>
      </c>
      <c r="D143" s="515">
        <f>SUM(D144)</f>
        <v>0.25</v>
      </c>
      <c r="E143" s="516"/>
    </row>
    <row r="144" spans="1:5">
      <c r="A144" s="691"/>
      <c r="B144" s="691"/>
      <c r="C144" s="346" t="s">
        <v>959</v>
      </c>
      <c r="D144" s="51">
        <v>0.25</v>
      </c>
      <c r="E144" s="516"/>
    </row>
    <row r="145" spans="1:5">
      <c r="A145" s="691"/>
      <c r="B145" s="691"/>
      <c r="C145" s="343"/>
      <c r="D145" s="516"/>
      <c r="E145" s="516"/>
    </row>
    <row r="146" spans="1:5">
      <c r="A146" s="691"/>
      <c r="B146" s="691"/>
      <c r="C146" s="343"/>
      <c r="D146" s="516"/>
      <c r="E146" s="516"/>
    </row>
    <row r="147" spans="1:5">
      <c r="A147" s="691"/>
      <c r="B147" s="691"/>
      <c r="C147" s="342" t="s">
        <v>1216</v>
      </c>
      <c r="D147" s="515">
        <f>SUM(D148:D153)</f>
        <v>9.75</v>
      </c>
      <c r="E147" s="516"/>
    </row>
    <row r="148" spans="1:5">
      <c r="A148" s="691"/>
      <c r="B148" s="691"/>
      <c r="C148" s="343" t="s">
        <v>952</v>
      </c>
      <c r="D148" s="51">
        <v>0.75</v>
      </c>
      <c r="E148" s="516"/>
    </row>
    <row r="149" spans="1:5">
      <c r="A149" s="691"/>
      <c r="B149" s="691"/>
      <c r="C149" s="343" t="s">
        <v>956</v>
      </c>
      <c r="D149" s="51">
        <v>2.75</v>
      </c>
      <c r="E149" s="516"/>
    </row>
    <row r="150" spans="1:5">
      <c r="A150" s="691"/>
      <c r="B150" s="691"/>
      <c r="C150" s="343" t="s">
        <v>966</v>
      </c>
      <c r="D150" s="51">
        <v>1.75</v>
      </c>
      <c r="E150" s="516"/>
    </row>
    <row r="151" spans="1:5">
      <c r="A151" s="691"/>
      <c r="B151" s="691"/>
      <c r="C151" s="343" t="s">
        <v>967</v>
      </c>
      <c r="D151" s="51">
        <v>0.25</v>
      </c>
      <c r="E151" s="516"/>
    </row>
    <row r="152" spans="1:5">
      <c r="A152" s="691"/>
      <c r="B152" s="691"/>
      <c r="C152" s="343" t="s">
        <v>965</v>
      </c>
      <c r="D152" s="51">
        <v>3</v>
      </c>
      <c r="E152" s="555"/>
    </row>
    <row r="153" spans="1:5">
      <c r="A153" s="691"/>
      <c r="B153" s="691"/>
      <c r="C153" s="343" t="s">
        <v>948</v>
      </c>
      <c r="D153" s="51">
        <v>1.25</v>
      </c>
      <c r="E153" s="516"/>
    </row>
    <row r="154" spans="1:5">
      <c r="A154" s="691"/>
      <c r="B154" s="697"/>
      <c r="C154" s="343"/>
      <c r="D154" s="516"/>
      <c r="E154" s="516"/>
    </row>
    <row r="155" spans="1:5">
      <c r="A155" s="691"/>
      <c r="B155" s="702" t="s">
        <v>753</v>
      </c>
      <c r="C155" s="342" t="s">
        <v>1225</v>
      </c>
      <c r="D155" s="515">
        <f>SUM(D156:D159)</f>
        <v>5.25</v>
      </c>
      <c r="E155" s="515">
        <f>SUM(E156:E159)</f>
        <v>0.25</v>
      </c>
    </row>
    <row r="156" spans="1:5">
      <c r="A156" s="691"/>
      <c r="B156" s="703"/>
      <c r="C156" s="343" t="s">
        <v>970</v>
      </c>
      <c r="D156" s="51">
        <v>0.25</v>
      </c>
      <c r="E156" s="51">
        <v>0.25</v>
      </c>
    </row>
    <row r="157" spans="1:5">
      <c r="A157" s="691"/>
      <c r="B157" s="703"/>
      <c r="C157" s="343" t="s">
        <v>954</v>
      </c>
      <c r="D157" s="51">
        <v>1</v>
      </c>
      <c r="E157" s="51"/>
    </row>
    <row r="158" spans="1:5">
      <c r="A158" s="691"/>
      <c r="B158" s="703"/>
      <c r="C158" s="343" t="s">
        <v>959</v>
      </c>
      <c r="D158" s="51">
        <v>2</v>
      </c>
      <c r="E158" s="51"/>
    </row>
    <row r="159" spans="1:5">
      <c r="A159" s="691"/>
      <c r="B159" s="703"/>
      <c r="C159" s="343" t="s">
        <v>1306</v>
      </c>
      <c r="D159" s="51">
        <v>2</v>
      </c>
      <c r="E159" s="516"/>
    </row>
    <row r="160" spans="1:5">
      <c r="A160" s="691"/>
      <c r="B160" s="703"/>
      <c r="C160" s="343"/>
      <c r="D160" s="516"/>
      <c r="E160" s="516"/>
    </row>
    <row r="161" spans="1:5">
      <c r="A161" s="691"/>
      <c r="B161" s="703"/>
      <c r="C161" s="342" t="s">
        <v>1226</v>
      </c>
      <c r="D161" s="515">
        <f>SUM(D162:D165)</f>
        <v>5</v>
      </c>
      <c r="E161" s="515"/>
    </row>
    <row r="162" spans="1:5">
      <c r="A162" s="691"/>
      <c r="B162" s="703"/>
      <c r="C162" s="343" t="s">
        <v>954</v>
      </c>
      <c r="D162" s="51">
        <v>1</v>
      </c>
      <c r="E162" s="516"/>
    </row>
    <row r="163" spans="1:5">
      <c r="A163" s="691"/>
      <c r="B163" s="703"/>
      <c r="C163" s="343" t="s">
        <v>959</v>
      </c>
      <c r="D163" s="51">
        <v>2.25</v>
      </c>
      <c r="E163" s="516"/>
    </row>
    <row r="164" spans="1:5">
      <c r="A164" s="691"/>
      <c r="B164" s="703"/>
      <c r="C164" s="343" t="s">
        <v>1306</v>
      </c>
      <c r="D164" s="51">
        <v>1.25</v>
      </c>
      <c r="E164" s="516"/>
    </row>
    <row r="165" spans="1:5">
      <c r="A165" s="691"/>
      <c r="B165" s="703"/>
      <c r="C165" s="343" t="s">
        <v>970</v>
      </c>
      <c r="D165" s="51">
        <v>0.5</v>
      </c>
      <c r="E165" s="516"/>
    </row>
    <row r="166" spans="1:5">
      <c r="A166" s="691"/>
      <c r="B166" s="704"/>
      <c r="C166" s="343"/>
      <c r="D166" s="516"/>
      <c r="E166" s="516"/>
    </row>
    <row r="167" spans="1:5">
      <c r="A167" s="691"/>
      <c r="B167" s="696" t="s">
        <v>776</v>
      </c>
      <c r="C167" s="342" t="s">
        <v>1228</v>
      </c>
      <c r="D167" s="515">
        <f>SUM(D168:D172)</f>
        <v>6.75</v>
      </c>
      <c r="E167" s="516"/>
    </row>
    <row r="168" spans="1:5">
      <c r="A168" s="691"/>
      <c r="B168" s="696"/>
      <c r="C168" s="343" t="s">
        <v>1305</v>
      </c>
      <c r="D168" s="51">
        <v>0.25</v>
      </c>
      <c r="E168" s="516"/>
    </row>
    <row r="169" spans="1:5">
      <c r="A169" s="691"/>
      <c r="B169" s="696"/>
      <c r="C169" s="343" t="s">
        <v>952</v>
      </c>
      <c r="D169" s="51">
        <v>2.5</v>
      </c>
      <c r="E169" s="516"/>
    </row>
    <row r="170" spans="1:5">
      <c r="A170" s="691"/>
      <c r="B170" s="696"/>
      <c r="C170" s="343" t="s">
        <v>1306</v>
      </c>
      <c r="D170" s="51">
        <v>1</v>
      </c>
      <c r="E170" s="516"/>
    </row>
    <row r="171" spans="1:5">
      <c r="A171" s="691"/>
      <c r="B171" s="696"/>
      <c r="C171" s="343" t="s">
        <v>956</v>
      </c>
      <c r="D171" s="51">
        <v>1.5</v>
      </c>
      <c r="E171" s="516"/>
    </row>
    <row r="172" spans="1:5">
      <c r="A172" s="691"/>
      <c r="B172" s="696"/>
      <c r="C172" s="343" t="s">
        <v>965</v>
      </c>
      <c r="D172" s="51">
        <v>1.5</v>
      </c>
      <c r="E172" s="516"/>
    </row>
    <row r="173" spans="1:5">
      <c r="A173" s="691"/>
      <c r="B173" s="696"/>
      <c r="C173" s="346"/>
      <c r="D173" s="516"/>
      <c r="E173" s="516"/>
    </row>
    <row r="174" spans="1:5">
      <c r="A174" s="691"/>
      <c r="B174" s="696"/>
      <c r="C174" s="342" t="s">
        <v>1227</v>
      </c>
      <c r="D174" s="515">
        <f>SUM(D175:D177)</f>
        <v>2.5</v>
      </c>
      <c r="E174" s="516"/>
    </row>
    <row r="175" spans="1:5">
      <c r="A175" s="691"/>
      <c r="B175" s="696"/>
      <c r="C175" s="343" t="s">
        <v>953</v>
      </c>
      <c r="D175" s="51">
        <v>0.5</v>
      </c>
      <c r="E175" s="516"/>
    </row>
    <row r="176" spans="1:5">
      <c r="A176" s="691"/>
      <c r="B176" s="696"/>
      <c r="C176" s="343" t="s">
        <v>965</v>
      </c>
      <c r="D176" s="51">
        <v>0.75</v>
      </c>
      <c r="E176" s="516"/>
    </row>
    <row r="177" spans="1:5">
      <c r="A177" s="691"/>
      <c r="B177" s="696"/>
      <c r="C177" s="343" t="s">
        <v>966</v>
      </c>
      <c r="D177" s="51">
        <v>1.25</v>
      </c>
      <c r="E177" s="516"/>
    </row>
    <row r="178" spans="1:5">
      <c r="A178" s="697"/>
      <c r="B178" s="696"/>
      <c r="C178" s="343"/>
      <c r="D178" s="516"/>
      <c r="E178" s="516"/>
    </row>
    <row r="179" spans="1:5">
      <c r="A179" s="690" t="s">
        <v>799</v>
      </c>
      <c r="B179" s="690" t="s">
        <v>862</v>
      </c>
      <c r="C179" s="342" t="s">
        <v>1229</v>
      </c>
      <c r="D179" s="515">
        <f>SUM(D180:D181)</f>
        <v>6.5</v>
      </c>
      <c r="E179" s="516"/>
    </row>
    <row r="180" spans="1:5">
      <c r="A180" s="691"/>
      <c r="B180" s="691"/>
      <c r="C180" s="343" t="s">
        <v>956</v>
      </c>
      <c r="D180" s="51">
        <v>5</v>
      </c>
      <c r="E180" s="516"/>
    </row>
    <row r="181" spans="1:5">
      <c r="A181" s="691"/>
      <c r="B181" s="691"/>
      <c r="C181" s="343" t="s">
        <v>966</v>
      </c>
      <c r="D181" s="51">
        <v>1.5</v>
      </c>
      <c r="E181" s="516"/>
    </row>
    <row r="182" spans="1:5">
      <c r="A182" s="691"/>
      <c r="B182" s="691"/>
      <c r="C182" s="343"/>
      <c r="D182" s="516"/>
      <c r="E182" s="516"/>
    </row>
    <row r="183" spans="1:5">
      <c r="A183" s="691"/>
      <c r="B183" s="691"/>
      <c r="C183" s="342" t="s">
        <v>1230</v>
      </c>
      <c r="D183" s="515">
        <f>SUM(D184:D187)</f>
        <v>5</v>
      </c>
      <c r="E183" s="515"/>
    </row>
    <row r="184" spans="1:5">
      <c r="A184" s="691"/>
      <c r="B184" s="691"/>
      <c r="C184" s="343" t="s">
        <v>954</v>
      </c>
      <c r="D184" s="51">
        <v>3.25</v>
      </c>
      <c r="E184" s="516"/>
    </row>
    <row r="185" spans="1:5">
      <c r="A185" s="691"/>
      <c r="B185" s="691"/>
      <c r="C185" s="343" t="s">
        <v>969</v>
      </c>
      <c r="D185" s="51">
        <v>0.25</v>
      </c>
      <c r="E185" s="516"/>
    </row>
    <row r="186" spans="1:5">
      <c r="A186" s="691"/>
      <c r="B186" s="691"/>
      <c r="C186" s="343" t="s">
        <v>962</v>
      </c>
      <c r="D186" s="51">
        <v>1.25</v>
      </c>
      <c r="E186" s="516"/>
    </row>
    <row r="187" spans="1:5">
      <c r="A187" s="691"/>
      <c r="B187" s="691"/>
      <c r="C187" s="343" t="s">
        <v>966</v>
      </c>
      <c r="D187" s="51">
        <v>0.25</v>
      </c>
      <c r="E187" s="516"/>
    </row>
    <row r="188" spans="1:5">
      <c r="A188" s="691"/>
      <c r="B188" s="691"/>
      <c r="C188" s="343"/>
      <c r="D188" s="516"/>
      <c r="E188" s="516"/>
    </row>
    <row r="189" spans="1:5">
      <c r="A189" s="691"/>
      <c r="B189" s="690" t="s">
        <v>800</v>
      </c>
      <c r="C189" s="342" t="s">
        <v>1265</v>
      </c>
      <c r="D189" s="515">
        <f>SUM(D190)</f>
        <v>0</v>
      </c>
      <c r="E189" s="515"/>
    </row>
    <row r="190" spans="1:5">
      <c r="A190" s="697"/>
      <c r="B190" s="691"/>
      <c r="C190" s="342"/>
      <c r="D190" s="516"/>
      <c r="E190" s="516"/>
    </row>
    <row r="191" spans="1:5">
      <c r="A191" s="690" t="s">
        <v>706</v>
      </c>
      <c r="B191" s="696" t="s">
        <v>1383</v>
      </c>
      <c r="C191" s="342" t="s">
        <v>1266</v>
      </c>
      <c r="D191" s="515">
        <f>SUM(D192:D195)</f>
        <v>2</v>
      </c>
      <c r="E191" s="515">
        <f>SUM(E192:E195)</f>
        <v>0.75</v>
      </c>
    </row>
    <row r="192" spans="1:5">
      <c r="A192" s="691"/>
      <c r="B192" s="696"/>
      <c r="C192" s="343" t="s">
        <v>1305</v>
      </c>
      <c r="D192" s="51">
        <v>0.25</v>
      </c>
      <c r="E192" s="516"/>
    </row>
    <row r="193" spans="1:5">
      <c r="A193" s="691"/>
      <c r="B193" s="696"/>
      <c r="C193" s="343" t="s">
        <v>956</v>
      </c>
      <c r="D193" s="51">
        <v>0.75</v>
      </c>
      <c r="E193" s="51">
        <v>0.75</v>
      </c>
    </row>
    <row r="194" spans="1:5">
      <c r="A194" s="691"/>
      <c r="B194" s="696"/>
      <c r="C194" s="343" t="s">
        <v>966</v>
      </c>
      <c r="D194" s="51">
        <v>0.75</v>
      </c>
      <c r="E194" s="516"/>
    </row>
    <row r="195" spans="1:5">
      <c r="A195" s="691"/>
      <c r="B195" s="696"/>
      <c r="C195" s="343" t="s">
        <v>958</v>
      </c>
      <c r="D195" s="51">
        <v>0.25</v>
      </c>
      <c r="E195" s="516"/>
    </row>
    <row r="196" spans="1:5">
      <c r="A196" s="691"/>
      <c r="B196" s="696"/>
      <c r="C196" s="343"/>
      <c r="D196" s="516"/>
      <c r="E196" s="516"/>
    </row>
    <row r="197" spans="1:5">
      <c r="A197" s="691"/>
      <c r="B197" s="696"/>
      <c r="C197" s="342" t="s">
        <v>1267</v>
      </c>
      <c r="D197" s="515">
        <f>SUM(D198:D199)</f>
        <v>5.75</v>
      </c>
      <c r="E197" s="515">
        <f>SUM(E198:E199)</f>
        <v>0.25</v>
      </c>
    </row>
    <row r="198" spans="1:5">
      <c r="A198" s="691"/>
      <c r="B198" s="696"/>
      <c r="C198" s="343" t="s">
        <v>959</v>
      </c>
      <c r="D198" s="51">
        <v>5.75</v>
      </c>
      <c r="E198" s="516"/>
    </row>
    <row r="199" spans="1:5">
      <c r="A199" s="691"/>
      <c r="B199" s="696"/>
      <c r="C199" s="343" t="s">
        <v>970</v>
      </c>
      <c r="D199" s="516"/>
      <c r="E199" s="51">
        <v>0.25</v>
      </c>
    </row>
    <row r="200" spans="1:5">
      <c r="A200" s="691"/>
      <c r="B200" s="696"/>
      <c r="C200" s="343"/>
      <c r="D200" s="516"/>
      <c r="E200" s="516"/>
    </row>
    <row r="201" spans="1:5">
      <c r="A201" s="691"/>
      <c r="B201" s="690" t="s">
        <v>742</v>
      </c>
      <c r="C201" s="342" t="s">
        <v>1268</v>
      </c>
      <c r="D201" s="515">
        <f>SUM(D202:D204)</f>
        <v>2.5</v>
      </c>
      <c r="E201" s="516"/>
    </row>
    <row r="202" spans="1:5">
      <c r="A202" s="691"/>
      <c r="B202" s="691"/>
      <c r="C202" s="343" t="s">
        <v>952</v>
      </c>
      <c r="D202" s="51">
        <v>0.25</v>
      </c>
      <c r="E202" s="516"/>
    </row>
    <row r="203" spans="1:5">
      <c r="A203" s="691"/>
      <c r="B203" s="691"/>
      <c r="C203" s="343" t="s">
        <v>954</v>
      </c>
      <c r="D203" s="51">
        <v>1.25</v>
      </c>
      <c r="E203" s="516"/>
    </row>
    <row r="204" spans="1:5">
      <c r="A204" s="691"/>
      <c r="B204" s="691"/>
      <c r="C204" s="343" t="s">
        <v>955</v>
      </c>
      <c r="D204" s="51">
        <v>1</v>
      </c>
      <c r="E204" s="516"/>
    </row>
    <row r="205" spans="1:5">
      <c r="A205" s="697"/>
      <c r="B205" s="697"/>
      <c r="C205" s="343"/>
      <c r="D205" s="516"/>
      <c r="E205" s="516"/>
    </row>
    <row r="206" spans="1:5">
      <c r="A206" s="690" t="s">
        <v>731</v>
      </c>
      <c r="B206" s="690" t="s">
        <v>891</v>
      </c>
      <c r="C206" s="342" t="s">
        <v>1233</v>
      </c>
      <c r="D206" s="515">
        <f>SUM(D207)</f>
        <v>0</v>
      </c>
      <c r="E206" s="515">
        <f>SUM(E207)</f>
        <v>2.75</v>
      </c>
    </row>
    <row r="207" spans="1:5">
      <c r="A207" s="691"/>
      <c r="B207" s="691"/>
      <c r="C207" s="343" t="s">
        <v>956</v>
      </c>
      <c r="D207" s="516"/>
      <c r="E207" s="51">
        <v>2.75</v>
      </c>
    </row>
    <row r="208" spans="1:5">
      <c r="A208" s="691"/>
      <c r="B208" s="691"/>
      <c r="C208" s="343"/>
      <c r="D208" s="516"/>
      <c r="E208" s="516"/>
    </row>
    <row r="209" spans="1:5">
      <c r="A209" s="691"/>
      <c r="B209" s="690" t="s">
        <v>813</v>
      </c>
      <c r="C209" s="342" t="s">
        <v>1234</v>
      </c>
      <c r="D209" s="515">
        <f>SUM(D210:D215)</f>
        <v>7.75</v>
      </c>
      <c r="E209" s="515">
        <f>SUM(E210:E215)</f>
        <v>1</v>
      </c>
    </row>
    <row r="210" spans="1:5">
      <c r="A210" s="691"/>
      <c r="B210" s="691"/>
      <c r="C210" s="343" t="s">
        <v>952</v>
      </c>
      <c r="D210" s="51">
        <v>0.5</v>
      </c>
      <c r="E210" s="555"/>
    </row>
    <row r="211" spans="1:5">
      <c r="A211" s="691"/>
      <c r="B211" s="691"/>
      <c r="C211" s="343" t="s">
        <v>955</v>
      </c>
      <c r="D211" s="516">
        <v>1</v>
      </c>
      <c r="E211" s="516"/>
    </row>
    <row r="212" spans="1:5">
      <c r="A212" s="691"/>
      <c r="B212" s="691"/>
      <c r="C212" s="343" t="s">
        <v>958</v>
      </c>
      <c r="D212" s="51">
        <v>0.75</v>
      </c>
      <c r="E212" s="516"/>
    </row>
    <row r="213" spans="1:5">
      <c r="A213" s="691"/>
      <c r="B213" s="691"/>
      <c r="C213" s="343" t="s">
        <v>956</v>
      </c>
      <c r="D213" s="51">
        <v>2.25</v>
      </c>
      <c r="E213" s="51">
        <v>1</v>
      </c>
    </row>
    <row r="214" spans="1:5">
      <c r="A214" s="691"/>
      <c r="B214" s="691"/>
      <c r="C214" s="343" t="s">
        <v>966</v>
      </c>
      <c r="D214" s="51">
        <v>1.75</v>
      </c>
      <c r="E214" s="51"/>
    </row>
    <row r="215" spans="1:5">
      <c r="A215" s="691"/>
      <c r="B215" s="691"/>
      <c r="C215" s="343" t="s">
        <v>969</v>
      </c>
      <c r="D215" s="51">
        <v>1.5</v>
      </c>
      <c r="E215" s="51"/>
    </row>
    <row r="216" spans="1:5">
      <c r="A216" s="691"/>
      <c r="B216" s="697"/>
      <c r="C216" s="343"/>
      <c r="D216" s="516"/>
      <c r="E216" s="516"/>
    </row>
    <row r="217" spans="1:5">
      <c r="A217" s="691"/>
      <c r="B217" s="690" t="s">
        <v>850</v>
      </c>
      <c r="C217" s="342" t="s">
        <v>1235</v>
      </c>
      <c r="D217" s="515">
        <f>SUM(D218:D219)</f>
        <v>4.5</v>
      </c>
      <c r="E217" s="516"/>
    </row>
    <row r="218" spans="1:5">
      <c r="A218" s="691"/>
      <c r="B218" s="691"/>
      <c r="C218" s="343" t="s">
        <v>956</v>
      </c>
      <c r="D218" s="516">
        <v>1</v>
      </c>
      <c r="E218" s="516"/>
    </row>
    <row r="219" spans="1:5">
      <c r="A219" s="691"/>
      <c r="B219" s="691"/>
      <c r="C219" s="343" t="s">
        <v>959</v>
      </c>
      <c r="D219" s="516">
        <v>3.5</v>
      </c>
      <c r="E219" s="516"/>
    </row>
    <row r="220" spans="1:5">
      <c r="A220" s="691"/>
      <c r="B220" s="691"/>
      <c r="C220" s="343"/>
      <c r="D220" s="516"/>
      <c r="E220" s="516"/>
    </row>
    <row r="221" spans="1:5">
      <c r="A221" s="691"/>
      <c r="B221" s="696" t="s">
        <v>834</v>
      </c>
      <c r="C221" s="344" t="s">
        <v>1269</v>
      </c>
      <c r="D221" s="515">
        <f>SUM(D222:D223)</f>
        <v>18.5</v>
      </c>
      <c r="E221" s="516"/>
    </row>
    <row r="222" spans="1:5">
      <c r="A222" s="691"/>
      <c r="B222" s="696"/>
      <c r="C222" s="345" t="s">
        <v>956</v>
      </c>
      <c r="D222" s="51">
        <v>11.5</v>
      </c>
      <c r="E222" s="516"/>
    </row>
    <row r="223" spans="1:5">
      <c r="A223" s="691"/>
      <c r="B223" s="696"/>
      <c r="C223" s="345" t="s">
        <v>966</v>
      </c>
      <c r="D223" s="51">
        <v>7</v>
      </c>
      <c r="E223" s="516"/>
    </row>
    <row r="224" spans="1:5">
      <c r="A224" s="691"/>
      <c r="B224" s="696"/>
      <c r="C224" s="345"/>
      <c r="D224" s="516"/>
      <c r="E224" s="516"/>
    </row>
    <row r="225" spans="1:5" ht="15" customHeight="1">
      <c r="A225" s="691"/>
      <c r="B225" s="696"/>
      <c r="C225" s="344" t="s">
        <v>1270</v>
      </c>
      <c r="D225" s="515">
        <v>0</v>
      </c>
      <c r="E225" s="516"/>
    </row>
    <row r="226" spans="1:5" ht="15" customHeight="1">
      <c r="A226" s="691"/>
      <c r="B226" s="696"/>
      <c r="C226" s="345"/>
      <c r="D226" s="516"/>
      <c r="E226" s="516"/>
    </row>
    <row r="227" spans="1:5">
      <c r="A227" s="691"/>
      <c r="B227" s="690" t="s">
        <v>732</v>
      </c>
      <c r="C227" s="344" t="s">
        <v>1236</v>
      </c>
      <c r="D227" s="515">
        <f>SUM(D228:D230)</f>
        <v>5</v>
      </c>
      <c r="E227" s="515"/>
    </row>
    <row r="228" spans="1:5">
      <c r="A228" s="691"/>
      <c r="B228" s="691"/>
      <c r="C228" s="343" t="s">
        <v>952</v>
      </c>
      <c r="D228" s="51">
        <v>0.75</v>
      </c>
      <c r="E228" s="516"/>
    </row>
    <row r="229" spans="1:5">
      <c r="A229" s="691"/>
      <c r="B229" s="691"/>
      <c r="C229" s="343" t="s">
        <v>966</v>
      </c>
      <c r="D229" s="51">
        <v>3.75</v>
      </c>
      <c r="E229" s="516"/>
    </row>
    <row r="230" spans="1:5">
      <c r="A230" s="691"/>
      <c r="B230" s="691"/>
      <c r="C230" s="343" t="s">
        <v>970</v>
      </c>
      <c r="D230" s="51">
        <v>0.5</v>
      </c>
      <c r="E230" s="516"/>
    </row>
    <row r="231" spans="1:5">
      <c r="A231" s="697"/>
      <c r="B231" s="697"/>
      <c r="C231" s="343"/>
      <c r="D231" s="516"/>
      <c r="E231" s="516"/>
    </row>
    <row r="232" spans="1:5">
      <c r="A232" s="690" t="s">
        <v>698</v>
      </c>
      <c r="B232" s="696" t="s">
        <v>699</v>
      </c>
      <c r="C232" s="344" t="s">
        <v>1237</v>
      </c>
      <c r="D232" s="515">
        <v>0</v>
      </c>
      <c r="E232" s="516"/>
    </row>
    <row r="233" spans="1:5">
      <c r="A233" s="691"/>
      <c r="B233" s="696"/>
      <c r="C233" s="343"/>
      <c r="D233" s="516"/>
      <c r="E233" s="516"/>
    </row>
    <row r="234" spans="1:5">
      <c r="A234" s="691"/>
      <c r="B234" s="696"/>
      <c r="C234" s="342" t="s">
        <v>1238</v>
      </c>
      <c r="D234" s="515">
        <f>SUM(D235:D244)</f>
        <v>50</v>
      </c>
      <c r="E234" s="515"/>
    </row>
    <row r="235" spans="1:5">
      <c r="A235" s="691"/>
      <c r="B235" s="696"/>
      <c r="C235" s="343" t="s">
        <v>1305</v>
      </c>
      <c r="D235" s="51">
        <v>3</v>
      </c>
      <c r="E235" s="516"/>
    </row>
    <row r="236" spans="1:5">
      <c r="A236" s="691"/>
      <c r="B236" s="696"/>
      <c r="C236" s="343" t="s">
        <v>952</v>
      </c>
      <c r="D236" s="51">
        <v>1.5</v>
      </c>
      <c r="E236" s="516"/>
    </row>
    <row r="237" spans="1:5">
      <c r="A237" s="691"/>
      <c r="B237" s="696"/>
      <c r="C237" s="343" t="s">
        <v>955</v>
      </c>
      <c r="D237" s="51">
        <v>2.5</v>
      </c>
      <c r="E237" s="516"/>
    </row>
    <row r="238" spans="1:5">
      <c r="A238" s="691"/>
      <c r="B238" s="696"/>
      <c r="C238" s="343" t="s">
        <v>956</v>
      </c>
      <c r="D238" s="51">
        <v>3</v>
      </c>
      <c r="E238" s="516"/>
    </row>
    <row r="239" spans="1:5">
      <c r="A239" s="691"/>
      <c r="B239" s="696"/>
      <c r="C239" s="343" t="s">
        <v>958</v>
      </c>
      <c r="D239" s="51">
        <v>2.25</v>
      </c>
      <c r="E239" s="516"/>
    </row>
    <row r="240" spans="1:5">
      <c r="A240" s="691"/>
      <c r="B240" s="696"/>
      <c r="C240" s="343" t="s">
        <v>970</v>
      </c>
      <c r="D240" s="51">
        <v>12.5</v>
      </c>
      <c r="E240" s="516"/>
    </row>
    <row r="241" spans="1:5">
      <c r="A241" s="691"/>
      <c r="B241" s="696"/>
      <c r="C241" s="343" t="s">
        <v>962</v>
      </c>
      <c r="D241" s="51">
        <v>10.25</v>
      </c>
      <c r="E241" s="516"/>
    </row>
    <row r="242" spans="1:5">
      <c r="A242" s="691"/>
      <c r="B242" s="696"/>
      <c r="C242" s="343" t="s">
        <v>965</v>
      </c>
      <c r="D242" s="51">
        <v>6.5</v>
      </c>
      <c r="E242" s="516"/>
    </row>
    <row r="243" spans="1:5">
      <c r="A243" s="691"/>
      <c r="B243" s="696"/>
      <c r="C243" s="343" t="s">
        <v>948</v>
      </c>
      <c r="D243" s="51">
        <v>5</v>
      </c>
      <c r="E243" s="516"/>
    </row>
    <row r="244" spans="1:5">
      <c r="A244" s="691"/>
      <c r="B244" s="696"/>
      <c r="C244" s="343" t="s">
        <v>964</v>
      </c>
      <c r="D244" s="51">
        <v>3.5</v>
      </c>
      <c r="E244" s="516"/>
    </row>
    <row r="245" spans="1:5">
      <c r="A245" s="691"/>
      <c r="B245" s="696"/>
      <c r="C245" s="343"/>
      <c r="D245" s="516"/>
      <c r="E245" s="516"/>
    </row>
    <row r="246" spans="1:5">
      <c r="A246" s="691"/>
      <c r="B246" s="696"/>
      <c r="C246" s="342" t="s">
        <v>1239</v>
      </c>
      <c r="D246" s="515">
        <f>SUM(D247:D249)</f>
        <v>2</v>
      </c>
      <c r="E246" s="515">
        <f>SUM(E247:E249)</f>
        <v>0.75</v>
      </c>
    </row>
    <row r="247" spans="1:5">
      <c r="A247" s="691"/>
      <c r="B247" s="696"/>
      <c r="C247" s="343" t="s">
        <v>953</v>
      </c>
      <c r="D247" s="51">
        <v>0.25</v>
      </c>
      <c r="E247" s="516"/>
    </row>
    <row r="248" spans="1:5">
      <c r="A248" s="691"/>
      <c r="B248" s="696"/>
      <c r="C248" s="343" t="s">
        <v>964</v>
      </c>
      <c r="D248" s="51">
        <v>0.25</v>
      </c>
      <c r="E248" s="51">
        <v>0.5</v>
      </c>
    </row>
    <row r="249" spans="1:5">
      <c r="A249" s="691"/>
      <c r="B249" s="696"/>
      <c r="C249" s="343" t="s">
        <v>948</v>
      </c>
      <c r="D249" s="51">
        <v>1.5</v>
      </c>
      <c r="E249" s="51">
        <v>0.25</v>
      </c>
    </row>
    <row r="250" spans="1:5">
      <c r="A250" s="697"/>
      <c r="B250" s="696"/>
      <c r="C250" s="343"/>
      <c r="D250" s="516"/>
      <c r="E250" s="516"/>
    </row>
    <row r="251" spans="1:5">
      <c r="A251" s="690" t="s">
        <v>824</v>
      </c>
      <c r="B251" s="696" t="s">
        <v>825</v>
      </c>
      <c r="C251" s="342" t="s">
        <v>1271</v>
      </c>
      <c r="D251" s="515">
        <f>SUM(D252:D255)</f>
        <v>7.25</v>
      </c>
      <c r="E251" s="515"/>
    </row>
    <row r="252" spans="1:5">
      <c r="A252" s="691"/>
      <c r="B252" s="696"/>
      <c r="C252" s="343" t="s">
        <v>952</v>
      </c>
      <c r="D252" s="51">
        <v>2.25</v>
      </c>
      <c r="E252" s="516"/>
    </row>
    <row r="253" spans="1:5">
      <c r="A253" s="691"/>
      <c r="B253" s="696"/>
      <c r="C253" s="343" t="s">
        <v>956</v>
      </c>
      <c r="D253" s="51">
        <v>2.25</v>
      </c>
      <c r="E253" s="516"/>
    </row>
    <row r="254" spans="1:5">
      <c r="A254" s="691"/>
      <c r="B254" s="696"/>
      <c r="C254" s="343" t="s">
        <v>966</v>
      </c>
      <c r="D254" s="51">
        <v>1.25</v>
      </c>
      <c r="E254" s="516"/>
    </row>
    <row r="255" spans="1:5">
      <c r="A255" s="691"/>
      <c r="B255" s="696"/>
      <c r="C255" s="343" t="s">
        <v>965</v>
      </c>
      <c r="D255" s="51">
        <v>1.5</v>
      </c>
      <c r="E255" s="516"/>
    </row>
    <row r="256" spans="1:5">
      <c r="A256" s="691"/>
      <c r="B256" s="696"/>
      <c r="C256" s="343"/>
      <c r="D256" s="516"/>
      <c r="E256" s="516"/>
    </row>
    <row r="257" spans="1:5">
      <c r="A257" s="691"/>
      <c r="B257" s="696"/>
      <c r="C257" s="342" t="s">
        <v>1272</v>
      </c>
      <c r="D257" s="515">
        <f>SUM(D258:D260)</f>
        <v>1.5</v>
      </c>
      <c r="E257" s="515"/>
    </row>
    <row r="258" spans="1:5">
      <c r="A258" s="691"/>
      <c r="B258" s="696"/>
      <c r="C258" s="343" t="s">
        <v>952</v>
      </c>
      <c r="D258" s="51">
        <v>1</v>
      </c>
      <c r="E258" s="516"/>
    </row>
    <row r="259" spans="1:5">
      <c r="A259" s="691"/>
      <c r="B259" s="696"/>
      <c r="C259" s="343" t="s">
        <v>965</v>
      </c>
      <c r="D259" s="51">
        <v>0.25</v>
      </c>
      <c r="E259" s="516"/>
    </row>
    <row r="260" spans="1:5">
      <c r="A260" s="691"/>
      <c r="B260" s="696"/>
      <c r="C260" s="343" t="s">
        <v>966</v>
      </c>
      <c r="D260" s="51">
        <v>0.25</v>
      </c>
      <c r="E260" s="516"/>
    </row>
    <row r="261" spans="1:5">
      <c r="A261" s="697"/>
      <c r="B261" s="696"/>
      <c r="C261" s="343"/>
      <c r="D261" s="516"/>
      <c r="E261" s="516"/>
    </row>
    <row r="262" spans="1:5">
      <c r="A262" s="690" t="s">
        <v>719</v>
      </c>
      <c r="B262" s="696" t="s">
        <v>875</v>
      </c>
      <c r="C262" s="342" t="s">
        <v>1273</v>
      </c>
      <c r="D262" s="515">
        <f>SUM(D263:D266)</f>
        <v>0.75</v>
      </c>
      <c r="E262" s="515">
        <f>SUM(E263:E266)</f>
        <v>0.75</v>
      </c>
    </row>
    <row r="263" spans="1:5">
      <c r="A263" s="691"/>
      <c r="B263" s="696"/>
      <c r="C263" s="343" t="s">
        <v>955</v>
      </c>
      <c r="D263" s="51">
        <v>0.5</v>
      </c>
      <c r="E263" s="516"/>
    </row>
    <row r="264" spans="1:5" ht="15" customHeight="1">
      <c r="A264" s="691"/>
      <c r="B264" s="696"/>
      <c r="C264" s="343" t="s">
        <v>956</v>
      </c>
      <c r="D264" s="516"/>
      <c r="E264" s="51">
        <v>0.25</v>
      </c>
    </row>
    <row r="265" spans="1:5">
      <c r="A265" s="691"/>
      <c r="B265" s="696"/>
      <c r="C265" s="343" t="s">
        <v>970</v>
      </c>
      <c r="D265" s="516"/>
      <c r="E265" s="51">
        <v>0.5</v>
      </c>
    </row>
    <row r="266" spans="1:5">
      <c r="A266" s="691"/>
      <c r="B266" s="696"/>
      <c r="C266" s="343" t="s">
        <v>965</v>
      </c>
      <c r="D266" s="51">
        <v>0.25</v>
      </c>
      <c r="E266" s="516"/>
    </row>
    <row r="267" spans="1:5">
      <c r="A267" s="691"/>
      <c r="B267" s="696"/>
      <c r="C267" s="343"/>
      <c r="D267" s="516"/>
      <c r="E267" s="516"/>
    </row>
    <row r="268" spans="1:5" ht="15" customHeight="1">
      <c r="A268" s="691"/>
      <c r="B268" s="696"/>
      <c r="C268" s="342" t="s">
        <v>1274</v>
      </c>
      <c r="D268" s="515">
        <f>SUM(D269:D272)</f>
        <v>2.25</v>
      </c>
      <c r="E268" s="515">
        <f>SUM(E269:E272)</f>
        <v>0.25</v>
      </c>
    </row>
    <row r="269" spans="1:5">
      <c r="A269" s="691"/>
      <c r="B269" s="696"/>
      <c r="C269" s="343" t="s">
        <v>955</v>
      </c>
      <c r="D269" s="51">
        <v>0.75</v>
      </c>
      <c r="E269" s="51">
        <v>0.25</v>
      </c>
    </row>
    <row r="270" spans="1:5">
      <c r="A270" s="691"/>
      <c r="B270" s="696"/>
      <c r="C270" s="343" t="s">
        <v>956</v>
      </c>
      <c r="D270" s="51">
        <v>0.75</v>
      </c>
      <c r="E270" s="516"/>
    </row>
    <row r="271" spans="1:5">
      <c r="A271" s="691"/>
      <c r="B271" s="696"/>
      <c r="C271" s="343" t="s">
        <v>965</v>
      </c>
      <c r="D271" s="51">
        <v>0.25</v>
      </c>
      <c r="E271" s="516"/>
    </row>
    <row r="272" spans="1:5">
      <c r="A272" s="691"/>
      <c r="B272" s="696"/>
      <c r="C272" s="343" t="s">
        <v>970</v>
      </c>
      <c r="D272" s="51">
        <v>0.5</v>
      </c>
      <c r="E272" s="516"/>
    </row>
    <row r="273" spans="1:5">
      <c r="A273" s="691"/>
      <c r="B273" s="696"/>
      <c r="C273" s="343"/>
      <c r="D273" s="516"/>
      <c r="E273" s="516"/>
    </row>
    <row r="274" spans="1:5">
      <c r="A274" s="691"/>
      <c r="B274" s="696" t="s">
        <v>720</v>
      </c>
      <c r="C274" s="342" t="s">
        <v>1240</v>
      </c>
      <c r="D274" s="515">
        <f>SUM(D275:D278)</f>
        <v>12.75</v>
      </c>
      <c r="E274" s="515"/>
    </row>
    <row r="275" spans="1:5">
      <c r="A275" s="691"/>
      <c r="B275" s="696"/>
      <c r="C275" s="343" t="s">
        <v>954</v>
      </c>
      <c r="D275" s="51">
        <v>2.75</v>
      </c>
      <c r="E275" s="516"/>
    </row>
    <row r="276" spans="1:5">
      <c r="A276" s="691"/>
      <c r="B276" s="696"/>
      <c r="C276" s="343" t="s">
        <v>965</v>
      </c>
      <c r="D276" s="51">
        <v>3.5</v>
      </c>
      <c r="E276" s="516"/>
    </row>
    <row r="277" spans="1:5">
      <c r="A277" s="691"/>
      <c r="B277" s="696"/>
      <c r="C277" s="343" t="s">
        <v>966</v>
      </c>
      <c r="D277" s="51">
        <v>5.5</v>
      </c>
      <c r="E277" s="516"/>
    </row>
    <row r="278" spans="1:5">
      <c r="A278" s="691"/>
      <c r="B278" s="696"/>
      <c r="C278" s="343" t="s">
        <v>948</v>
      </c>
      <c r="D278" s="51">
        <v>1</v>
      </c>
      <c r="E278" s="516"/>
    </row>
    <row r="279" spans="1:5">
      <c r="A279" s="697"/>
      <c r="B279" s="696"/>
      <c r="C279" s="343"/>
      <c r="D279" s="516"/>
      <c r="E279" s="516"/>
    </row>
    <row r="280" spans="1:5">
      <c r="A280" s="696" t="s">
        <v>747</v>
      </c>
      <c r="B280" s="696" t="s">
        <v>748</v>
      </c>
      <c r="C280" s="342" t="s">
        <v>1241</v>
      </c>
      <c r="D280" s="515">
        <f>SUM(D281)</f>
        <v>1.5</v>
      </c>
      <c r="E280" s="515"/>
    </row>
    <row r="281" spans="1:5">
      <c r="A281" s="696"/>
      <c r="B281" s="696"/>
      <c r="C281" s="343" t="s">
        <v>956</v>
      </c>
      <c r="D281" s="51">
        <v>1.5</v>
      </c>
      <c r="E281" s="516"/>
    </row>
    <row r="282" spans="1:5">
      <c r="A282" s="696"/>
      <c r="B282" s="696"/>
      <c r="C282" s="343"/>
      <c r="D282" s="516"/>
      <c r="E282" s="516"/>
    </row>
    <row r="283" spans="1:5">
      <c r="A283" s="696"/>
      <c r="B283" s="696"/>
      <c r="C283" s="342" t="s">
        <v>1242</v>
      </c>
      <c r="D283" s="515">
        <v>0</v>
      </c>
      <c r="E283" s="516"/>
    </row>
    <row r="284" spans="1:5">
      <c r="A284" s="696"/>
      <c r="B284" s="696"/>
      <c r="C284" s="342"/>
      <c r="D284" s="516"/>
      <c r="E284" s="516"/>
    </row>
    <row r="285" spans="1:5">
      <c r="A285" s="690" t="s">
        <v>880</v>
      </c>
      <c r="B285" s="696" t="s">
        <v>881</v>
      </c>
      <c r="C285" s="342" t="s">
        <v>1243</v>
      </c>
      <c r="D285" s="515">
        <f>SUM(D286)</f>
        <v>0.5</v>
      </c>
      <c r="E285" s="515"/>
    </row>
    <row r="286" spans="1:5">
      <c r="A286" s="691"/>
      <c r="B286" s="696"/>
      <c r="C286" s="343" t="s">
        <v>966</v>
      </c>
      <c r="D286" s="51">
        <v>0.5</v>
      </c>
      <c r="E286" s="516"/>
    </row>
    <row r="287" spans="1:5">
      <c r="A287" s="697"/>
      <c r="B287" s="696"/>
      <c r="C287" s="343"/>
      <c r="D287" s="516"/>
      <c r="E287" s="516"/>
    </row>
    <row r="288" spans="1:5">
      <c r="A288" s="696" t="s">
        <v>766</v>
      </c>
      <c r="B288" s="690" t="s">
        <v>767</v>
      </c>
      <c r="C288" s="342" t="s">
        <v>1244</v>
      </c>
      <c r="D288" s="515">
        <f>SUM(D289:D295)</f>
        <v>4.5</v>
      </c>
      <c r="E288" s="515"/>
    </row>
    <row r="289" spans="1:5">
      <c r="A289" s="696"/>
      <c r="B289" s="691"/>
      <c r="C289" s="343" t="s">
        <v>952</v>
      </c>
      <c r="D289" s="51">
        <v>1.25</v>
      </c>
      <c r="E289" s="516"/>
    </row>
    <row r="290" spans="1:5">
      <c r="A290" s="696"/>
      <c r="B290" s="691"/>
      <c r="C290" s="343" t="s">
        <v>956</v>
      </c>
      <c r="D290" s="51">
        <v>0.75</v>
      </c>
      <c r="E290" s="516"/>
    </row>
    <row r="291" spans="1:5">
      <c r="A291" s="696"/>
      <c r="B291" s="691"/>
      <c r="C291" s="343" t="s">
        <v>957</v>
      </c>
      <c r="D291" s="51">
        <v>0.25</v>
      </c>
      <c r="E291" s="516"/>
    </row>
    <row r="292" spans="1:5">
      <c r="A292" s="696"/>
      <c r="B292" s="691"/>
      <c r="C292" s="343" t="s">
        <v>965</v>
      </c>
      <c r="D292" s="51">
        <v>0.25</v>
      </c>
      <c r="E292" s="516"/>
    </row>
    <row r="293" spans="1:5">
      <c r="A293" s="696"/>
      <c r="B293" s="691"/>
      <c r="C293" s="343" t="s">
        <v>962</v>
      </c>
      <c r="D293" s="51">
        <v>0.25</v>
      </c>
      <c r="E293" s="516"/>
    </row>
    <row r="294" spans="1:5">
      <c r="A294" s="696"/>
      <c r="B294" s="691"/>
      <c r="C294" s="343" t="s">
        <v>955</v>
      </c>
      <c r="D294" s="51">
        <v>0.25</v>
      </c>
      <c r="E294" s="516"/>
    </row>
    <row r="295" spans="1:5">
      <c r="A295" s="696"/>
      <c r="B295" s="691"/>
      <c r="C295" s="343" t="s">
        <v>966</v>
      </c>
      <c r="D295" s="51">
        <v>1.5</v>
      </c>
      <c r="E295" s="516"/>
    </row>
    <row r="296" spans="1:5">
      <c r="A296" s="696"/>
      <c r="B296" s="691"/>
      <c r="C296" s="343"/>
      <c r="D296" s="516"/>
      <c r="E296" s="516"/>
    </row>
    <row r="297" spans="1:5">
      <c r="A297" s="696"/>
      <c r="B297" s="691"/>
      <c r="C297" s="342" t="s">
        <v>1245</v>
      </c>
      <c r="D297" s="515">
        <f>SUM(D298:D301)</f>
        <v>1</v>
      </c>
      <c r="E297" s="515">
        <f>SUM(E298:E301)</f>
        <v>0.5</v>
      </c>
    </row>
    <row r="298" spans="1:5">
      <c r="A298" s="696"/>
      <c r="B298" s="691"/>
      <c r="C298" s="343" t="s">
        <v>1305</v>
      </c>
      <c r="D298" s="51">
        <v>0.25</v>
      </c>
      <c r="E298" s="515"/>
    </row>
    <row r="299" spans="1:5">
      <c r="A299" s="696"/>
      <c r="B299" s="691"/>
      <c r="C299" s="343" t="s">
        <v>955</v>
      </c>
      <c r="D299" s="51">
        <v>0.25</v>
      </c>
      <c r="E299" s="516"/>
    </row>
    <row r="300" spans="1:5">
      <c r="A300" s="696"/>
      <c r="B300" s="691"/>
      <c r="C300" s="343" t="s">
        <v>969</v>
      </c>
      <c r="D300" s="51">
        <v>0.25</v>
      </c>
      <c r="E300" s="516"/>
    </row>
    <row r="301" spans="1:5">
      <c r="A301" s="696"/>
      <c r="B301" s="691"/>
      <c r="C301" s="343" t="s">
        <v>970</v>
      </c>
      <c r="D301" s="51">
        <v>0.25</v>
      </c>
      <c r="E301" s="51">
        <v>0.5</v>
      </c>
    </row>
    <row r="302" spans="1:5">
      <c r="A302" s="696"/>
      <c r="B302" s="697"/>
      <c r="C302" s="343"/>
      <c r="D302" s="516"/>
      <c r="E302" s="516"/>
    </row>
    <row r="303" spans="1:5">
      <c r="A303" s="696"/>
      <c r="B303" s="690" t="s">
        <v>795</v>
      </c>
      <c r="C303" s="342" t="s">
        <v>1246</v>
      </c>
      <c r="D303" s="515">
        <f>SUM(D304:D307)</f>
        <v>3</v>
      </c>
      <c r="E303" s="515"/>
    </row>
    <row r="304" spans="1:5">
      <c r="A304" s="696"/>
      <c r="B304" s="691"/>
      <c r="C304" s="343" t="s">
        <v>952</v>
      </c>
      <c r="D304" s="51">
        <v>0.25</v>
      </c>
      <c r="E304" s="516"/>
    </row>
    <row r="305" spans="1:5">
      <c r="A305" s="696"/>
      <c r="B305" s="691"/>
      <c r="C305" s="343" t="s">
        <v>956</v>
      </c>
      <c r="D305" s="516">
        <v>1</v>
      </c>
      <c r="E305" s="516"/>
    </row>
    <row r="306" spans="1:5">
      <c r="A306" s="696"/>
      <c r="B306" s="691"/>
      <c r="C306" s="343" t="s">
        <v>966</v>
      </c>
      <c r="D306" s="516">
        <v>1</v>
      </c>
      <c r="E306" s="516"/>
    </row>
    <row r="307" spans="1:5">
      <c r="A307" s="696"/>
      <c r="B307" s="691"/>
      <c r="C307" s="343" t="s">
        <v>970</v>
      </c>
      <c r="D307" s="51">
        <v>0.75</v>
      </c>
      <c r="E307" s="516"/>
    </row>
    <row r="308" spans="1:5">
      <c r="A308" s="696"/>
      <c r="B308" s="697"/>
      <c r="C308" s="343"/>
      <c r="D308" s="516"/>
      <c r="E308" s="516"/>
    </row>
    <row r="309" spans="1:5">
      <c r="A309" s="690" t="s">
        <v>771</v>
      </c>
      <c r="B309" s="696" t="s">
        <v>772</v>
      </c>
      <c r="C309" s="342" t="s">
        <v>1275</v>
      </c>
      <c r="D309" s="515">
        <f>SUM(D310:D312)</f>
        <v>12.5</v>
      </c>
      <c r="E309" s="516"/>
    </row>
    <row r="310" spans="1:5">
      <c r="A310" s="691"/>
      <c r="B310" s="696"/>
      <c r="C310" s="343" t="s">
        <v>956</v>
      </c>
      <c r="D310" s="51">
        <v>4.75</v>
      </c>
      <c r="E310" s="516"/>
    </row>
    <row r="311" spans="1:5">
      <c r="A311" s="691"/>
      <c r="B311" s="696"/>
      <c r="C311" s="343" t="s">
        <v>965</v>
      </c>
      <c r="D311" s="51">
        <v>1.75</v>
      </c>
      <c r="E311" s="516"/>
    </row>
    <row r="312" spans="1:5">
      <c r="A312" s="691"/>
      <c r="B312" s="696"/>
      <c r="C312" s="343" t="s">
        <v>966</v>
      </c>
      <c r="D312" s="51">
        <v>6</v>
      </c>
      <c r="E312" s="516"/>
    </row>
    <row r="313" spans="1:5">
      <c r="A313" s="691"/>
      <c r="B313" s="696"/>
      <c r="C313" s="343"/>
      <c r="D313" s="516"/>
      <c r="E313" s="516"/>
    </row>
    <row r="314" spans="1:5">
      <c r="A314" s="691"/>
      <c r="B314" s="696"/>
      <c r="C314" s="342" t="s">
        <v>1276</v>
      </c>
      <c r="D314" s="515">
        <f>SUM(D315:D316)</f>
        <v>1.75</v>
      </c>
      <c r="E314" s="515">
        <f>SUM(E315:E316)</f>
        <v>1</v>
      </c>
    </row>
    <row r="315" spans="1:5">
      <c r="A315" s="691"/>
      <c r="B315" s="696"/>
      <c r="C315" s="343" t="s">
        <v>970</v>
      </c>
      <c r="D315" s="51">
        <v>1.25</v>
      </c>
      <c r="E315" s="516">
        <v>1</v>
      </c>
    </row>
    <row r="316" spans="1:5">
      <c r="A316" s="691"/>
      <c r="B316" s="696"/>
      <c r="C316" s="343" t="s">
        <v>964</v>
      </c>
      <c r="D316" s="51">
        <v>0.5</v>
      </c>
      <c r="E316" s="516"/>
    </row>
    <row r="317" spans="1:5">
      <c r="A317" s="697"/>
      <c r="B317" s="696"/>
      <c r="C317" s="343"/>
      <c r="D317" s="516"/>
      <c r="E317" s="516"/>
    </row>
    <row r="318" spans="1:5">
      <c r="A318" s="696" t="s">
        <v>1481</v>
      </c>
      <c r="B318" s="690" t="s">
        <v>806</v>
      </c>
      <c r="C318" s="342" t="s">
        <v>1277</v>
      </c>
      <c r="D318" s="515">
        <f>SUM(D319)</f>
        <v>1</v>
      </c>
      <c r="E318" s="516"/>
    </row>
    <row r="319" spans="1:5">
      <c r="A319" s="696"/>
      <c r="B319" s="691"/>
      <c r="C319" s="343" t="s">
        <v>954</v>
      </c>
      <c r="D319" s="516">
        <v>1</v>
      </c>
      <c r="E319" s="516"/>
    </row>
    <row r="320" spans="1:5">
      <c r="A320" s="696"/>
      <c r="B320" s="691"/>
      <c r="C320" s="343"/>
      <c r="D320" s="516"/>
      <c r="E320" s="516"/>
    </row>
    <row r="321" spans="1:6">
      <c r="A321" s="696"/>
      <c r="B321" s="691"/>
      <c r="C321" s="344" t="s">
        <v>1278</v>
      </c>
      <c r="D321" s="515">
        <v>0</v>
      </c>
      <c r="E321" s="516"/>
    </row>
    <row r="322" spans="1:6">
      <c r="A322" s="690"/>
      <c r="B322" s="691"/>
      <c r="C322" s="343"/>
      <c r="D322" s="516"/>
      <c r="E322" s="516"/>
    </row>
    <row r="323" spans="1:6">
      <c r="A323" s="437"/>
      <c r="B323" s="438"/>
      <c r="C323" s="439"/>
      <c r="D323" s="437"/>
      <c r="E323" s="437"/>
      <c r="F323" s="440"/>
    </row>
    <row r="324" spans="1:6">
      <c r="A324" s="437"/>
      <c r="B324" s="438"/>
      <c r="C324" s="439"/>
      <c r="D324" s="437"/>
      <c r="E324" s="437"/>
      <c r="F324" s="440"/>
    </row>
    <row r="325" spans="1:6">
      <c r="A325" s="437"/>
      <c r="B325" s="438"/>
      <c r="C325" s="439"/>
      <c r="D325" s="437"/>
      <c r="E325" s="437"/>
      <c r="F325" s="440"/>
    </row>
    <row r="326" spans="1:6">
      <c r="A326" s="437"/>
      <c r="B326" s="438"/>
      <c r="C326" s="439"/>
      <c r="D326" s="437"/>
      <c r="E326" s="437"/>
      <c r="F326" s="440"/>
    </row>
    <row r="327" spans="1:6">
      <c r="A327" s="437"/>
      <c r="B327" s="438"/>
      <c r="C327" s="439"/>
      <c r="D327" s="437"/>
      <c r="E327" s="437"/>
      <c r="F327" s="440"/>
    </row>
    <row r="328" spans="1:6">
      <c r="A328" s="437"/>
      <c r="B328" s="438"/>
      <c r="C328" s="439"/>
      <c r="D328" s="437"/>
      <c r="E328" s="437"/>
      <c r="F328" s="440"/>
    </row>
    <row r="329" spans="1:6">
      <c r="A329" s="437"/>
      <c r="B329" s="441"/>
      <c r="C329" s="439"/>
      <c r="D329" s="437"/>
      <c r="E329" s="437"/>
      <c r="F329" s="440"/>
    </row>
    <row r="330" spans="1:6">
      <c r="A330" s="437"/>
      <c r="B330" s="441"/>
      <c r="C330" s="439"/>
      <c r="D330" s="437"/>
      <c r="E330" s="437"/>
      <c r="F330" s="440"/>
    </row>
    <row r="331" spans="1:6">
      <c r="A331" s="437"/>
      <c r="B331" s="441"/>
      <c r="C331" s="439"/>
      <c r="D331" s="437"/>
      <c r="E331" s="437"/>
      <c r="F331" s="440"/>
    </row>
    <row r="332" spans="1:6">
      <c r="A332" s="437"/>
      <c r="B332" s="441"/>
      <c r="C332" s="439"/>
      <c r="D332" s="437"/>
      <c r="E332" s="437"/>
      <c r="F332" s="440"/>
    </row>
    <row r="333" spans="1:6">
      <c r="A333" s="437"/>
      <c r="B333" s="441"/>
      <c r="C333" s="439"/>
      <c r="D333" s="437"/>
      <c r="E333" s="437"/>
      <c r="F333" s="440"/>
    </row>
    <row r="334" spans="1:6">
      <c r="A334" s="437"/>
      <c r="B334" s="441"/>
      <c r="C334" s="439"/>
      <c r="D334" s="437"/>
      <c r="E334" s="437"/>
      <c r="F334" s="440"/>
    </row>
    <row r="335" spans="1:6">
      <c r="A335" s="437"/>
      <c r="B335" s="441"/>
      <c r="C335" s="439"/>
      <c r="D335" s="437"/>
      <c r="E335" s="437"/>
      <c r="F335" s="440"/>
    </row>
    <row r="336" spans="1:6">
      <c r="A336" s="437"/>
      <c r="B336" s="441"/>
      <c r="C336" s="439"/>
      <c r="D336" s="437"/>
      <c r="E336" s="437"/>
      <c r="F336" s="440"/>
    </row>
    <row r="337" spans="1:6">
      <c r="A337" s="437"/>
      <c r="B337" s="441"/>
      <c r="C337" s="439"/>
      <c r="D337" s="437"/>
      <c r="E337" s="437"/>
      <c r="F337" s="440"/>
    </row>
    <row r="338" spans="1:6">
      <c r="A338" s="437"/>
      <c r="B338" s="441"/>
      <c r="C338" s="439"/>
      <c r="D338" s="437"/>
      <c r="E338" s="437"/>
      <c r="F338" s="440"/>
    </row>
    <row r="339" spans="1:6">
      <c r="A339" s="437"/>
      <c r="B339" s="441"/>
      <c r="C339" s="439"/>
      <c r="D339" s="437"/>
      <c r="E339" s="437"/>
      <c r="F339" s="440"/>
    </row>
    <row r="340" spans="1:6">
      <c r="A340" s="437"/>
      <c r="B340" s="441"/>
      <c r="C340" s="439"/>
      <c r="D340" s="437"/>
      <c r="E340" s="437"/>
      <c r="F340" s="440"/>
    </row>
    <row r="341" spans="1:6">
      <c r="A341" s="437"/>
      <c r="B341" s="441"/>
      <c r="C341" s="439"/>
      <c r="D341" s="437"/>
      <c r="E341" s="437"/>
      <c r="F341" s="440"/>
    </row>
    <row r="342" spans="1:6">
      <c r="A342" s="437"/>
      <c r="B342" s="441"/>
      <c r="C342" s="439"/>
      <c r="D342" s="437"/>
      <c r="E342" s="437"/>
      <c r="F342" s="440"/>
    </row>
    <row r="343" spans="1:6">
      <c r="A343" s="437"/>
      <c r="B343" s="441"/>
      <c r="C343" s="439"/>
      <c r="D343" s="437"/>
      <c r="E343" s="437"/>
      <c r="F343" s="440"/>
    </row>
    <row r="344" spans="1:6">
      <c r="A344" s="437"/>
      <c r="B344" s="441"/>
      <c r="C344" s="439"/>
      <c r="D344" s="437"/>
      <c r="E344" s="437"/>
      <c r="F344" s="440"/>
    </row>
    <row r="345" spans="1:6">
      <c r="A345" s="437"/>
      <c r="B345" s="441"/>
      <c r="C345" s="439"/>
      <c r="D345" s="437"/>
      <c r="E345" s="437"/>
      <c r="F345" s="440"/>
    </row>
    <row r="346" spans="1:6">
      <c r="A346" s="437"/>
      <c r="B346" s="441"/>
      <c r="C346" s="439"/>
      <c r="D346" s="437"/>
      <c r="E346" s="437"/>
      <c r="F346" s="440"/>
    </row>
    <row r="347" spans="1:6">
      <c r="A347" s="437"/>
      <c r="B347" s="441"/>
      <c r="C347" s="439"/>
      <c r="D347" s="437"/>
      <c r="E347" s="437"/>
      <c r="F347" s="440"/>
    </row>
    <row r="348" spans="1:6">
      <c r="A348" s="437"/>
      <c r="B348" s="441"/>
      <c r="C348" s="439"/>
      <c r="D348" s="437"/>
      <c r="E348" s="437"/>
      <c r="F348" s="440"/>
    </row>
    <row r="349" spans="1:6">
      <c r="A349" s="437"/>
      <c r="B349" s="441"/>
      <c r="C349" s="439"/>
      <c r="D349" s="437"/>
      <c r="E349" s="437"/>
      <c r="F349" s="440"/>
    </row>
    <row r="350" spans="1:6">
      <c r="A350" s="437"/>
      <c r="B350" s="441"/>
      <c r="C350" s="439"/>
      <c r="D350" s="437"/>
      <c r="E350" s="437"/>
      <c r="F350" s="440"/>
    </row>
    <row r="351" spans="1:6">
      <c r="A351" s="437"/>
      <c r="B351" s="441"/>
      <c r="C351" s="439"/>
      <c r="D351" s="437"/>
      <c r="E351" s="437"/>
      <c r="F351" s="440"/>
    </row>
    <row r="352" spans="1:6">
      <c r="A352" s="437"/>
      <c r="B352" s="441"/>
      <c r="C352" s="439"/>
      <c r="D352" s="437"/>
      <c r="E352" s="437"/>
      <c r="F352" s="440"/>
    </row>
    <row r="353" spans="1:6">
      <c r="A353" s="437"/>
      <c r="B353" s="441"/>
      <c r="C353" s="439"/>
      <c r="D353" s="437"/>
      <c r="E353" s="437"/>
      <c r="F353" s="440"/>
    </row>
    <row r="354" spans="1:6">
      <c r="A354" s="437"/>
      <c r="B354" s="441"/>
      <c r="C354" s="439"/>
      <c r="D354" s="437"/>
      <c r="E354" s="437"/>
      <c r="F354" s="440"/>
    </row>
    <row r="355" spans="1:6">
      <c r="A355" s="437"/>
      <c r="B355" s="441"/>
      <c r="C355" s="439"/>
      <c r="D355" s="437"/>
      <c r="E355" s="437"/>
      <c r="F355" s="440"/>
    </row>
    <row r="356" spans="1:6">
      <c r="A356" s="437"/>
      <c r="B356" s="441"/>
      <c r="C356" s="439"/>
      <c r="D356" s="437"/>
      <c r="E356" s="437"/>
      <c r="F356" s="440"/>
    </row>
    <row r="357" spans="1:6">
      <c r="A357" s="437"/>
      <c r="B357" s="441"/>
      <c r="C357" s="439"/>
      <c r="D357" s="437"/>
      <c r="E357" s="437"/>
      <c r="F357" s="440"/>
    </row>
    <row r="358" spans="1:6">
      <c r="A358" s="437"/>
      <c r="B358" s="441"/>
      <c r="C358" s="439"/>
      <c r="D358" s="437"/>
      <c r="E358" s="437"/>
      <c r="F358" s="440"/>
    </row>
    <row r="359" spans="1:6">
      <c r="A359" s="437"/>
      <c r="B359" s="441"/>
      <c r="C359" s="439"/>
      <c r="D359" s="437"/>
      <c r="E359" s="437"/>
      <c r="F359" s="440"/>
    </row>
    <row r="360" spans="1:6">
      <c r="A360" s="437"/>
      <c r="B360" s="441"/>
      <c r="C360" s="439"/>
      <c r="D360" s="437"/>
      <c r="E360" s="437"/>
      <c r="F360" s="440"/>
    </row>
    <row r="361" spans="1:6">
      <c r="A361" s="437"/>
      <c r="B361" s="441"/>
      <c r="C361" s="439"/>
      <c r="D361" s="437"/>
      <c r="E361" s="437"/>
      <c r="F361" s="440"/>
    </row>
    <row r="362" spans="1:6">
      <c r="A362" s="437"/>
      <c r="B362" s="441"/>
      <c r="C362" s="439"/>
      <c r="D362" s="437"/>
      <c r="E362" s="437"/>
      <c r="F362" s="440"/>
    </row>
    <row r="363" spans="1:6">
      <c r="A363" s="437"/>
      <c r="B363" s="441"/>
      <c r="C363" s="439"/>
      <c r="D363" s="437"/>
      <c r="E363" s="437"/>
      <c r="F363" s="440"/>
    </row>
    <row r="364" spans="1:6">
      <c r="A364" s="437"/>
      <c r="B364" s="441"/>
      <c r="C364" s="439"/>
      <c r="D364" s="437"/>
      <c r="E364" s="437"/>
      <c r="F364" s="440"/>
    </row>
    <row r="365" spans="1:6">
      <c r="A365" s="437"/>
      <c r="B365" s="441"/>
      <c r="C365" s="439"/>
      <c r="D365" s="437"/>
      <c r="E365" s="437"/>
      <c r="F365" s="440"/>
    </row>
    <row r="366" spans="1:6">
      <c r="A366" s="437"/>
      <c r="B366" s="441"/>
      <c r="C366" s="439"/>
      <c r="D366" s="437"/>
      <c r="E366" s="437"/>
      <c r="F366" s="440"/>
    </row>
    <row r="367" spans="1:6">
      <c r="A367" s="437"/>
      <c r="B367" s="441"/>
      <c r="C367" s="439"/>
      <c r="D367" s="437"/>
      <c r="E367" s="437"/>
      <c r="F367" s="440"/>
    </row>
    <row r="368" spans="1:6">
      <c r="A368" s="437"/>
      <c r="B368" s="441"/>
      <c r="C368" s="439"/>
      <c r="D368" s="437"/>
      <c r="E368" s="437"/>
      <c r="F368" s="440"/>
    </row>
    <row r="369" spans="1:6">
      <c r="A369" s="437"/>
      <c r="B369" s="441"/>
      <c r="C369" s="439"/>
      <c r="D369" s="437"/>
      <c r="E369" s="437"/>
      <c r="F369" s="440"/>
    </row>
    <row r="370" spans="1:6">
      <c r="A370" s="437"/>
      <c r="B370" s="441"/>
      <c r="C370" s="439"/>
      <c r="D370" s="437"/>
      <c r="E370" s="437"/>
      <c r="F370" s="440"/>
    </row>
    <row r="371" spans="1:6">
      <c r="A371" s="437"/>
      <c r="B371" s="441"/>
      <c r="C371" s="439"/>
      <c r="D371" s="437"/>
      <c r="E371" s="437"/>
      <c r="F371" s="440"/>
    </row>
    <row r="372" spans="1:6">
      <c r="A372" s="437"/>
      <c r="B372" s="441"/>
      <c r="C372" s="439"/>
      <c r="D372" s="437"/>
      <c r="E372" s="437"/>
      <c r="F372" s="440"/>
    </row>
    <row r="373" spans="1:6">
      <c r="A373" s="437"/>
      <c r="B373" s="441"/>
      <c r="C373" s="439"/>
      <c r="D373" s="437"/>
      <c r="E373" s="437"/>
      <c r="F373" s="440"/>
    </row>
    <row r="374" spans="1:6">
      <c r="A374" s="437"/>
      <c r="B374" s="441"/>
      <c r="C374" s="439"/>
      <c r="D374" s="437"/>
      <c r="E374" s="437"/>
      <c r="F374" s="440"/>
    </row>
    <row r="375" spans="1:6">
      <c r="A375" s="437"/>
      <c r="B375" s="441"/>
      <c r="C375" s="439"/>
      <c r="D375" s="437"/>
      <c r="E375" s="437"/>
      <c r="F375" s="440"/>
    </row>
    <row r="376" spans="1:6">
      <c r="A376" s="437"/>
      <c r="B376" s="441"/>
      <c r="C376" s="439"/>
      <c r="D376" s="437"/>
      <c r="E376" s="437"/>
      <c r="F376" s="440"/>
    </row>
    <row r="377" spans="1:6">
      <c r="A377" s="437"/>
      <c r="B377" s="441"/>
      <c r="C377" s="439"/>
      <c r="D377" s="437"/>
      <c r="E377" s="437"/>
      <c r="F377" s="440"/>
    </row>
    <row r="378" spans="1:6">
      <c r="A378" s="437"/>
      <c r="B378" s="441"/>
      <c r="C378" s="439"/>
      <c r="D378" s="437"/>
      <c r="E378" s="437"/>
      <c r="F378" s="440"/>
    </row>
    <row r="379" spans="1:6">
      <c r="A379" s="437"/>
      <c r="B379" s="441"/>
      <c r="C379" s="439"/>
      <c r="D379" s="437"/>
      <c r="E379" s="437"/>
      <c r="F379" s="440"/>
    </row>
    <row r="380" spans="1:6">
      <c r="A380" s="437"/>
      <c r="B380" s="441"/>
      <c r="C380" s="439"/>
      <c r="D380" s="437"/>
      <c r="E380" s="437"/>
      <c r="F380" s="440"/>
    </row>
    <row r="381" spans="1:6">
      <c r="A381" s="437"/>
      <c r="B381" s="441"/>
      <c r="C381" s="439"/>
      <c r="D381" s="437"/>
      <c r="E381" s="437"/>
      <c r="F381" s="440"/>
    </row>
    <row r="382" spans="1:6">
      <c r="A382" s="437"/>
      <c r="B382" s="441"/>
      <c r="C382" s="439"/>
      <c r="D382" s="437"/>
      <c r="E382" s="437"/>
      <c r="F382" s="440"/>
    </row>
    <row r="383" spans="1:6">
      <c r="A383" s="437"/>
      <c r="B383" s="441"/>
      <c r="C383" s="439"/>
      <c r="D383" s="437"/>
      <c r="E383" s="437"/>
      <c r="F383" s="440"/>
    </row>
    <row r="384" spans="1:6">
      <c r="A384" s="437"/>
      <c r="B384" s="441"/>
      <c r="C384" s="439"/>
      <c r="D384" s="437"/>
      <c r="E384" s="437"/>
      <c r="F384" s="440"/>
    </row>
    <row r="385" spans="1:6">
      <c r="A385" s="437"/>
      <c r="B385" s="441"/>
      <c r="C385" s="439"/>
      <c r="D385" s="437"/>
      <c r="E385" s="437"/>
      <c r="F385" s="440"/>
    </row>
    <row r="386" spans="1:6">
      <c r="A386" s="437"/>
      <c r="B386" s="441"/>
      <c r="C386" s="439"/>
      <c r="D386" s="437"/>
      <c r="E386" s="437"/>
      <c r="F386" s="440"/>
    </row>
    <row r="387" spans="1:6">
      <c r="A387" s="437"/>
      <c r="B387" s="441"/>
      <c r="C387" s="439"/>
      <c r="D387" s="437"/>
      <c r="E387" s="437"/>
      <c r="F387" s="440"/>
    </row>
    <row r="388" spans="1:6">
      <c r="A388" s="437"/>
      <c r="B388" s="441"/>
      <c r="C388" s="439"/>
      <c r="D388" s="437"/>
      <c r="E388" s="437"/>
      <c r="F388" s="440"/>
    </row>
    <row r="389" spans="1:6">
      <c r="A389" s="437"/>
      <c r="B389" s="441"/>
      <c r="C389" s="439"/>
      <c r="D389" s="437"/>
      <c r="E389" s="437"/>
      <c r="F389" s="440"/>
    </row>
    <row r="390" spans="1:6">
      <c r="A390" s="437"/>
      <c r="B390" s="441"/>
      <c r="C390" s="439"/>
      <c r="D390" s="437"/>
      <c r="E390" s="437"/>
      <c r="F390" s="440"/>
    </row>
    <row r="391" spans="1:6">
      <c r="A391" s="437"/>
      <c r="B391" s="441"/>
      <c r="C391" s="439"/>
      <c r="D391" s="437"/>
      <c r="E391" s="437"/>
      <c r="F391" s="440"/>
    </row>
    <row r="392" spans="1:6">
      <c r="A392" s="437"/>
      <c r="B392" s="441"/>
      <c r="C392" s="439"/>
      <c r="D392" s="437"/>
      <c r="E392" s="437"/>
      <c r="F392" s="440"/>
    </row>
    <row r="393" spans="1:6">
      <c r="A393" s="437"/>
      <c r="B393" s="441"/>
      <c r="C393" s="439"/>
      <c r="D393" s="437"/>
      <c r="E393" s="437"/>
      <c r="F393" s="440"/>
    </row>
    <row r="394" spans="1:6">
      <c r="A394" s="437"/>
      <c r="B394" s="441"/>
      <c r="C394" s="439"/>
      <c r="D394" s="437"/>
      <c r="E394" s="437"/>
      <c r="F394" s="440"/>
    </row>
    <row r="395" spans="1:6">
      <c r="A395" s="437"/>
      <c r="B395" s="441"/>
      <c r="C395" s="439"/>
      <c r="D395" s="437"/>
      <c r="E395" s="437"/>
      <c r="F395" s="440"/>
    </row>
    <row r="396" spans="1:6">
      <c r="A396" s="437"/>
      <c r="B396" s="441"/>
      <c r="C396" s="439"/>
      <c r="D396" s="437"/>
      <c r="E396" s="437"/>
      <c r="F396" s="440"/>
    </row>
    <row r="397" spans="1:6">
      <c r="A397" s="437"/>
      <c r="B397" s="441"/>
      <c r="C397" s="439"/>
      <c r="D397" s="437"/>
      <c r="E397" s="437"/>
      <c r="F397" s="440"/>
    </row>
    <row r="398" spans="1:6">
      <c r="A398" s="437"/>
      <c r="B398" s="441"/>
      <c r="C398" s="439"/>
      <c r="D398" s="437"/>
      <c r="E398" s="437"/>
      <c r="F398" s="440"/>
    </row>
    <row r="399" spans="1:6">
      <c r="A399" s="437"/>
      <c r="B399" s="441"/>
      <c r="C399" s="439"/>
      <c r="D399" s="437"/>
      <c r="E399" s="437"/>
      <c r="F399" s="440"/>
    </row>
    <row r="400" spans="1:6">
      <c r="A400" s="437"/>
      <c r="B400" s="441"/>
      <c r="C400" s="439"/>
      <c r="D400" s="437"/>
      <c r="E400" s="437"/>
      <c r="F400" s="440"/>
    </row>
    <row r="401" spans="1:6">
      <c r="A401" s="437"/>
      <c r="B401" s="441"/>
      <c r="C401" s="439"/>
      <c r="D401" s="437"/>
      <c r="E401" s="437"/>
      <c r="F401" s="440"/>
    </row>
    <row r="402" spans="1:6">
      <c r="A402" s="437"/>
      <c r="B402" s="441"/>
      <c r="C402" s="439"/>
      <c r="D402" s="437"/>
      <c r="E402" s="437"/>
      <c r="F402" s="440"/>
    </row>
    <row r="403" spans="1:6">
      <c r="A403" s="437"/>
      <c r="B403" s="441"/>
      <c r="C403" s="439"/>
      <c r="D403" s="437"/>
      <c r="E403" s="437"/>
      <c r="F403" s="440"/>
    </row>
    <row r="404" spans="1:6">
      <c r="A404" s="437"/>
      <c r="B404" s="441"/>
      <c r="C404" s="439"/>
      <c r="D404" s="437"/>
      <c r="E404" s="437"/>
      <c r="F404" s="440"/>
    </row>
    <row r="405" spans="1:6">
      <c r="A405" s="437"/>
      <c r="B405" s="441"/>
      <c r="C405" s="439"/>
      <c r="D405" s="437"/>
      <c r="E405" s="437"/>
      <c r="F405" s="440"/>
    </row>
    <row r="406" spans="1:6">
      <c r="A406" s="437"/>
      <c r="B406" s="441"/>
      <c r="C406" s="439"/>
      <c r="D406" s="437"/>
      <c r="E406" s="437"/>
      <c r="F406" s="440"/>
    </row>
    <row r="407" spans="1:6">
      <c r="A407" s="437"/>
      <c r="B407" s="441"/>
      <c r="C407" s="439"/>
      <c r="D407" s="437"/>
      <c r="E407" s="437"/>
      <c r="F407" s="440"/>
    </row>
    <row r="408" spans="1:6">
      <c r="A408" s="437"/>
      <c r="B408" s="441"/>
      <c r="C408" s="439"/>
      <c r="D408" s="437"/>
      <c r="E408" s="437"/>
      <c r="F408" s="440"/>
    </row>
    <row r="409" spans="1:6">
      <c r="A409" s="434"/>
      <c r="B409" s="435"/>
      <c r="C409" s="436"/>
      <c r="D409" s="434"/>
      <c r="E409" s="434"/>
      <c r="F409" s="229"/>
    </row>
    <row r="410" spans="1:6">
      <c r="A410" s="431"/>
      <c r="B410" s="433"/>
      <c r="C410" s="432"/>
      <c r="D410" s="431"/>
      <c r="E410" s="431"/>
      <c r="F410" s="229"/>
    </row>
    <row r="411" spans="1:6">
      <c r="A411" s="431"/>
      <c r="B411" s="433"/>
      <c r="C411" s="432"/>
      <c r="D411" s="431"/>
      <c r="E411" s="431"/>
      <c r="F411" s="229"/>
    </row>
    <row r="412" spans="1:6">
      <c r="A412" s="431"/>
      <c r="B412" s="433"/>
      <c r="C412" s="432"/>
      <c r="D412" s="431"/>
      <c r="E412" s="431"/>
      <c r="F412" s="229"/>
    </row>
    <row r="413" spans="1:6">
      <c r="A413" s="431"/>
      <c r="B413" s="433"/>
      <c r="C413" s="432"/>
      <c r="D413" s="431"/>
      <c r="E413" s="431"/>
      <c r="F413" s="229"/>
    </row>
    <row r="414" spans="1:6">
      <c r="A414" s="431"/>
      <c r="B414" s="433"/>
      <c r="C414" s="432"/>
      <c r="D414" s="431"/>
      <c r="E414" s="431"/>
      <c r="F414" s="229"/>
    </row>
    <row r="415" spans="1:6">
      <c r="A415" s="431"/>
      <c r="B415" s="433"/>
      <c r="C415" s="432"/>
      <c r="D415" s="431"/>
      <c r="E415" s="431"/>
      <c r="F415" s="229"/>
    </row>
    <row r="416" spans="1:6">
      <c r="A416" s="431"/>
      <c r="B416" s="433"/>
      <c r="C416" s="432"/>
      <c r="D416" s="431"/>
      <c r="E416" s="431"/>
      <c r="F416" s="229"/>
    </row>
    <row r="417" spans="1:6">
      <c r="A417" s="431"/>
      <c r="B417" s="433"/>
      <c r="C417" s="432"/>
      <c r="D417" s="431"/>
      <c r="E417" s="431"/>
      <c r="F417" s="229"/>
    </row>
    <row r="418" spans="1:6">
      <c r="A418" s="431"/>
      <c r="B418" s="433"/>
      <c r="C418" s="432"/>
      <c r="D418" s="431"/>
      <c r="E418" s="431"/>
      <c r="F418" s="229"/>
    </row>
    <row r="419" spans="1:6">
      <c r="A419" s="431"/>
      <c r="B419" s="433"/>
      <c r="C419" s="432"/>
      <c r="D419" s="431"/>
      <c r="E419" s="431"/>
      <c r="F419" s="229"/>
    </row>
    <row r="420" spans="1:6">
      <c r="A420" s="431"/>
      <c r="B420" s="433"/>
      <c r="C420" s="432"/>
      <c r="D420" s="431"/>
      <c r="E420" s="431"/>
      <c r="F420" s="229"/>
    </row>
    <row r="421" spans="1:6">
      <c r="A421" s="431"/>
      <c r="B421" s="433"/>
      <c r="C421" s="432"/>
      <c r="D421" s="431"/>
      <c r="E421" s="431"/>
      <c r="F421" s="229"/>
    </row>
    <row r="422" spans="1:6">
      <c r="A422" s="431"/>
      <c r="B422" s="433"/>
      <c r="C422" s="432"/>
      <c r="D422" s="431"/>
      <c r="E422" s="431"/>
      <c r="F422" s="229"/>
    </row>
    <row r="423" spans="1:6">
      <c r="A423" s="431"/>
      <c r="B423" s="433"/>
      <c r="C423" s="432"/>
      <c r="D423" s="431"/>
      <c r="E423" s="431"/>
      <c r="F423" s="229"/>
    </row>
    <row r="424" spans="1:6">
      <c r="A424" s="431"/>
      <c r="B424" s="433"/>
      <c r="C424" s="432"/>
      <c r="D424" s="431"/>
      <c r="E424" s="431"/>
      <c r="F424" s="229"/>
    </row>
    <row r="425" spans="1:6">
      <c r="A425" s="431"/>
      <c r="B425" s="433"/>
      <c r="C425" s="432"/>
      <c r="D425" s="431"/>
      <c r="E425" s="431"/>
      <c r="F425" s="229"/>
    </row>
    <row r="426" spans="1:6">
      <c r="A426" s="431"/>
      <c r="B426" s="433"/>
      <c r="C426" s="432"/>
      <c r="D426" s="431"/>
      <c r="E426" s="431"/>
      <c r="F426" s="229"/>
    </row>
    <row r="427" spans="1:6">
      <c r="A427" s="431"/>
      <c r="B427" s="433"/>
      <c r="C427" s="432"/>
      <c r="D427" s="431"/>
      <c r="E427" s="431"/>
      <c r="F427" s="229"/>
    </row>
    <row r="428" spans="1:6">
      <c r="A428" s="431"/>
      <c r="B428" s="433"/>
      <c r="C428" s="432"/>
      <c r="D428" s="431"/>
      <c r="E428" s="431"/>
      <c r="F428" s="229"/>
    </row>
    <row r="429" spans="1:6">
      <c r="A429" s="431"/>
      <c r="B429" s="433"/>
      <c r="C429" s="432"/>
      <c r="D429" s="431"/>
      <c r="E429" s="431"/>
      <c r="F429" s="229"/>
    </row>
    <row r="430" spans="1:6">
      <c r="A430" s="431"/>
      <c r="B430" s="433"/>
      <c r="C430" s="432"/>
      <c r="D430" s="431"/>
      <c r="E430" s="431"/>
      <c r="F430" s="229"/>
    </row>
    <row r="431" spans="1:6">
      <c r="A431" s="431"/>
      <c r="B431" s="433"/>
      <c r="C431" s="432"/>
      <c r="D431" s="431"/>
      <c r="E431" s="431"/>
      <c r="F431" s="229"/>
    </row>
    <row r="432" spans="1:6">
      <c r="A432" s="431"/>
      <c r="B432" s="433"/>
      <c r="C432" s="432"/>
      <c r="D432" s="431"/>
      <c r="E432" s="431"/>
      <c r="F432" s="229"/>
    </row>
    <row r="433" spans="1:6">
      <c r="A433" s="431"/>
      <c r="B433" s="433"/>
      <c r="C433" s="432"/>
      <c r="D433" s="431"/>
      <c r="E433" s="431"/>
      <c r="F433" s="229"/>
    </row>
    <row r="434" spans="1:6">
      <c r="A434" s="431"/>
      <c r="B434" s="433"/>
      <c r="C434" s="432"/>
      <c r="D434" s="431"/>
      <c r="E434" s="431"/>
      <c r="F434" s="229"/>
    </row>
    <row r="435" spans="1:6">
      <c r="A435" s="431"/>
      <c r="B435" s="433"/>
      <c r="C435" s="432"/>
      <c r="D435" s="431"/>
      <c r="E435" s="431"/>
      <c r="F435" s="229"/>
    </row>
    <row r="436" spans="1:6">
      <c r="A436" s="431"/>
      <c r="B436" s="433"/>
      <c r="C436" s="432"/>
      <c r="D436" s="431"/>
      <c r="E436" s="431"/>
      <c r="F436" s="229"/>
    </row>
    <row r="437" spans="1:6">
      <c r="A437" s="431"/>
      <c r="B437" s="433"/>
      <c r="C437" s="432"/>
      <c r="D437" s="431"/>
      <c r="E437" s="431"/>
      <c r="F437" s="229"/>
    </row>
    <row r="438" spans="1:6">
      <c r="A438" s="431"/>
      <c r="B438" s="433"/>
      <c r="C438" s="432"/>
      <c r="D438" s="431"/>
      <c r="E438" s="431"/>
      <c r="F438" s="229"/>
    </row>
    <row r="439" spans="1:6">
      <c r="A439" s="431"/>
      <c r="B439" s="433"/>
      <c r="C439" s="432"/>
      <c r="D439" s="431"/>
      <c r="E439" s="431"/>
      <c r="F439" s="229"/>
    </row>
    <row r="440" spans="1:6">
      <c r="A440" s="431"/>
      <c r="B440" s="433"/>
      <c r="C440" s="432"/>
      <c r="D440" s="431"/>
      <c r="E440" s="431"/>
      <c r="F440" s="229"/>
    </row>
    <row r="441" spans="1:6">
      <c r="A441" s="431"/>
      <c r="B441" s="433"/>
      <c r="C441" s="432"/>
      <c r="D441" s="431"/>
      <c r="E441" s="431"/>
      <c r="F441" s="229"/>
    </row>
    <row r="442" spans="1:6">
      <c r="A442" s="431"/>
      <c r="B442" s="433"/>
      <c r="C442" s="432"/>
      <c r="D442" s="431"/>
      <c r="E442" s="431"/>
      <c r="F442" s="229"/>
    </row>
    <row r="443" spans="1:6">
      <c r="A443" s="431"/>
      <c r="B443" s="433"/>
      <c r="C443" s="432"/>
      <c r="D443" s="431"/>
      <c r="E443" s="431"/>
      <c r="F443" s="229"/>
    </row>
    <row r="444" spans="1:6">
      <c r="A444" s="431"/>
      <c r="B444" s="433"/>
      <c r="C444" s="432"/>
      <c r="D444" s="431"/>
      <c r="E444" s="431"/>
      <c r="F444" s="229"/>
    </row>
    <row r="445" spans="1:6">
      <c r="A445" s="431"/>
      <c r="B445" s="433"/>
      <c r="C445" s="432"/>
      <c r="D445" s="431"/>
      <c r="E445" s="431"/>
      <c r="F445" s="229"/>
    </row>
    <row r="446" spans="1:6">
      <c r="A446" s="431"/>
      <c r="B446" s="433"/>
      <c r="C446" s="432"/>
      <c r="D446" s="431"/>
      <c r="E446" s="431"/>
      <c r="F446" s="229"/>
    </row>
    <row r="447" spans="1:6">
      <c r="A447" s="431"/>
      <c r="B447" s="433"/>
      <c r="C447" s="432"/>
      <c r="D447" s="431"/>
      <c r="E447" s="431"/>
      <c r="F447" s="229"/>
    </row>
    <row r="448" spans="1:6">
      <c r="A448" s="431"/>
      <c r="B448" s="433"/>
      <c r="C448" s="432"/>
      <c r="D448" s="431"/>
      <c r="E448" s="431"/>
      <c r="F448" s="229"/>
    </row>
    <row r="449" spans="1:6">
      <c r="A449" s="431"/>
      <c r="B449" s="433"/>
      <c r="C449" s="432"/>
      <c r="D449" s="431"/>
      <c r="E449" s="431"/>
      <c r="F449" s="229"/>
    </row>
    <row r="450" spans="1:6">
      <c r="A450" s="431"/>
      <c r="B450" s="433"/>
      <c r="C450" s="432"/>
      <c r="D450" s="431"/>
      <c r="E450" s="431"/>
      <c r="F450" s="229"/>
    </row>
    <row r="451" spans="1:6">
      <c r="A451" s="431"/>
      <c r="B451" s="433"/>
      <c r="C451" s="432"/>
      <c r="D451" s="431"/>
      <c r="E451" s="431"/>
      <c r="F451" s="229"/>
    </row>
    <row r="452" spans="1:6">
      <c r="A452" s="431"/>
      <c r="B452" s="433"/>
      <c r="C452" s="432"/>
      <c r="D452" s="431"/>
      <c r="E452" s="431"/>
      <c r="F452" s="229"/>
    </row>
    <row r="453" spans="1:6">
      <c r="A453" s="431"/>
      <c r="B453" s="433"/>
      <c r="C453" s="432"/>
      <c r="D453" s="431"/>
      <c r="E453" s="431"/>
      <c r="F453" s="229"/>
    </row>
    <row r="454" spans="1:6">
      <c r="A454" s="431"/>
      <c r="B454" s="433"/>
      <c r="C454" s="432"/>
      <c r="D454" s="431"/>
      <c r="E454" s="431"/>
      <c r="F454" s="229"/>
    </row>
    <row r="455" spans="1:6">
      <c r="A455" s="431"/>
      <c r="B455" s="433"/>
      <c r="C455" s="432"/>
      <c r="D455" s="431"/>
      <c r="E455" s="431"/>
      <c r="F455" s="229"/>
    </row>
    <row r="456" spans="1:6">
      <c r="A456" s="431"/>
      <c r="B456" s="433"/>
      <c r="C456" s="432"/>
      <c r="D456" s="431"/>
      <c r="E456" s="431"/>
      <c r="F456" s="229"/>
    </row>
    <row r="457" spans="1:6">
      <c r="A457" s="431"/>
      <c r="B457" s="433"/>
      <c r="C457" s="432"/>
      <c r="D457" s="431"/>
      <c r="E457" s="431"/>
      <c r="F457" s="229"/>
    </row>
    <row r="458" spans="1:6">
      <c r="A458" s="431"/>
      <c r="B458" s="433"/>
      <c r="C458" s="432"/>
      <c r="D458" s="431"/>
      <c r="E458" s="431"/>
      <c r="F458" s="229"/>
    </row>
    <row r="459" spans="1:6">
      <c r="A459" s="431"/>
      <c r="B459" s="433"/>
      <c r="C459" s="432"/>
      <c r="D459" s="431"/>
      <c r="E459" s="431"/>
      <c r="F459" s="229"/>
    </row>
    <row r="460" spans="1:6">
      <c r="A460" s="431"/>
      <c r="B460" s="433"/>
      <c r="C460" s="432"/>
      <c r="D460" s="431"/>
      <c r="E460" s="431"/>
      <c r="F460" s="229"/>
    </row>
    <row r="461" spans="1:6">
      <c r="A461" s="431"/>
      <c r="B461" s="433"/>
      <c r="C461" s="432"/>
      <c r="D461" s="431"/>
      <c r="E461" s="431"/>
      <c r="F461" s="229"/>
    </row>
    <row r="462" spans="1:6">
      <c r="A462" s="431"/>
      <c r="B462" s="433"/>
      <c r="C462" s="432"/>
      <c r="D462" s="431"/>
      <c r="E462" s="431"/>
      <c r="F462" s="229"/>
    </row>
    <row r="463" spans="1:6">
      <c r="A463" s="431"/>
      <c r="B463" s="433"/>
      <c r="C463" s="432"/>
      <c r="D463" s="431"/>
      <c r="E463" s="431"/>
      <c r="F463" s="229"/>
    </row>
    <row r="464" spans="1:6">
      <c r="A464" s="431"/>
      <c r="B464" s="433"/>
      <c r="C464" s="432"/>
      <c r="D464" s="431"/>
      <c r="E464" s="431"/>
      <c r="F464" s="229"/>
    </row>
    <row r="465" spans="1:6">
      <c r="A465" s="431"/>
      <c r="B465" s="433"/>
      <c r="C465" s="432"/>
      <c r="D465" s="431"/>
      <c r="E465" s="431"/>
      <c r="F465" s="229"/>
    </row>
    <row r="466" spans="1:6">
      <c r="A466" s="431"/>
      <c r="B466" s="433"/>
      <c r="C466" s="432"/>
      <c r="D466" s="431"/>
      <c r="E466" s="431"/>
      <c r="F466" s="229"/>
    </row>
    <row r="467" spans="1:6">
      <c r="A467" s="431"/>
      <c r="B467" s="433"/>
      <c r="C467" s="432"/>
      <c r="D467" s="431"/>
      <c r="E467" s="431"/>
      <c r="F467" s="229"/>
    </row>
    <row r="468" spans="1:6">
      <c r="A468" s="431"/>
      <c r="B468" s="433"/>
      <c r="C468" s="432"/>
      <c r="D468" s="431"/>
      <c r="E468" s="431"/>
      <c r="F468" s="229"/>
    </row>
    <row r="469" spans="1:6">
      <c r="A469" s="431"/>
      <c r="B469" s="433"/>
      <c r="C469" s="432"/>
      <c r="D469" s="431"/>
      <c r="E469" s="431"/>
      <c r="F469" s="229"/>
    </row>
    <row r="470" spans="1:6">
      <c r="A470" s="431"/>
      <c r="B470" s="433"/>
      <c r="C470" s="432"/>
      <c r="D470" s="431"/>
      <c r="E470" s="431"/>
      <c r="F470" s="229"/>
    </row>
    <row r="471" spans="1:6">
      <c r="A471" s="431"/>
      <c r="B471" s="433"/>
      <c r="C471" s="432"/>
      <c r="D471" s="431"/>
      <c r="E471" s="431"/>
      <c r="F471" s="229"/>
    </row>
    <row r="472" spans="1:6">
      <c r="A472" s="431"/>
      <c r="B472" s="433"/>
      <c r="C472" s="432"/>
      <c r="D472" s="431"/>
      <c r="E472" s="431"/>
      <c r="F472" s="229"/>
    </row>
    <row r="473" spans="1:6">
      <c r="A473" s="431"/>
      <c r="B473" s="433"/>
      <c r="C473" s="432"/>
      <c r="D473" s="431"/>
      <c r="E473" s="431"/>
      <c r="F473" s="229"/>
    </row>
    <row r="474" spans="1:6">
      <c r="A474" s="431"/>
      <c r="B474" s="433"/>
      <c r="C474" s="432"/>
      <c r="D474" s="431"/>
      <c r="E474" s="431"/>
      <c r="F474" s="229"/>
    </row>
    <row r="475" spans="1:6">
      <c r="A475" s="431"/>
      <c r="B475" s="433"/>
      <c r="C475" s="432"/>
      <c r="D475" s="431"/>
      <c r="E475" s="431"/>
      <c r="F475" s="229"/>
    </row>
    <row r="476" spans="1:6">
      <c r="A476" s="431"/>
      <c r="B476" s="433"/>
      <c r="C476" s="432"/>
      <c r="D476" s="431"/>
      <c r="E476" s="431"/>
      <c r="F476" s="229"/>
    </row>
    <row r="477" spans="1:6">
      <c r="A477" s="431"/>
      <c r="B477" s="433"/>
      <c r="C477" s="432"/>
      <c r="D477" s="431"/>
      <c r="E477" s="431"/>
      <c r="F477" s="229"/>
    </row>
    <row r="478" spans="1:6">
      <c r="A478" s="431"/>
      <c r="B478" s="433"/>
      <c r="C478" s="432"/>
      <c r="D478" s="431"/>
      <c r="E478" s="431"/>
      <c r="F478" s="229"/>
    </row>
    <row r="479" spans="1:6">
      <c r="A479" s="431"/>
      <c r="B479" s="433"/>
      <c r="C479" s="432"/>
      <c r="D479" s="431"/>
      <c r="E479" s="431"/>
      <c r="F479" s="229"/>
    </row>
    <row r="480" spans="1:6">
      <c r="A480" s="431"/>
      <c r="B480" s="433"/>
      <c r="C480" s="432"/>
      <c r="D480" s="431"/>
      <c r="E480" s="431"/>
      <c r="F480" s="229"/>
    </row>
    <row r="481" spans="1:6">
      <c r="A481" s="431"/>
      <c r="B481" s="433"/>
      <c r="C481" s="432"/>
      <c r="D481" s="431"/>
      <c r="E481" s="431"/>
      <c r="F481" s="229"/>
    </row>
    <row r="482" spans="1:6">
      <c r="A482" s="431"/>
      <c r="B482" s="433"/>
      <c r="C482" s="432"/>
      <c r="D482" s="431"/>
      <c r="E482" s="431"/>
      <c r="F482" s="229"/>
    </row>
    <row r="483" spans="1:6">
      <c r="A483" s="431"/>
      <c r="B483" s="433"/>
      <c r="C483" s="432"/>
      <c r="D483" s="431"/>
      <c r="E483" s="431"/>
      <c r="F483" s="229"/>
    </row>
    <row r="484" spans="1:6">
      <c r="A484" s="431"/>
      <c r="B484" s="433"/>
      <c r="C484" s="432"/>
      <c r="D484" s="431"/>
      <c r="E484" s="431"/>
      <c r="F484" s="229"/>
    </row>
    <row r="485" spans="1:6">
      <c r="A485" s="431"/>
      <c r="B485" s="433"/>
      <c r="C485" s="432"/>
      <c r="D485" s="431"/>
      <c r="E485" s="431"/>
      <c r="F485" s="229"/>
    </row>
    <row r="486" spans="1:6">
      <c r="A486" s="431"/>
      <c r="B486" s="433"/>
      <c r="C486" s="432"/>
      <c r="D486" s="431"/>
      <c r="E486" s="431"/>
      <c r="F486" s="229"/>
    </row>
    <row r="487" spans="1:6">
      <c r="A487" s="431"/>
      <c r="B487" s="433"/>
      <c r="C487" s="432"/>
      <c r="D487" s="431"/>
      <c r="E487" s="431"/>
      <c r="F487" s="229"/>
    </row>
    <row r="488" spans="1:6">
      <c r="A488" s="431"/>
      <c r="B488" s="433"/>
      <c r="C488" s="432"/>
      <c r="D488" s="431"/>
      <c r="E488" s="431"/>
      <c r="F488" s="229"/>
    </row>
    <row r="489" spans="1:6">
      <c r="A489" s="431"/>
      <c r="B489" s="433"/>
      <c r="C489" s="432"/>
      <c r="D489" s="431"/>
      <c r="E489" s="431"/>
      <c r="F489" s="229"/>
    </row>
    <row r="490" spans="1:6">
      <c r="A490" s="431"/>
      <c r="B490" s="433"/>
      <c r="C490" s="432"/>
      <c r="D490" s="431"/>
      <c r="E490" s="431"/>
      <c r="F490" s="229"/>
    </row>
    <row r="491" spans="1:6">
      <c r="A491" s="431"/>
      <c r="B491" s="433"/>
      <c r="C491" s="432"/>
      <c r="D491" s="431"/>
      <c r="E491" s="431"/>
      <c r="F491" s="229"/>
    </row>
    <row r="492" spans="1:6">
      <c r="A492" s="431"/>
      <c r="B492" s="433"/>
      <c r="C492" s="432"/>
      <c r="D492" s="431"/>
      <c r="E492" s="431"/>
      <c r="F492" s="229"/>
    </row>
    <row r="493" spans="1:6">
      <c r="A493" s="431"/>
      <c r="B493" s="433"/>
      <c r="C493" s="432"/>
      <c r="D493" s="431"/>
      <c r="E493" s="431"/>
      <c r="F493" s="229"/>
    </row>
    <row r="494" spans="1:6">
      <c r="A494" s="431"/>
      <c r="B494" s="433"/>
      <c r="C494" s="432"/>
      <c r="D494" s="431"/>
      <c r="E494" s="431"/>
      <c r="F494" s="229"/>
    </row>
    <row r="495" spans="1:6">
      <c r="A495" s="431"/>
      <c r="B495" s="433"/>
      <c r="C495" s="432"/>
      <c r="D495" s="431"/>
      <c r="E495" s="431"/>
      <c r="F495" s="229"/>
    </row>
    <row r="496" spans="1:6">
      <c r="A496" s="431"/>
      <c r="B496" s="433"/>
      <c r="C496" s="432"/>
      <c r="D496" s="431"/>
      <c r="E496" s="431"/>
      <c r="F496" s="229"/>
    </row>
    <row r="497" spans="1:6">
      <c r="A497" s="431"/>
      <c r="B497" s="433"/>
      <c r="C497" s="432"/>
      <c r="D497" s="431"/>
      <c r="E497" s="431"/>
      <c r="F497" s="229"/>
    </row>
    <row r="498" spans="1:6">
      <c r="A498" s="431"/>
      <c r="B498" s="433"/>
      <c r="C498" s="432"/>
      <c r="D498" s="431"/>
      <c r="E498" s="431"/>
      <c r="F498" s="229"/>
    </row>
    <row r="499" spans="1:6">
      <c r="A499" s="431"/>
      <c r="B499" s="433"/>
      <c r="C499" s="432"/>
      <c r="D499" s="431"/>
      <c r="E499" s="431"/>
      <c r="F499" s="229"/>
    </row>
    <row r="500" spans="1:6">
      <c r="A500" s="431"/>
      <c r="B500" s="433"/>
      <c r="C500" s="432"/>
      <c r="D500" s="431"/>
      <c r="E500" s="431"/>
      <c r="F500" s="229"/>
    </row>
    <row r="501" spans="1:6">
      <c r="A501" s="431"/>
      <c r="B501" s="433"/>
      <c r="C501" s="432"/>
      <c r="D501" s="431"/>
      <c r="E501" s="431"/>
      <c r="F501" s="229"/>
    </row>
    <row r="502" spans="1:6">
      <c r="A502" s="431"/>
      <c r="B502" s="433"/>
      <c r="C502" s="432"/>
      <c r="D502" s="431"/>
      <c r="E502" s="431"/>
      <c r="F502" s="229"/>
    </row>
    <row r="503" spans="1:6">
      <c r="A503" s="431"/>
      <c r="B503" s="433"/>
      <c r="C503" s="432"/>
      <c r="D503" s="431"/>
      <c r="E503" s="431"/>
      <c r="F503" s="229"/>
    </row>
    <row r="504" spans="1:6">
      <c r="A504" s="431"/>
      <c r="B504" s="433"/>
      <c r="C504" s="432"/>
      <c r="D504" s="431"/>
      <c r="E504" s="431"/>
      <c r="F504" s="229"/>
    </row>
    <row r="505" spans="1:6">
      <c r="A505" s="431"/>
      <c r="B505" s="433"/>
      <c r="C505" s="432"/>
      <c r="D505" s="431"/>
      <c r="E505" s="431"/>
      <c r="F505" s="229"/>
    </row>
    <row r="506" spans="1:6">
      <c r="A506" s="431"/>
      <c r="B506" s="433"/>
      <c r="C506" s="432"/>
      <c r="D506" s="431"/>
      <c r="E506" s="431"/>
      <c r="F506" s="229"/>
    </row>
  </sheetData>
  <sheetProtection formatCells="0" formatColumns="0" formatRows="0" insertColumns="0" insertRows="0" insertHyperlinks="0" deleteColumns="0" deleteRows="0" sort="0" autoFilter="0" pivotTables="0"/>
  <mergeCells count="57">
    <mergeCell ref="B303:B308"/>
    <mergeCell ref="B309:B317"/>
    <mergeCell ref="B318:B322"/>
    <mergeCell ref="A74:A106"/>
    <mergeCell ref="A107:A121"/>
    <mergeCell ref="A122:A138"/>
    <mergeCell ref="A139:A178"/>
    <mergeCell ref="A179:A190"/>
    <mergeCell ref="A288:A308"/>
    <mergeCell ref="A309:A317"/>
    <mergeCell ref="A318:A322"/>
    <mergeCell ref="A251:A261"/>
    <mergeCell ref="A232:A250"/>
    <mergeCell ref="A262:A279"/>
    <mergeCell ref="A280:A284"/>
    <mergeCell ref="A285:A287"/>
    <mergeCell ref="B251:B261"/>
    <mergeCell ref="B262:B273"/>
    <mergeCell ref="B280:B284"/>
    <mergeCell ref="B285:B287"/>
    <mergeCell ref="B288:B302"/>
    <mergeCell ref="B189:B190"/>
    <mergeCell ref="B191:B200"/>
    <mergeCell ref="B201:B205"/>
    <mergeCell ref="B227:B231"/>
    <mergeCell ref="B232:B250"/>
    <mergeCell ref="B107:B116"/>
    <mergeCell ref="B117:B121"/>
    <mergeCell ref="B122:B129"/>
    <mergeCell ref="B167:B178"/>
    <mergeCell ref="B179:B188"/>
    <mergeCell ref="B59:B64"/>
    <mergeCell ref="B65:B73"/>
    <mergeCell ref="A52:A73"/>
    <mergeCell ref="B74:B87"/>
    <mergeCell ref="B88:B106"/>
    <mergeCell ref="B7:B29"/>
    <mergeCell ref="A7:A29"/>
    <mergeCell ref="B30:B42"/>
    <mergeCell ref="B43:B51"/>
    <mergeCell ref="B274:B279"/>
    <mergeCell ref="B206:B208"/>
    <mergeCell ref="B209:B216"/>
    <mergeCell ref="B217:B220"/>
    <mergeCell ref="B221:B226"/>
    <mergeCell ref="A191:A205"/>
    <mergeCell ref="A206:A231"/>
    <mergeCell ref="B130:B138"/>
    <mergeCell ref="B139:B154"/>
    <mergeCell ref="B155:B166"/>
    <mergeCell ref="A30:A51"/>
    <mergeCell ref="B52:B58"/>
    <mergeCell ref="C2:C3"/>
    <mergeCell ref="D2:E2"/>
    <mergeCell ref="A1:E1"/>
    <mergeCell ref="A2:A3"/>
    <mergeCell ref="B2:B3"/>
  </mergeCells>
  <conditionalFormatting sqref="D17 D153">
    <cfRule type="cellIs" dxfId="197" priority="175" operator="equal">
      <formula>0</formula>
    </cfRule>
  </conditionalFormatting>
  <conditionalFormatting sqref="D18">
    <cfRule type="cellIs" dxfId="196" priority="174" operator="equal">
      <formula>0</formula>
    </cfRule>
  </conditionalFormatting>
  <conditionalFormatting sqref="D21">
    <cfRule type="cellIs" dxfId="195" priority="173" operator="equal">
      <formula>0</formula>
    </cfRule>
  </conditionalFormatting>
  <conditionalFormatting sqref="D22">
    <cfRule type="cellIs" dxfId="194" priority="172" operator="equal">
      <formula>0</formula>
    </cfRule>
  </conditionalFormatting>
  <conditionalFormatting sqref="D23">
    <cfRule type="cellIs" dxfId="193" priority="171" operator="equal">
      <formula>0</formula>
    </cfRule>
  </conditionalFormatting>
  <conditionalFormatting sqref="D24">
    <cfRule type="cellIs" dxfId="192" priority="170" operator="equal">
      <formula>0</formula>
    </cfRule>
  </conditionalFormatting>
  <conditionalFormatting sqref="D27">
    <cfRule type="cellIs" dxfId="191" priority="169" operator="equal">
      <formula>0</formula>
    </cfRule>
  </conditionalFormatting>
  <conditionalFormatting sqref="D25">
    <cfRule type="cellIs" dxfId="190" priority="168" operator="equal">
      <formula>0</formula>
    </cfRule>
  </conditionalFormatting>
  <conditionalFormatting sqref="D26">
    <cfRule type="cellIs" dxfId="189" priority="167" operator="equal">
      <formula>0</formula>
    </cfRule>
  </conditionalFormatting>
  <conditionalFormatting sqref="D28">
    <cfRule type="cellIs" dxfId="188" priority="166" operator="equal">
      <formula>0</formula>
    </cfRule>
  </conditionalFormatting>
  <conditionalFormatting sqref="D40:D41">
    <cfRule type="cellIs" dxfId="187" priority="165" operator="equal">
      <formula>0</formula>
    </cfRule>
  </conditionalFormatting>
  <conditionalFormatting sqref="D31">
    <cfRule type="cellIs" dxfId="186" priority="164" operator="equal">
      <formula>0</formula>
    </cfRule>
  </conditionalFormatting>
  <conditionalFormatting sqref="D32">
    <cfRule type="cellIs" dxfId="185" priority="163" operator="equal">
      <formula>0</formula>
    </cfRule>
  </conditionalFormatting>
  <conditionalFormatting sqref="D33">
    <cfRule type="cellIs" dxfId="184" priority="162" operator="equal">
      <formula>0</formula>
    </cfRule>
  </conditionalFormatting>
  <conditionalFormatting sqref="D35">
    <cfRule type="cellIs" dxfId="183" priority="161" operator="equal">
      <formula>0</formula>
    </cfRule>
  </conditionalFormatting>
  <conditionalFormatting sqref="D36">
    <cfRule type="cellIs" dxfId="182" priority="160" operator="equal">
      <formula>0</formula>
    </cfRule>
  </conditionalFormatting>
  <conditionalFormatting sqref="D37">
    <cfRule type="cellIs" dxfId="181" priority="159" operator="equal">
      <formula>0</formula>
    </cfRule>
  </conditionalFormatting>
  <conditionalFormatting sqref="D38">
    <cfRule type="cellIs" dxfId="180" priority="158" operator="equal">
      <formula>0</formula>
    </cfRule>
  </conditionalFormatting>
  <conditionalFormatting sqref="D39">
    <cfRule type="cellIs" dxfId="179" priority="157" operator="equal">
      <formula>0</formula>
    </cfRule>
  </conditionalFormatting>
  <conditionalFormatting sqref="D34">
    <cfRule type="cellIs" dxfId="178" priority="156" operator="equal">
      <formula>0</formula>
    </cfRule>
  </conditionalFormatting>
  <conditionalFormatting sqref="D41">
    <cfRule type="cellIs" dxfId="177" priority="155" operator="equal">
      <formula>0</formula>
    </cfRule>
  </conditionalFormatting>
  <conditionalFormatting sqref="D45">
    <cfRule type="cellIs" dxfId="176" priority="153" operator="equal">
      <formula>0</formula>
    </cfRule>
  </conditionalFormatting>
  <conditionalFormatting sqref="D44">
    <cfRule type="cellIs" dxfId="175" priority="154" operator="equal">
      <formula>0</formula>
    </cfRule>
  </conditionalFormatting>
  <conditionalFormatting sqref="D82">
    <cfRule type="cellIs" dxfId="174" priority="138" operator="equal">
      <formula>0</formula>
    </cfRule>
  </conditionalFormatting>
  <conditionalFormatting sqref="D49">
    <cfRule type="cellIs" dxfId="173" priority="152" operator="equal">
      <formula>0</formula>
    </cfRule>
  </conditionalFormatting>
  <conditionalFormatting sqref="D50">
    <cfRule type="cellIs" dxfId="172" priority="151" operator="equal">
      <formula>0</formula>
    </cfRule>
  </conditionalFormatting>
  <conditionalFormatting sqref="D66">
    <cfRule type="cellIs" dxfId="171" priority="150" operator="equal">
      <formula>0</formula>
    </cfRule>
  </conditionalFormatting>
  <conditionalFormatting sqref="D92">
    <cfRule type="cellIs" dxfId="170" priority="131" operator="equal">
      <formula>0</formula>
    </cfRule>
  </conditionalFormatting>
  <conditionalFormatting sqref="D67">
    <cfRule type="cellIs" dxfId="169" priority="149" operator="equal">
      <formula>0</formula>
    </cfRule>
  </conditionalFormatting>
  <conditionalFormatting sqref="D68">
    <cfRule type="cellIs" dxfId="168" priority="148" operator="equal">
      <formula>0</formula>
    </cfRule>
  </conditionalFormatting>
  <conditionalFormatting sqref="D69">
    <cfRule type="cellIs" dxfId="167" priority="147" operator="equal">
      <formula>0</formula>
    </cfRule>
  </conditionalFormatting>
  <conditionalFormatting sqref="D70">
    <cfRule type="cellIs" dxfId="166" priority="146" operator="equal">
      <formula>0</formula>
    </cfRule>
  </conditionalFormatting>
  <conditionalFormatting sqref="D71">
    <cfRule type="cellIs" dxfId="165" priority="145" operator="equal">
      <formula>0</formula>
    </cfRule>
  </conditionalFormatting>
  <conditionalFormatting sqref="D72">
    <cfRule type="cellIs" dxfId="164" priority="144" operator="equal">
      <formula>0</formula>
    </cfRule>
  </conditionalFormatting>
  <conditionalFormatting sqref="D75">
    <cfRule type="cellIs" dxfId="163" priority="143" operator="equal">
      <formula>0</formula>
    </cfRule>
  </conditionalFormatting>
  <conditionalFormatting sqref="D76">
    <cfRule type="cellIs" dxfId="162" priority="142" operator="equal">
      <formula>0</formula>
    </cfRule>
  </conditionalFormatting>
  <conditionalFormatting sqref="D77">
    <cfRule type="cellIs" dxfId="161" priority="141" operator="equal">
      <formula>0</formula>
    </cfRule>
  </conditionalFormatting>
  <conditionalFormatting sqref="D81">
    <cfRule type="cellIs" dxfId="160" priority="140" operator="equal">
      <formula>0</formula>
    </cfRule>
  </conditionalFormatting>
  <conditionalFormatting sqref="D80">
    <cfRule type="cellIs" dxfId="159" priority="139" operator="equal">
      <formula>0</formula>
    </cfRule>
  </conditionalFormatting>
  <conditionalFormatting sqref="D96">
    <cfRule type="cellIs" dxfId="158" priority="129" operator="equal">
      <formula>0</formula>
    </cfRule>
  </conditionalFormatting>
  <conditionalFormatting sqref="D91">
    <cfRule type="cellIs" dxfId="157" priority="132" operator="equal">
      <formula>0</formula>
    </cfRule>
  </conditionalFormatting>
  <conditionalFormatting sqref="D89">
    <cfRule type="cellIs" dxfId="156" priority="128" operator="equal">
      <formula>0</formula>
    </cfRule>
  </conditionalFormatting>
  <conditionalFormatting sqref="D86">
    <cfRule type="cellIs" dxfId="155" priority="134" operator="equal">
      <formula>0</formula>
    </cfRule>
  </conditionalFormatting>
  <conditionalFormatting sqref="D85">
    <cfRule type="cellIs" dxfId="154" priority="135" operator="equal">
      <formula>0</formula>
    </cfRule>
  </conditionalFormatting>
  <conditionalFormatting sqref="D90">
    <cfRule type="cellIs" dxfId="153" priority="133" operator="equal">
      <formula>0</formula>
    </cfRule>
  </conditionalFormatting>
  <conditionalFormatting sqref="D102">
    <cfRule type="cellIs" dxfId="152" priority="124" operator="equal">
      <formula>0</formula>
    </cfRule>
  </conditionalFormatting>
  <conditionalFormatting sqref="D95:D96">
    <cfRule type="cellIs" dxfId="151" priority="130" operator="equal">
      <formula>0</formula>
    </cfRule>
  </conditionalFormatting>
  <conditionalFormatting sqref="D105">
    <cfRule type="cellIs" dxfId="150" priority="123" operator="equal">
      <formula>0</formula>
    </cfRule>
  </conditionalFormatting>
  <conditionalFormatting sqref="D104">
    <cfRule type="cellIs" dxfId="149" priority="121" operator="equal">
      <formula>0</formula>
    </cfRule>
  </conditionalFormatting>
  <conditionalFormatting sqref="D100">
    <cfRule type="cellIs" dxfId="148" priority="127" operator="equal">
      <formula>0</formula>
    </cfRule>
  </conditionalFormatting>
  <conditionalFormatting sqref="D99">
    <cfRule type="cellIs" dxfId="147" priority="126" operator="equal">
      <formula>0</formula>
    </cfRule>
  </conditionalFormatting>
  <conditionalFormatting sqref="D103">
    <cfRule type="cellIs" dxfId="146" priority="125" operator="equal">
      <formula>0</formula>
    </cfRule>
  </conditionalFormatting>
  <conditionalFormatting sqref="D101">
    <cfRule type="cellIs" dxfId="145" priority="122" operator="equal">
      <formula>0</formula>
    </cfRule>
  </conditionalFormatting>
  <conditionalFormatting sqref="D108">
    <cfRule type="cellIs" dxfId="144" priority="120" operator="equal">
      <formula>0</formula>
    </cfRule>
  </conditionalFormatting>
  <conditionalFormatting sqref="D111">
    <cfRule type="cellIs" dxfId="143" priority="119" operator="equal">
      <formula>0</formula>
    </cfRule>
  </conditionalFormatting>
  <conditionalFormatting sqref="D112">
    <cfRule type="cellIs" dxfId="142" priority="118" operator="equal">
      <formula>0</formula>
    </cfRule>
  </conditionalFormatting>
  <conditionalFormatting sqref="D109">
    <cfRule type="cellIs" dxfId="141" priority="117" operator="equal">
      <formula>0</formula>
    </cfRule>
  </conditionalFormatting>
  <conditionalFormatting sqref="D115">
    <cfRule type="cellIs" dxfId="140" priority="116" operator="equal">
      <formula>0</formula>
    </cfRule>
  </conditionalFormatting>
  <conditionalFormatting sqref="D110">
    <cfRule type="cellIs" dxfId="139" priority="115" operator="equal">
      <formula>0</formula>
    </cfRule>
  </conditionalFormatting>
  <conditionalFormatting sqref="D114">
    <cfRule type="cellIs" dxfId="138" priority="114" operator="equal">
      <formula>0</formula>
    </cfRule>
  </conditionalFormatting>
  <conditionalFormatting sqref="D113">
    <cfRule type="cellIs" dxfId="137" priority="113" operator="equal">
      <formula>0</formula>
    </cfRule>
  </conditionalFormatting>
  <conditionalFormatting sqref="D118">
    <cfRule type="cellIs" dxfId="136" priority="112" operator="equal">
      <formula>0</formula>
    </cfRule>
  </conditionalFormatting>
  <conditionalFormatting sqref="D119">
    <cfRule type="cellIs" dxfId="135" priority="111" operator="equal">
      <formula>0</formula>
    </cfRule>
  </conditionalFormatting>
  <conditionalFormatting sqref="D120">
    <cfRule type="cellIs" dxfId="134" priority="110" operator="equal">
      <formula>0</formula>
    </cfRule>
  </conditionalFormatting>
  <conditionalFormatting sqref="D131">
    <cfRule type="cellIs" dxfId="133" priority="109" operator="equal">
      <formula>0</formula>
    </cfRule>
  </conditionalFormatting>
  <conditionalFormatting sqref="D132">
    <cfRule type="cellIs" dxfId="132" priority="108" operator="equal">
      <formula>0</formula>
    </cfRule>
  </conditionalFormatting>
  <conditionalFormatting sqref="D133">
    <cfRule type="cellIs" dxfId="131" priority="107" operator="equal">
      <formula>0</formula>
    </cfRule>
  </conditionalFormatting>
  <conditionalFormatting sqref="D134">
    <cfRule type="cellIs" dxfId="130" priority="106" operator="equal">
      <formula>0</formula>
    </cfRule>
  </conditionalFormatting>
  <conditionalFormatting sqref="D135">
    <cfRule type="cellIs" dxfId="129" priority="105" operator="equal">
      <formula>0</formula>
    </cfRule>
  </conditionalFormatting>
  <conditionalFormatting sqref="D136">
    <cfRule type="cellIs" dxfId="128" priority="104" operator="equal">
      <formula>0</formula>
    </cfRule>
  </conditionalFormatting>
  <conditionalFormatting sqref="D137">
    <cfRule type="cellIs" dxfId="127" priority="103" operator="equal">
      <formula>0</formula>
    </cfRule>
  </conditionalFormatting>
  <conditionalFormatting sqref="D123">
    <cfRule type="cellIs" dxfId="126" priority="102" operator="equal">
      <formula>0</formula>
    </cfRule>
  </conditionalFormatting>
  <conditionalFormatting sqref="D124">
    <cfRule type="cellIs" dxfId="125" priority="101" operator="equal">
      <formula>0</formula>
    </cfRule>
  </conditionalFormatting>
  <conditionalFormatting sqref="D127">
    <cfRule type="cellIs" dxfId="124" priority="100" operator="equal">
      <formula>0</formula>
    </cfRule>
  </conditionalFormatting>
  <conditionalFormatting sqref="D128">
    <cfRule type="cellIs" dxfId="123" priority="99" operator="equal">
      <formula>0</formula>
    </cfRule>
  </conditionalFormatting>
  <conditionalFormatting sqref="D144">
    <cfRule type="cellIs" dxfId="122" priority="98" operator="equal">
      <formula>0</formula>
    </cfRule>
  </conditionalFormatting>
  <conditionalFormatting sqref="D157">
    <cfRule type="cellIs" dxfId="121" priority="97" operator="equal">
      <formula>0</formula>
    </cfRule>
  </conditionalFormatting>
  <conditionalFormatting sqref="D158">
    <cfRule type="cellIs" dxfId="120" priority="96" operator="equal">
      <formula>0</formula>
    </cfRule>
  </conditionalFormatting>
  <conditionalFormatting sqref="D159">
    <cfRule type="cellIs" dxfId="119" priority="95" operator="equal">
      <formula>0</formula>
    </cfRule>
  </conditionalFormatting>
  <conditionalFormatting sqref="D156">
    <cfRule type="cellIs" dxfId="118" priority="94" operator="equal">
      <formula>0</formula>
    </cfRule>
  </conditionalFormatting>
  <conditionalFormatting sqref="D177">
    <cfRule type="cellIs" dxfId="117" priority="87" operator="equal">
      <formula>0</formula>
    </cfRule>
  </conditionalFormatting>
  <conditionalFormatting sqref="D162">
    <cfRule type="cellIs" dxfId="116" priority="93" operator="equal">
      <formula>0</formula>
    </cfRule>
  </conditionalFormatting>
  <conditionalFormatting sqref="D163">
    <cfRule type="cellIs" dxfId="115" priority="92" operator="equal">
      <formula>0</formula>
    </cfRule>
  </conditionalFormatting>
  <conditionalFormatting sqref="D164">
    <cfRule type="cellIs" dxfId="114" priority="91" operator="equal">
      <formula>0</formula>
    </cfRule>
  </conditionalFormatting>
  <conditionalFormatting sqref="D165">
    <cfRule type="cellIs" dxfId="113" priority="90" operator="equal">
      <formula>0</formula>
    </cfRule>
  </conditionalFormatting>
  <conditionalFormatting sqref="D175">
    <cfRule type="cellIs" dxfId="112" priority="89" operator="equal">
      <formula>0</formula>
    </cfRule>
  </conditionalFormatting>
  <conditionalFormatting sqref="D176">
    <cfRule type="cellIs" dxfId="111" priority="88" operator="equal">
      <formula>0</formula>
    </cfRule>
  </conditionalFormatting>
  <conditionalFormatting sqref="D172">
    <cfRule type="cellIs" dxfId="110" priority="82" operator="equal">
      <formula>0</formula>
    </cfRule>
  </conditionalFormatting>
  <conditionalFormatting sqref="D168">
    <cfRule type="cellIs" dxfId="109" priority="86" operator="equal">
      <formula>0</formula>
    </cfRule>
  </conditionalFormatting>
  <conditionalFormatting sqref="D169">
    <cfRule type="cellIs" dxfId="108" priority="85" operator="equal">
      <formula>0</formula>
    </cfRule>
  </conditionalFormatting>
  <conditionalFormatting sqref="D171">
    <cfRule type="cellIs" dxfId="107" priority="84" operator="equal">
      <formula>0</formula>
    </cfRule>
  </conditionalFormatting>
  <conditionalFormatting sqref="D170">
    <cfRule type="cellIs" dxfId="106" priority="83" operator="equal">
      <formula>0</formula>
    </cfRule>
  </conditionalFormatting>
  <conditionalFormatting sqref="D151">
    <cfRule type="cellIs" dxfId="105" priority="78" operator="equal">
      <formula>0</formula>
    </cfRule>
  </conditionalFormatting>
  <conditionalFormatting sqref="D148">
    <cfRule type="cellIs" dxfId="104" priority="81" operator="equal">
      <formula>0</formula>
    </cfRule>
  </conditionalFormatting>
  <conditionalFormatting sqref="D149">
    <cfRule type="cellIs" dxfId="103" priority="80" operator="equal">
      <formula>0</formula>
    </cfRule>
  </conditionalFormatting>
  <conditionalFormatting sqref="D152">
    <cfRule type="cellIs" dxfId="102" priority="76" operator="equal">
      <formula>0</formula>
    </cfRule>
  </conditionalFormatting>
  <conditionalFormatting sqref="D150">
    <cfRule type="cellIs" dxfId="101" priority="75" operator="equal">
      <formula>0</formula>
    </cfRule>
  </conditionalFormatting>
  <conditionalFormatting sqref="D180">
    <cfRule type="cellIs" dxfId="100" priority="74" operator="equal">
      <formula>0</formula>
    </cfRule>
  </conditionalFormatting>
  <conditionalFormatting sqref="D181">
    <cfRule type="cellIs" dxfId="99" priority="73" operator="equal">
      <formula>0</formula>
    </cfRule>
  </conditionalFormatting>
  <conditionalFormatting sqref="D184">
    <cfRule type="cellIs" dxfId="98" priority="72" operator="equal">
      <formula>0</formula>
    </cfRule>
  </conditionalFormatting>
  <conditionalFormatting sqref="D186">
    <cfRule type="cellIs" dxfId="97" priority="71" operator="equal">
      <formula>0</formula>
    </cfRule>
  </conditionalFormatting>
  <conditionalFormatting sqref="D187">
    <cfRule type="cellIs" dxfId="96" priority="70" operator="equal">
      <formula>0</formula>
    </cfRule>
  </conditionalFormatting>
  <conditionalFormatting sqref="D185">
    <cfRule type="cellIs" dxfId="95" priority="69" operator="equal">
      <formula>0</formula>
    </cfRule>
  </conditionalFormatting>
  <conditionalFormatting sqref="D192">
    <cfRule type="cellIs" dxfId="94" priority="68" operator="equal">
      <formula>0</formula>
    </cfRule>
  </conditionalFormatting>
  <conditionalFormatting sqref="D193">
    <cfRule type="cellIs" dxfId="93" priority="67" operator="equal">
      <formula>0</formula>
    </cfRule>
  </conditionalFormatting>
  <conditionalFormatting sqref="D195">
    <cfRule type="cellIs" dxfId="92" priority="66" operator="equal">
      <formula>0</formula>
    </cfRule>
  </conditionalFormatting>
  <conditionalFormatting sqref="D194">
    <cfRule type="cellIs" dxfId="91" priority="65" operator="equal">
      <formula>0</formula>
    </cfRule>
  </conditionalFormatting>
  <conditionalFormatting sqref="D198">
    <cfRule type="cellIs" dxfId="90" priority="64" operator="equal">
      <formula>0</formula>
    </cfRule>
  </conditionalFormatting>
  <conditionalFormatting sqref="D202">
    <cfRule type="cellIs" dxfId="89" priority="63" operator="equal">
      <formula>0</formula>
    </cfRule>
  </conditionalFormatting>
  <conditionalFormatting sqref="D203">
    <cfRule type="cellIs" dxfId="88" priority="62" operator="equal">
      <formula>0</formula>
    </cfRule>
  </conditionalFormatting>
  <conditionalFormatting sqref="D204">
    <cfRule type="cellIs" dxfId="87" priority="61" operator="equal">
      <formula>0</formula>
    </cfRule>
  </conditionalFormatting>
  <conditionalFormatting sqref="D210">
    <cfRule type="cellIs" dxfId="86" priority="60" operator="equal">
      <formula>0</formula>
    </cfRule>
  </conditionalFormatting>
  <conditionalFormatting sqref="D213">
    <cfRule type="cellIs" dxfId="85" priority="59" operator="equal">
      <formula>0</formula>
    </cfRule>
  </conditionalFormatting>
  <conditionalFormatting sqref="D212">
    <cfRule type="cellIs" dxfId="84" priority="58" operator="equal">
      <formula>0</formula>
    </cfRule>
  </conditionalFormatting>
  <conditionalFormatting sqref="D214">
    <cfRule type="cellIs" dxfId="83" priority="57" operator="equal">
      <formula>0</formula>
    </cfRule>
  </conditionalFormatting>
  <conditionalFormatting sqref="D215">
    <cfRule type="cellIs" dxfId="82" priority="56" operator="equal">
      <formula>0</formula>
    </cfRule>
  </conditionalFormatting>
  <conditionalFormatting sqref="D222">
    <cfRule type="cellIs" dxfId="81" priority="55" operator="equal">
      <formula>0</formula>
    </cfRule>
  </conditionalFormatting>
  <conditionalFormatting sqref="D223">
    <cfRule type="cellIs" dxfId="80" priority="54" operator="equal">
      <formula>0</formula>
    </cfRule>
  </conditionalFormatting>
  <conditionalFormatting sqref="D228">
    <cfRule type="cellIs" dxfId="79" priority="53" operator="equal">
      <formula>0</formula>
    </cfRule>
  </conditionalFormatting>
  <conditionalFormatting sqref="D229">
    <cfRule type="cellIs" dxfId="78" priority="52" operator="equal">
      <formula>0</formula>
    </cfRule>
  </conditionalFormatting>
  <conditionalFormatting sqref="D230">
    <cfRule type="cellIs" dxfId="77" priority="51" operator="equal">
      <formula>0</formula>
    </cfRule>
  </conditionalFormatting>
  <conditionalFormatting sqref="D235">
    <cfRule type="cellIs" dxfId="76" priority="50" operator="equal">
      <formula>0</formula>
    </cfRule>
  </conditionalFormatting>
  <conditionalFormatting sqref="D236">
    <cfRule type="cellIs" dxfId="75" priority="49" operator="equal">
      <formula>0</formula>
    </cfRule>
  </conditionalFormatting>
  <conditionalFormatting sqref="D237">
    <cfRule type="cellIs" dxfId="74" priority="48" operator="equal">
      <formula>0</formula>
    </cfRule>
  </conditionalFormatting>
  <conditionalFormatting sqref="D238">
    <cfRule type="cellIs" dxfId="73" priority="47" operator="equal">
      <formula>0</formula>
    </cfRule>
  </conditionalFormatting>
  <conditionalFormatting sqref="D239">
    <cfRule type="cellIs" dxfId="72" priority="46" operator="equal">
      <formula>0</formula>
    </cfRule>
  </conditionalFormatting>
  <conditionalFormatting sqref="D241">
    <cfRule type="cellIs" dxfId="71" priority="45" operator="equal">
      <formula>0</formula>
    </cfRule>
  </conditionalFormatting>
  <conditionalFormatting sqref="D244">
    <cfRule type="cellIs" dxfId="70" priority="44" operator="equal">
      <formula>0</formula>
    </cfRule>
  </conditionalFormatting>
  <conditionalFormatting sqref="D242">
    <cfRule type="cellIs" dxfId="69" priority="43" operator="equal">
      <formula>0</formula>
    </cfRule>
  </conditionalFormatting>
  <conditionalFormatting sqref="D240">
    <cfRule type="cellIs" dxfId="68" priority="42" operator="equal">
      <formula>0</formula>
    </cfRule>
  </conditionalFormatting>
  <conditionalFormatting sqref="D243">
    <cfRule type="cellIs" dxfId="67" priority="41" operator="equal">
      <formula>0</formula>
    </cfRule>
  </conditionalFormatting>
  <conditionalFormatting sqref="D247">
    <cfRule type="cellIs" dxfId="66" priority="40" operator="equal">
      <formula>0</formula>
    </cfRule>
  </conditionalFormatting>
  <conditionalFormatting sqref="D248">
    <cfRule type="cellIs" dxfId="65" priority="39" operator="equal">
      <formula>0</formula>
    </cfRule>
  </conditionalFormatting>
  <conditionalFormatting sqref="D249">
    <cfRule type="cellIs" dxfId="64" priority="38" operator="equal">
      <formula>0</formula>
    </cfRule>
  </conditionalFormatting>
  <conditionalFormatting sqref="D252">
    <cfRule type="cellIs" dxfId="63" priority="37" operator="equal">
      <formula>0</formula>
    </cfRule>
  </conditionalFormatting>
  <conditionalFormatting sqref="D253">
    <cfRule type="cellIs" dxfId="62" priority="36" operator="equal">
      <formula>0</formula>
    </cfRule>
  </conditionalFormatting>
  <conditionalFormatting sqref="D255">
    <cfRule type="cellIs" dxfId="61" priority="35" operator="equal">
      <formula>0</formula>
    </cfRule>
  </conditionalFormatting>
  <conditionalFormatting sqref="D254">
    <cfRule type="cellIs" dxfId="60" priority="34" operator="equal">
      <formula>0</formula>
    </cfRule>
  </conditionalFormatting>
  <conditionalFormatting sqref="D258">
    <cfRule type="cellIs" dxfId="59" priority="33" operator="equal">
      <formula>0</formula>
    </cfRule>
  </conditionalFormatting>
  <conditionalFormatting sqref="D259">
    <cfRule type="cellIs" dxfId="58" priority="32" operator="equal">
      <formula>0</formula>
    </cfRule>
  </conditionalFormatting>
  <conditionalFormatting sqref="D260">
    <cfRule type="cellIs" dxfId="57" priority="31" operator="equal">
      <formula>0</formula>
    </cfRule>
  </conditionalFormatting>
  <conditionalFormatting sqref="D263">
    <cfRule type="cellIs" dxfId="56" priority="30" operator="equal">
      <formula>0</formula>
    </cfRule>
  </conditionalFormatting>
  <conditionalFormatting sqref="D266">
    <cfRule type="cellIs" dxfId="55" priority="29" operator="equal">
      <formula>0</formula>
    </cfRule>
  </conditionalFormatting>
  <conditionalFormatting sqref="D269">
    <cfRule type="cellIs" dxfId="54" priority="28" operator="equal">
      <formula>0</formula>
    </cfRule>
  </conditionalFormatting>
  <conditionalFormatting sqref="D270">
    <cfRule type="cellIs" dxfId="53" priority="27" operator="equal">
      <formula>0</formula>
    </cfRule>
  </conditionalFormatting>
  <conditionalFormatting sqref="D271">
    <cfRule type="cellIs" dxfId="52" priority="26" operator="equal">
      <formula>0</formula>
    </cfRule>
  </conditionalFormatting>
  <conditionalFormatting sqref="D272">
    <cfRule type="cellIs" dxfId="51" priority="25" operator="equal">
      <formula>0</formula>
    </cfRule>
  </conditionalFormatting>
  <conditionalFormatting sqref="D275">
    <cfRule type="cellIs" dxfId="50" priority="24" operator="equal">
      <formula>0</formula>
    </cfRule>
  </conditionalFormatting>
  <conditionalFormatting sqref="D276">
    <cfRule type="cellIs" dxfId="49" priority="23" operator="equal">
      <formula>0</formula>
    </cfRule>
  </conditionalFormatting>
  <conditionalFormatting sqref="D277">
    <cfRule type="cellIs" dxfId="48" priority="22" operator="equal">
      <formula>0</formula>
    </cfRule>
  </conditionalFormatting>
  <conditionalFormatting sqref="D278">
    <cfRule type="cellIs" dxfId="47" priority="21" operator="equal">
      <formula>0</formula>
    </cfRule>
  </conditionalFormatting>
  <conditionalFormatting sqref="D281">
    <cfRule type="cellIs" dxfId="46" priority="20" operator="equal">
      <formula>0</formula>
    </cfRule>
  </conditionalFormatting>
  <conditionalFormatting sqref="D286">
    <cfRule type="cellIs" dxfId="45" priority="19" operator="equal">
      <formula>0</formula>
    </cfRule>
  </conditionalFormatting>
  <conditionalFormatting sqref="D289">
    <cfRule type="cellIs" dxfId="44" priority="18" operator="equal">
      <formula>0</formula>
    </cfRule>
  </conditionalFormatting>
  <conditionalFormatting sqref="D294">
    <cfRule type="cellIs" dxfId="43" priority="17" operator="equal">
      <formula>0</formula>
    </cfRule>
  </conditionalFormatting>
  <conditionalFormatting sqref="D290">
    <cfRule type="cellIs" dxfId="42" priority="16" operator="equal">
      <formula>0</formula>
    </cfRule>
  </conditionalFormatting>
  <conditionalFormatting sqref="D291">
    <cfRule type="cellIs" dxfId="41" priority="15" operator="equal">
      <formula>0</formula>
    </cfRule>
  </conditionalFormatting>
  <conditionalFormatting sqref="D293">
    <cfRule type="cellIs" dxfId="40" priority="14" operator="equal">
      <formula>0</formula>
    </cfRule>
  </conditionalFormatting>
  <conditionalFormatting sqref="D292">
    <cfRule type="cellIs" dxfId="39" priority="13" operator="equal">
      <formula>0</formula>
    </cfRule>
  </conditionalFormatting>
  <conditionalFormatting sqref="D295">
    <cfRule type="cellIs" dxfId="38" priority="12" operator="equal">
      <formula>0</formula>
    </cfRule>
  </conditionalFormatting>
  <conditionalFormatting sqref="D298">
    <cfRule type="cellIs" dxfId="37" priority="11" operator="equal">
      <formula>0</formula>
    </cfRule>
  </conditionalFormatting>
  <conditionalFormatting sqref="D299">
    <cfRule type="cellIs" dxfId="36" priority="10" operator="equal">
      <formula>0</formula>
    </cfRule>
  </conditionalFormatting>
  <conditionalFormatting sqref="D300">
    <cfRule type="cellIs" dxfId="35" priority="9" operator="equal">
      <formula>0</formula>
    </cfRule>
  </conditionalFormatting>
  <conditionalFormatting sqref="D301">
    <cfRule type="cellIs" dxfId="34" priority="8" operator="equal">
      <formula>0</formula>
    </cfRule>
  </conditionalFormatting>
  <conditionalFormatting sqref="D304">
    <cfRule type="cellIs" dxfId="33" priority="7" operator="equal">
      <formula>0</formula>
    </cfRule>
  </conditionalFormatting>
  <conditionalFormatting sqref="D307">
    <cfRule type="cellIs" dxfId="32" priority="6" operator="equal">
      <formula>0</formula>
    </cfRule>
  </conditionalFormatting>
  <conditionalFormatting sqref="D310">
    <cfRule type="cellIs" dxfId="31" priority="5" operator="equal">
      <formula>0</formula>
    </cfRule>
  </conditionalFormatting>
  <conditionalFormatting sqref="D311">
    <cfRule type="cellIs" dxfId="30" priority="4" operator="equal">
      <formula>0</formula>
    </cfRule>
  </conditionalFormatting>
  <conditionalFormatting sqref="D312">
    <cfRule type="cellIs" dxfId="29" priority="3" operator="equal">
      <formula>0</formula>
    </cfRule>
  </conditionalFormatting>
  <conditionalFormatting sqref="D316">
    <cfRule type="cellIs" dxfId="28" priority="2" operator="equal">
      <formula>0</formula>
    </cfRule>
  </conditionalFormatting>
  <conditionalFormatting sqref="D315">
    <cfRule type="cellIs" dxfId="27" priority="1" operator="equal">
      <formula>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7">
    <tabColor theme="3"/>
  </sheetPr>
  <dimension ref="A1:F223"/>
  <sheetViews>
    <sheetView topLeftCell="A22" zoomScale="70" zoomScaleNormal="70" workbookViewId="0">
      <selection activeCell="F15" sqref="F15"/>
    </sheetView>
  </sheetViews>
  <sheetFormatPr baseColWidth="10" defaultColWidth="11.453125" defaultRowHeight="14.5"/>
  <cols>
    <col min="1" max="1" width="21.81640625" style="219" customWidth="1"/>
    <col min="2" max="2" width="25.1796875" style="220" customWidth="1"/>
    <col min="3" max="3" width="51" style="341" bestFit="1" customWidth="1"/>
    <col min="4" max="4" width="13.1796875" style="212" customWidth="1"/>
    <col min="5" max="5" width="12.54296875" style="212" customWidth="1"/>
  </cols>
  <sheetData>
    <row r="1" spans="1:5" ht="18.5">
      <c r="A1" s="683" t="s">
        <v>1934</v>
      </c>
      <c r="B1" s="684"/>
      <c r="C1" s="684"/>
      <c r="D1" s="684"/>
      <c r="E1" s="685"/>
    </row>
    <row r="2" spans="1:5" ht="27.75" customHeight="1">
      <c r="A2" s="710" t="s">
        <v>895</v>
      </c>
      <c r="B2" s="714" t="s">
        <v>897</v>
      </c>
      <c r="C2" s="711" t="s">
        <v>1307</v>
      </c>
      <c r="D2" s="712" t="s">
        <v>1308</v>
      </c>
      <c r="E2" s="713"/>
    </row>
    <row r="3" spans="1:5">
      <c r="A3" s="710"/>
      <c r="B3" s="714"/>
      <c r="C3" s="711"/>
      <c r="D3" s="367" t="s">
        <v>901</v>
      </c>
      <c r="E3" s="367" t="s">
        <v>900</v>
      </c>
    </row>
    <row r="4" spans="1:5">
      <c r="A4" s="517"/>
      <c r="B4" s="518"/>
      <c r="C4" s="509"/>
      <c r="D4" s="442">
        <f>SUM(D7,D11,D13,D16,D24,D27,D31,D34,D41,D38,D44,D48,D52,D55,D62,D65,D69,D71,D76,D78,D80,D83,D86,D89,D91,D94,D97,D99,D105,D110,D112,D116,D121,D124,D131,D138,D141,D143,D148,D150,D158,D161,D166,D169,D173,D177,D180,D184,D187,D191,D193,D197,D202,D210,D213,D216,D219,D222)</f>
        <v>141</v>
      </c>
      <c r="E4" s="442">
        <f>SUM(E7,E11,E13,E16,E24,E27,E31,E34,E41,E38,E44,E48,E52,E55,E62,E65,E69,E71,E76,E78,E80,E83,E86,E89,E91,E94,E97,E99,E105,E110,E112,E116,E121,E124,E131,E138,E141,E143,E148,E150,E158,E161,E166,E169,E173,E177,E180,E184,E187,E191,E193,E197,E202,E210,E213,E216,E219,E222)</f>
        <v>25.75</v>
      </c>
    </row>
    <row r="5" spans="1:5">
      <c r="A5" s="519"/>
      <c r="B5" s="520"/>
      <c r="C5" s="521" t="s">
        <v>1380</v>
      </c>
      <c r="D5" s="430">
        <f>SUM(D11,D27,D34,D41,D52,D55,D65,D71,D76,D86,D91,D94,D99,D112,D121,D124,D148,D150,D158,D166,D173,D180,D191,D193,D202,D216,D222)</f>
        <v>62.5</v>
      </c>
      <c r="E5" s="430">
        <f>SUM(E11,E27,E34,E41,E52,E55,E65,E71,E76,E86,E91,E94,E99,E112,E121,E124,E148,E150,E158,E166,E173,E180,E191,E193,E202,E216,E222)</f>
        <v>7.5</v>
      </c>
    </row>
    <row r="6" spans="1:5">
      <c r="A6" s="519"/>
      <c r="B6" s="520"/>
      <c r="C6" s="563" t="s">
        <v>1381</v>
      </c>
      <c r="D6" s="564">
        <f>SUM(D7,D13,D16,D24,D31,D38,D44,D48,D62,D69,D78,D80,D84,D89,D97,D105,D110,D116,D131,D138,D141,D143,D161,D169,D177,D184,D187,D197,D210,D213,D219)</f>
        <v>78.5</v>
      </c>
      <c r="E6" s="564">
        <f>SUM(E7,E13,E16,E24,E31,E38,E44,E48,E62,E69,E78,E80,E84,E89,E97,E105,E110,E116,E131,E138,E141,E143,E161,E169,E177,E184,E187,E197,E210,E213,E219)</f>
        <v>18.25</v>
      </c>
    </row>
    <row r="7" spans="1:5" ht="15" customHeight="1">
      <c r="A7" s="718" t="s">
        <v>803</v>
      </c>
      <c r="B7" s="715" t="s">
        <v>804</v>
      </c>
      <c r="C7" s="522" t="s">
        <v>1310</v>
      </c>
      <c r="D7" s="527">
        <f>SUM(D8:D9)</f>
        <v>1.25</v>
      </c>
      <c r="E7" s="527"/>
    </row>
    <row r="8" spans="1:5" ht="15" customHeight="1">
      <c r="A8" s="719"/>
      <c r="B8" s="716"/>
      <c r="C8" s="523" t="s">
        <v>938</v>
      </c>
      <c r="D8" s="528">
        <v>0.25</v>
      </c>
      <c r="E8" s="528"/>
    </row>
    <row r="9" spans="1:5" ht="15" customHeight="1">
      <c r="A9" s="719"/>
      <c r="B9" s="716"/>
      <c r="C9" s="523" t="s">
        <v>948</v>
      </c>
      <c r="D9" s="528">
        <v>1</v>
      </c>
      <c r="E9" s="528"/>
    </row>
    <row r="10" spans="1:5">
      <c r="A10" s="719"/>
      <c r="B10" s="716"/>
      <c r="C10" s="554"/>
      <c r="D10" s="555"/>
      <c r="E10" s="555"/>
    </row>
    <row r="11" spans="1:5">
      <c r="A11" s="719"/>
      <c r="B11" s="716"/>
      <c r="C11" s="522" t="s">
        <v>1311</v>
      </c>
      <c r="D11" s="527">
        <f>SUM(D12)</f>
        <v>0</v>
      </c>
      <c r="E11" s="527"/>
    </row>
    <row r="12" spans="1:5">
      <c r="A12" s="719"/>
      <c r="B12" s="716"/>
      <c r="C12" s="523"/>
      <c r="D12" s="528"/>
      <c r="E12" s="528"/>
    </row>
    <row r="13" spans="1:5">
      <c r="A13" s="719"/>
      <c r="B13" s="716"/>
      <c r="C13" s="522" t="s">
        <v>1255</v>
      </c>
      <c r="D13" s="527">
        <f>SUM(D14)</f>
        <v>23</v>
      </c>
      <c r="E13" s="527"/>
    </row>
    <row r="14" spans="1:5">
      <c r="A14" s="719"/>
      <c r="B14" s="716"/>
      <c r="C14" s="523" t="s">
        <v>948</v>
      </c>
      <c r="D14" s="51">
        <v>23</v>
      </c>
      <c r="E14" s="528"/>
    </row>
    <row r="15" spans="1:5">
      <c r="A15" s="720"/>
      <c r="B15" s="717"/>
      <c r="C15" s="523"/>
      <c r="D15" s="528"/>
      <c r="E15" s="528"/>
    </row>
    <row r="16" spans="1:5">
      <c r="A16" s="718" t="s">
        <v>726</v>
      </c>
      <c r="B16" s="715" t="s">
        <v>727</v>
      </c>
      <c r="C16" s="522" t="s">
        <v>1207</v>
      </c>
      <c r="D16" s="527">
        <f>SUM(D17:D22)</f>
        <v>11.5</v>
      </c>
      <c r="E16" s="528"/>
    </row>
    <row r="17" spans="1:6">
      <c r="A17" s="719"/>
      <c r="B17" s="716"/>
      <c r="C17" s="524" t="s">
        <v>927</v>
      </c>
      <c r="D17" s="51">
        <v>1</v>
      </c>
      <c r="E17" s="528"/>
    </row>
    <row r="18" spans="1:6">
      <c r="A18" s="719"/>
      <c r="B18" s="716"/>
      <c r="C18" s="524" t="s">
        <v>930</v>
      </c>
      <c r="D18" s="51">
        <v>0.5</v>
      </c>
      <c r="E18" s="528"/>
    </row>
    <row r="19" spans="1:6">
      <c r="A19" s="719"/>
      <c r="B19" s="716"/>
      <c r="C19" s="524" t="s">
        <v>931</v>
      </c>
      <c r="D19" s="51">
        <v>3.25</v>
      </c>
      <c r="E19" s="528"/>
    </row>
    <row r="20" spans="1:6">
      <c r="A20" s="719"/>
      <c r="B20" s="716"/>
      <c r="C20" s="524" t="s">
        <v>934</v>
      </c>
      <c r="D20" s="51">
        <v>4</v>
      </c>
      <c r="E20" s="528"/>
    </row>
    <row r="21" spans="1:6">
      <c r="A21" s="719"/>
      <c r="B21" s="716"/>
      <c r="C21" s="524" t="s">
        <v>935</v>
      </c>
      <c r="D21" s="51">
        <v>2.25</v>
      </c>
      <c r="E21" s="528"/>
    </row>
    <row r="22" spans="1:6">
      <c r="A22" s="719"/>
      <c r="B22" s="716"/>
      <c r="C22" s="524" t="s">
        <v>940</v>
      </c>
      <c r="D22" s="51">
        <v>0.5</v>
      </c>
      <c r="E22" s="528"/>
    </row>
    <row r="23" spans="1:6">
      <c r="A23" s="719"/>
      <c r="B23" s="717"/>
      <c r="C23" s="524"/>
      <c r="D23" s="528"/>
      <c r="E23" s="528"/>
    </row>
    <row r="24" spans="1:6">
      <c r="A24" s="719"/>
      <c r="B24" s="715" t="s">
        <v>788</v>
      </c>
      <c r="C24" s="522" t="s">
        <v>1208</v>
      </c>
      <c r="D24" s="527">
        <f>SUM(D25)</f>
        <v>2</v>
      </c>
      <c r="E24" s="527"/>
      <c r="F24" s="229"/>
    </row>
    <row r="25" spans="1:6">
      <c r="A25" s="719"/>
      <c r="B25" s="716"/>
      <c r="C25" s="524" t="s">
        <v>927</v>
      </c>
      <c r="D25" s="528">
        <v>2</v>
      </c>
      <c r="E25" s="528"/>
      <c r="F25" s="229"/>
    </row>
    <row r="26" spans="1:6">
      <c r="A26" s="719"/>
      <c r="B26" s="716"/>
      <c r="C26" s="528"/>
      <c r="D26" s="528"/>
      <c r="E26" s="528"/>
      <c r="F26" s="229"/>
    </row>
    <row r="27" spans="1:6">
      <c r="A27" s="719"/>
      <c r="B27" s="716"/>
      <c r="C27" s="525" t="s">
        <v>1209</v>
      </c>
      <c r="D27" s="527">
        <f>SUM(D28:D29)</f>
        <v>5</v>
      </c>
      <c r="E27" s="528"/>
      <c r="F27" s="229"/>
    </row>
    <row r="28" spans="1:6">
      <c r="A28" s="719"/>
      <c r="B28" s="716"/>
      <c r="C28" s="524" t="s">
        <v>927</v>
      </c>
      <c r="D28" s="528">
        <v>2.5</v>
      </c>
      <c r="E28" s="528"/>
      <c r="F28" s="229"/>
    </row>
    <row r="29" spans="1:6">
      <c r="A29" s="719"/>
      <c r="B29" s="716"/>
      <c r="C29" s="524" t="s">
        <v>1309</v>
      </c>
      <c r="D29" s="528">
        <v>2.5</v>
      </c>
      <c r="E29" s="528"/>
      <c r="F29" s="229"/>
    </row>
    <row r="30" spans="1:6">
      <c r="A30" s="720"/>
      <c r="B30" s="717"/>
      <c r="C30" s="524"/>
      <c r="D30" s="528"/>
      <c r="E30" s="528"/>
      <c r="F30" s="229"/>
    </row>
    <row r="31" spans="1:6">
      <c r="A31" s="718" t="s">
        <v>701</v>
      </c>
      <c r="B31" s="715" t="s">
        <v>760</v>
      </c>
      <c r="C31" s="522" t="s">
        <v>1210</v>
      </c>
      <c r="D31" s="527">
        <f>SUM(D32)</f>
        <v>0.25</v>
      </c>
      <c r="E31" s="528"/>
      <c r="F31" s="229"/>
    </row>
    <row r="32" spans="1:6">
      <c r="A32" s="719"/>
      <c r="B32" s="716"/>
      <c r="C32" s="524" t="s">
        <v>927</v>
      </c>
      <c r="D32" s="528">
        <v>0.25</v>
      </c>
      <c r="E32" s="528"/>
      <c r="F32" s="229"/>
    </row>
    <row r="33" spans="1:6">
      <c r="A33" s="719"/>
      <c r="B33" s="716"/>
      <c r="C33" s="524"/>
      <c r="D33" s="528"/>
      <c r="E33" s="528"/>
      <c r="F33" s="229"/>
    </row>
    <row r="34" spans="1:6">
      <c r="A34" s="719"/>
      <c r="B34" s="716"/>
      <c r="C34" s="525" t="s">
        <v>1564</v>
      </c>
      <c r="D34" s="527">
        <f>SUM(D35:D36)</f>
        <v>3</v>
      </c>
      <c r="E34" s="527"/>
      <c r="F34" s="229"/>
    </row>
    <row r="35" spans="1:6">
      <c r="A35" s="719"/>
      <c r="B35" s="716"/>
      <c r="C35" s="524" t="s">
        <v>927</v>
      </c>
      <c r="D35" s="528">
        <v>2</v>
      </c>
      <c r="E35" s="528"/>
      <c r="F35" s="229"/>
    </row>
    <row r="36" spans="1:6">
      <c r="A36" s="719"/>
      <c r="B36" s="716"/>
      <c r="C36" s="524" t="s">
        <v>936</v>
      </c>
      <c r="D36" s="528">
        <v>1</v>
      </c>
      <c r="E36" s="528"/>
      <c r="F36" s="229"/>
    </row>
    <row r="37" spans="1:6">
      <c r="A37" s="719"/>
      <c r="B37" s="716"/>
      <c r="C37" s="524"/>
      <c r="D37" s="528"/>
      <c r="E37" s="528"/>
      <c r="F37" s="229"/>
    </row>
    <row r="38" spans="1:6">
      <c r="A38" s="719"/>
      <c r="B38" s="715" t="s">
        <v>885</v>
      </c>
      <c r="C38" s="522" t="s">
        <v>1385</v>
      </c>
      <c r="D38" s="527">
        <v>0</v>
      </c>
      <c r="E38" s="528"/>
      <c r="F38" s="229"/>
    </row>
    <row r="39" spans="1:6">
      <c r="A39" s="719"/>
      <c r="B39" s="716"/>
      <c r="C39" s="524"/>
      <c r="D39" s="528"/>
      <c r="E39" s="528"/>
      <c r="F39" s="229"/>
    </row>
    <row r="40" spans="1:6">
      <c r="A40" s="719"/>
      <c r="B40" s="716"/>
      <c r="C40" s="522"/>
      <c r="D40" s="528"/>
      <c r="E40" s="528"/>
      <c r="F40" s="229"/>
    </row>
    <row r="41" spans="1:6">
      <c r="A41" s="719"/>
      <c r="B41" s="716"/>
      <c r="C41" s="522" t="s">
        <v>1384</v>
      </c>
      <c r="D41" s="527">
        <f>SUM(D42)</f>
        <v>2.25</v>
      </c>
      <c r="E41" s="527"/>
      <c r="F41" s="229"/>
    </row>
    <row r="42" spans="1:6">
      <c r="A42" s="719"/>
      <c r="B42" s="716"/>
      <c r="C42" s="524" t="s">
        <v>927</v>
      </c>
      <c r="D42" s="528">
        <v>2.25</v>
      </c>
      <c r="E42" s="528"/>
    </row>
    <row r="43" spans="1:6">
      <c r="A43" s="719"/>
      <c r="B43" s="716"/>
      <c r="C43" s="524"/>
      <c r="D43" s="528"/>
      <c r="E43" s="528"/>
    </row>
    <row r="44" spans="1:6">
      <c r="A44" s="719"/>
      <c r="B44" s="715" t="s">
        <v>702</v>
      </c>
      <c r="C44" s="525" t="s">
        <v>1214</v>
      </c>
      <c r="D44" s="527">
        <f>SUM(D45:D46)</f>
        <v>0</v>
      </c>
      <c r="E44" s="527">
        <f>SUM(E45:E46)</f>
        <v>1.5</v>
      </c>
    </row>
    <row r="45" spans="1:6">
      <c r="A45" s="719"/>
      <c r="B45" s="716"/>
      <c r="C45" s="524" t="s">
        <v>944</v>
      </c>
      <c r="D45" s="528"/>
      <c r="E45" s="528">
        <v>1</v>
      </c>
    </row>
    <row r="46" spans="1:6">
      <c r="A46" s="719"/>
      <c r="B46" s="716"/>
      <c r="C46" s="524" t="s">
        <v>943</v>
      </c>
      <c r="D46" s="528"/>
      <c r="E46" s="51">
        <v>0.5</v>
      </c>
    </row>
    <row r="47" spans="1:6">
      <c r="A47" s="720"/>
      <c r="B47" s="717"/>
      <c r="C47" s="524"/>
      <c r="D47" s="528"/>
      <c r="E47" s="528"/>
    </row>
    <row r="48" spans="1:6">
      <c r="A48" s="718" t="s">
        <v>711</v>
      </c>
      <c r="B48" s="715" t="s">
        <v>712</v>
      </c>
      <c r="C48" s="525" t="s">
        <v>1261</v>
      </c>
      <c r="D48" s="527">
        <f>SUM(D49:D50)</f>
        <v>10</v>
      </c>
      <c r="E48" s="527">
        <f>SUM(E49:E50)</f>
        <v>2.5</v>
      </c>
    </row>
    <row r="49" spans="1:5">
      <c r="A49" s="719"/>
      <c r="B49" s="716"/>
      <c r="C49" s="524" t="s">
        <v>944</v>
      </c>
      <c r="D49" s="528"/>
      <c r="E49" s="51">
        <v>2.5</v>
      </c>
    </row>
    <row r="50" spans="1:5">
      <c r="A50" s="719"/>
      <c r="B50" s="716"/>
      <c r="C50" s="524" t="s">
        <v>927</v>
      </c>
      <c r="D50" s="528">
        <v>10</v>
      </c>
      <c r="E50" s="528"/>
    </row>
    <row r="51" spans="1:5">
      <c r="A51" s="719"/>
      <c r="B51" s="716"/>
      <c r="C51" s="524"/>
      <c r="D51" s="528"/>
      <c r="E51" s="528"/>
    </row>
    <row r="52" spans="1:5">
      <c r="A52" s="719"/>
      <c r="B52" s="716"/>
      <c r="C52" s="525" t="s">
        <v>1262</v>
      </c>
      <c r="D52" s="527">
        <f>SUM(D53)</f>
        <v>5</v>
      </c>
      <c r="E52" s="528"/>
    </row>
    <row r="53" spans="1:5">
      <c r="A53" s="719"/>
      <c r="B53" s="716"/>
      <c r="C53" s="524" t="s">
        <v>927</v>
      </c>
      <c r="D53" s="528">
        <v>5</v>
      </c>
      <c r="E53" s="528"/>
    </row>
    <row r="54" spans="1:5">
      <c r="A54" s="719"/>
      <c r="B54" s="716"/>
      <c r="C54" s="524"/>
      <c r="D54" s="528"/>
      <c r="E54" s="528"/>
    </row>
    <row r="55" spans="1:5">
      <c r="A55" s="719"/>
      <c r="B55" s="716"/>
      <c r="C55" s="525" t="s">
        <v>1217</v>
      </c>
      <c r="D55" s="527">
        <f>SUM(D56:D60)</f>
        <v>4.25</v>
      </c>
      <c r="E55" s="527">
        <f>SUM(E56:E60)</f>
        <v>2.75</v>
      </c>
    </row>
    <row r="56" spans="1:5">
      <c r="A56" s="719"/>
      <c r="B56" s="716"/>
      <c r="C56" s="524" t="s">
        <v>927</v>
      </c>
      <c r="D56" s="528">
        <v>1</v>
      </c>
      <c r="E56" s="528"/>
    </row>
    <row r="57" spans="1:5">
      <c r="A57" s="719"/>
      <c r="B57" s="716"/>
      <c r="C57" s="524" t="s">
        <v>942</v>
      </c>
      <c r="D57" s="528"/>
      <c r="E57" s="51">
        <v>2.75</v>
      </c>
    </row>
    <row r="58" spans="1:5">
      <c r="A58" s="719"/>
      <c r="B58" s="716"/>
      <c r="C58" s="524" t="s">
        <v>935</v>
      </c>
      <c r="D58" s="51">
        <v>1</v>
      </c>
      <c r="E58" s="528"/>
    </row>
    <row r="59" spans="1:5">
      <c r="A59" s="719"/>
      <c r="B59" s="716"/>
      <c r="C59" s="524" t="s">
        <v>944</v>
      </c>
      <c r="D59" s="51">
        <v>0.5</v>
      </c>
      <c r="E59" s="528"/>
    </row>
    <row r="60" spans="1:5">
      <c r="A60" s="719"/>
      <c r="B60" s="716"/>
      <c r="C60" s="524" t="s">
        <v>947</v>
      </c>
      <c r="D60" s="51">
        <v>1.75</v>
      </c>
      <c r="E60" s="528"/>
    </row>
    <row r="61" spans="1:5">
      <c r="A61" s="719"/>
      <c r="B61" s="717"/>
      <c r="C61" s="524"/>
      <c r="D61" s="528"/>
      <c r="E61" s="528"/>
    </row>
    <row r="62" spans="1:5">
      <c r="A62" s="719"/>
      <c r="B62" s="715" t="s">
        <v>738</v>
      </c>
      <c r="C62" s="525" t="s">
        <v>1263</v>
      </c>
      <c r="D62" s="527">
        <f>SUM(D63)</f>
        <v>1.5</v>
      </c>
      <c r="E62" s="528"/>
    </row>
    <row r="63" spans="1:5">
      <c r="A63" s="719"/>
      <c r="B63" s="716"/>
      <c r="C63" s="524" t="s">
        <v>927</v>
      </c>
      <c r="D63" s="51">
        <v>1.5</v>
      </c>
      <c r="E63" s="528"/>
    </row>
    <row r="64" spans="1:5">
      <c r="A64" s="719"/>
      <c r="B64" s="716"/>
      <c r="C64" s="524"/>
      <c r="D64" s="528"/>
      <c r="E64" s="528"/>
    </row>
    <row r="65" spans="1:5">
      <c r="A65" s="719"/>
      <c r="B65" s="716"/>
      <c r="C65" s="525" t="s">
        <v>1218</v>
      </c>
      <c r="D65" s="527">
        <f>SUM(D66)</f>
        <v>1.75</v>
      </c>
      <c r="E65" s="527"/>
    </row>
    <row r="66" spans="1:5">
      <c r="A66" s="719"/>
      <c r="B66" s="716"/>
      <c r="C66" s="524" t="s">
        <v>927</v>
      </c>
      <c r="D66" s="51">
        <v>1.75</v>
      </c>
      <c r="E66" s="528"/>
    </row>
    <row r="67" spans="1:5">
      <c r="A67" s="719"/>
      <c r="B67" s="716"/>
      <c r="C67" s="524" t="s">
        <v>947</v>
      </c>
      <c r="D67" s="51">
        <v>0.75</v>
      </c>
      <c r="E67" s="528"/>
    </row>
    <row r="68" spans="1:5">
      <c r="A68" s="720"/>
      <c r="B68" s="716"/>
      <c r="C68" s="524"/>
      <c r="D68" s="528"/>
      <c r="E68" s="528"/>
    </row>
    <row r="69" spans="1:5">
      <c r="A69" s="718" t="s">
        <v>782</v>
      </c>
      <c r="B69" s="715" t="s">
        <v>783</v>
      </c>
      <c r="C69" s="525" t="s">
        <v>1219</v>
      </c>
      <c r="D69" s="527">
        <v>0</v>
      </c>
      <c r="E69" s="528"/>
    </row>
    <row r="70" spans="1:5">
      <c r="A70" s="719"/>
      <c r="B70" s="717"/>
      <c r="C70" s="526"/>
      <c r="D70" s="528"/>
      <c r="E70" s="528"/>
    </row>
    <row r="71" spans="1:5">
      <c r="A71" s="719"/>
      <c r="B71" s="715" t="s">
        <v>842</v>
      </c>
      <c r="C71" s="525" t="s">
        <v>1220</v>
      </c>
      <c r="D71" s="527">
        <f>SUM(D72:D74)</f>
        <v>3.5</v>
      </c>
      <c r="E71" s="527"/>
    </row>
    <row r="72" spans="1:5">
      <c r="A72" s="719"/>
      <c r="B72" s="716"/>
      <c r="C72" s="524" t="s">
        <v>927</v>
      </c>
      <c r="D72" s="51">
        <v>2.25</v>
      </c>
      <c r="E72" s="528"/>
    </row>
    <row r="73" spans="1:5">
      <c r="A73" s="719"/>
      <c r="B73" s="716"/>
      <c r="C73" s="524" t="s">
        <v>930</v>
      </c>
      <c r="D73" s="51">
        <v>1</v>
      </c>
      <c r="E73" s="528"/>
    </row>
    <row r="74" spans="1:5">
      <c r="A74" s="719"/>
      <c r="B74" s="716"/>
      <c r="C74" s="524" t="s">
        <v>1331</v>
      </c>
      <c r="D74" s="51">
        <v>0.25</v>
      </c>
      <c r="E74" s="528"/>
    </row>
    <row r="75" spans="1:5">
      <c r="A75" s="720"/>
      <c r="B75" s="717"/>
      <c r="C75" s="524"/>
      <c r="D75" s="528"/>
      <c r="E75" s="528"/>
    </row>
    <row r="76" spans="1:5">
      <c r="A76" s="702" t="s">
        <v>845</v>
      </c>
      <c r="B76" s="715" t="s">
        <v>869</v>
      </c>
      <c r="C76" s="525" t="s">
        <v>1223</v>
      </c>
      <c r="D76" s="527">
        <v>0</v>
      </c>
      <c r="E76" s="527"/>
    </row>
    <row r="77" spans="1:5">
      <c r="A77" s="703"/>
      <c r="B77" s="716"/>
      <c r="C77" s="524"/>
      <c r="D77" s="528"/>
      <c r="E77" s="528"/>
    </row>
    <row r="78" spans="1:5">
      <c r="A78" s="703"/>
      <c r="B78" s="716"/>
      <c r="C78" s="522" t="s">
        <v>1221</v>
      </c>
      <c r="D78" s="527">
        <v>0</v>
      </c>
      <c r="E78" s="528"/>
    </row>
    <row r="79" spans="1:5">
      <c r="A79" s="703"/>
      <c r="B79" s="716"/>
      <c r="C79" s="528"/>
      <c r="D79" s="528"/>
      <c r="E79" s="528"/>
    </row>
    <row r="80" spans="1:5">
      <c r="A80" s="703"/>
      <c r="B80" s="721" t="s">
        <v>846</v>
      </c>
      <c r="C80" s="522" t="s">
        <v>1222</v>
      </c>
      <c r="D80" s="527">
        <f>SUM(D81)</f>
        <v>0.25</v>
      </c>
      <c r="E80" s="527"/>
    </row>
    <row r="81" spans="1:5">
      <c r="A81" s="703"/>
      <c r="B81" s="721"/>
      <c r="C81" s="524" t="s">
        <v>930</v>
      </c>
      <c r="D81" s="51">
        <v>0.25</v>
      </c>
      <c r="E81" s="528"/>
    </row>
    <row r="82" spans="1:5">
      <c r="A82" s="704"/>
      <c r="B82" s="721"/>
      <c r="C82" s="524"/>
      <c r="D82" s="528"/>
      <c r="E82" s="528"/>
    </row>
    <row r="83" spans="1:5">
      <c r="A83" s="718" t="s">
        <v>752</v>
      </c>
      <c r="B83" s="715" t="s">
        <v>817</v>
      </c>
      <c r="C83" s="525" t="s">
        <v>1224</v>
      </c>
      <c r="D83" s="527">
        <f>SUM(D84)</f>
        <v>1.25</v>
      </c>
      <c r="E83" s="527">
        <f>SUM(E84)</f>
        <v>2.25</v>
      </c>
    </row>
    <row r="84" spans="1:5">
      <c r="A84" s="719"/>
      <c r="B84" s="716"/>
      <c r="C84" s="524" t="s">
        <v>927</v>
      </c>
      <c r="D84" s="51">
        <v>1.25</v>
      </c>
      <c r="E84" s="51">
        <v>2.25</v>
      </c>
    </row>
    <row r="85" spans="1:5">
      <c r="A85" s="719"/>
      <c r="B85" s="716"/>
      <c r="C85" s="524"/>
      <c r="D85" s="528"/>
      <c r="E85" s="528"/>
    </row>
    <row r="86" spans="1:5">
      <c r="A86" s="719"/>
      <c r="B86" s="716"/>
      <c r="C86" s="525" t="s">
        <v>1264</v>
      </c>
      <c r="D86" s="527">
        <f>SUM(D87)</f>
        <v>1</v>
      </c>
      <c r="E86" s="527"/>
    </row>
    <row r="87" spans="1:5">
      <c r="A87" s="719"/>
      <c r="B87" s="716"/>
      <c r="C87" s="524" t="s">
        <v>948</v>
      </c>
      <c r="D87" s="528">
        <v>1</v>
      </c>
      <c r="E87" s="51"/>
    </row>
    <row r="88" spans="1:5">
      <c r="A88" s="719"/>
      <c r="B88" s="717"/>
      <c r="C88" s="524"/>
      <c r="D88" s="528"/>
      <c r="E88" s="528"/>
    </row>
    <row r="89" spans="1:5">
      <c r="A89" s="719"/>
      <c r="B89" s="715" t="s">
        <v>753</v>
      </c>
      <c r="C89" s="525" t="s">
        <v>1225</v>
      </c>
      <c r="D89" s="527">
        <v>0</v>
      </c>
      <c r="E89" s="528"/>
    </row>
    <row r="90" spans="1:5">
      <c r="A90" s="719"/>
      <c r="B90" s="716"/>
      <c r="C90" s="524"/>
      <c r="D90" s="528"/>
      <c r="E90" s="528"/>
    </row>
    <row r="91" spans="1:5">
      <c r="A91" s="719"/>
      <c r="B91" s="716"/>
      <c r="C91" s="525" t="s">
        <v>1226</v>
      </c>
      <c r="D91" s="527">
        <f>SUM(D92)</f>
        <v>1.25</v>
      </c>
      <c r="E91" s="527">
        <f>SUM(E92)</f>
        <v>0.25</v>
      </c>
    </row>
    <row r="92" spans="1:5">
      <c r="A92" s="719"/>
      <c r="B92" s="716"/>
      <c r="C92" s="524" t="s">
        <v>927</v>
      </c>
      <c r="D92" s="51">
        <v>1.25</v>
      </c>
      <c r="E92" s="51">
        <v>0.25</v>
      </c>
    </row>
    <row r="93" spans="1:5">
      <c r="A93" s="719"/>
      <c r="B93" s="716"/>
      <c r="C93" s="524"/>
      <c r="D93" s="528"/>
      <c r="E93" s="528"/>
    </row>
    <row r="94" spans="1:5">
      <c r="A94" s="719"/>
      <c r="B94" s="715" t="s">
        <v>776</v>
      </c>
      <c r="C94" s="525" t="s">
        <v>1227</v>
      </c>
      <c r="D94" s="527">
        <f>SUM(D95)</f>
        <v>0.5</v>
      </c>
      <c r="E94" s="528"/>
    </row>
    <row r="95" spans="1:5">
      <c r="A95" s="719"/>
      <c r="B95" s="716"/>
      <c r="C95" s="524" t="s">
        <v>930</v>
      </c>
      <c r="D95" s="51">
        <v>0.5</v>
      </c>
      <c r="E95" s="528"/>
    </row>
    <row r="96" spans="1:5">
      <c r="A96" s="719"/>
      <c r="B96" s="716"/>
      <c r="C96" s="524"/>
      <c r="D96" s="528"/>
      <c r="E96" s="528"/>
    </row>
    <row r="97" spans="1:5">
      <c r="A97" s="719"/>
      <c r="B97" s="716"/>
      <c r="C97" s="525" t="s">
        <v>1228</v>
      </c>
      <c r="D97" s="527">
        <v>0</v>
      </c>
      <c r="E97" s="528"/>
    </row>
    <row r="98" spans="1:5">
      <c r="A98" s="719"/>
      <c r="B98" s="717"/>
      <c r="C98" s="525"/>
      <c r="D98" s="528"/>
      <c r="E98" s="528"/>
    </row>
    <row r="99" spans="1:5">
      <c r="A99" s="719"/>
      <c r="B99" s="715" t="s">
        <v>817</v>
      </c>
      <c r="C99" s="525" t="s">
        <v>1216</v>
      </c>
      <c r="D99" s="527">
        <f>SUM(D100:D103)</f>
        <v>3.25</v>
      </c>
      <c r="E99" s="527"/>
    </row>
    <row r="100" spans="1:5">
      <c r="A100" s="719"/>
      <c r="B100" s="716"/>
      <c r="C100" s="524" t="s">
        <v>932</v>
      </c>
      <c r="D100" s="51">
        <v>0.25</v>
      </c>
      <c r="E100" s="528"/>
    </row>
    <row r="101" spans="1:5">
      <c r="A101" s="719"/>
      <c r="B101" s="716"/>
      <c r="C101" s="524" t="s">
        <v>927</v>
      </c>
      <c r="D101" s="51">
        <v>1.75</v>
      </c>
      <c r="E101" s="528"/>
    </row>
    <row r="102" spans="1:5">
      <c r="A102" s="719"/>
      <c r="B102" s="716"/>
      <c r="C102" s="524" t="s">
        <v>1309</v>
      </c>
      <c r="D102" s="51">
        <v>1</v>
      </c>
      <c r="E102" s="528"/>
    </row>
    <row r="103" spans="1:5">
      <c r="A103" s="719"/>
      <c r="B103" s="716"/>
      <c r="C103" s="524" t="s">
        <v>930</v>
      </c>
      <c r="D103" s="51">
        <v>0.25</v>
      </c>
      <c r="E103" s="528"/>
    </row>
    <row r="104" spans="1:5">
      <c r="A104" s="720"/>
      <c r="B104" s="717"/>
      <c r="C104" s="524"/>
      <c r="D104" s="528"/>
      <c r="E104" s="528"/>
    </row>
    <row r="105" spans="1:5">
      <c r="A105" s="722" t="s">
        <v>799</v>
      </c>
      <c r="B105" s="715" t="s">
        <v>862</v>
      </c>
      <c r="C105" s="525" t="s">
        <v>1229</v>
      </c>
      <c r="D105" s="527">
        <f>SUM(D106)</f>
        <v>1.5</v>
      </c>
      <c r="E105" s="528"/>
    </row>
    <row r="106" spans="1:5">
      <c r="A106" s="722"/>
      <c r="B106" s="716"/>
      <c r="C106" s="524" t="s">
        <v>1309</v>
      </c>
      <c r="D106" s="528">
        <v>1.5</v>
      </c>
      <c r="E106" s="528"/>
    </row>
    <row r="107" spans="1:5">
      <c r="A107" s="722"/>
      <c r="B107" s="716"/>
      <c r="C107" s="524" t="s">
        <v>930</v>
      </c>
      <c r="D107" s="51">
        <v>0.25</v>
      </c>
      <c r="E107" s="528"/>
    </row>
    <row r="108" spans="1:5">
      <c r="A108" s="722"/>
      <c r="B108" s="716"/>
      <c r="C108" s="524" t="s">
        <v>941</v>
      </c>
      <c r="D108" s="51">
        <v>2.25</v>
      </c>
      <c r="E108" s="528"/>
    </row>
    <row r="109" spans="1:5">
      <c r="A109" s="722"/>
      <c r="B109" s="716"/>
      <c r="C109" s="524"/>
      <c r="D109" s="528"/>
      <c r="E109" s="528"/>
    </row>
    <row r="110" spans="1:5">
      <c r="A110" s="722"/>
      <c r="B110" s="716"/>
      <c r="C110" s="525" t="s">
        <v>1230</v>
      </c>
      <c r="D110" s="527">
        <v>0</v>
      </c>
      <c r="E110" s="527"/>
    </row>
    <row r="111" spans="1:5">
      <c r="A111" s="722"/>
      <c r="B111" s="716"/>
      <c r="C111" s="524"/>
      <c r="D111" s="528"/>
      <c r="E111" s="528"/>
    </row>
    <row r="112" spans="1:5">
      <c r="A112" s="722"/>
      <c r="B112" s="715" t="s">
        <v>800</v>
      </c>
      <c r="C112" s="525" t="s">
        <v>1265</v>
      </c>
      <c r="D112" s="527">
        <f>SUM(D113:D114)</f>
        <v>7.75</v>
      </c>
      <c r="E112" s="528"/>
    </row>
    <row r="113" spans="1:5">
      <c r="A113" s="722"/>
      <c r="B113" s="716"/>
      <c r="C113" s="524" t="s">
        <v>932</v>
      </c>
      <c r="D113" s="51">
        <v>3.25</v>
      </c>
      <c r="E113" s="528"/>
    </row>
    <row r="114" spans="1:5">
      <c r="A114" s="722"/>
      <c r="B114" s="716"/>
      <c r="C114" s="524" t="s">
        <v>934</v>
      </c>
      <c r="D114" s="51">
        <v>4.5</v>
      </c>
      <c r="E114" s="528"/>
    </row>
    <row r="115" spans="1:5">
      <c r="A115" s="722"/>
      <c r="B115" s="717"/>
      <c r="C115" s="524"/>
      <c r="D115" s="528"/>
      <c r="E115" s="528"/>
    </row>
    <row r="116" spans="1:5">
      <c r="A116" s="722" t="s">
        <v>706</v>
      </c>
      <c r="B116" s="715" t="s">
        <v>1383</v>
      </c>
      <c r="C116" s="525" t="s">
        <v>1266</v>
      </c>
      <c r="D116" s="527">
        <f>SUM(D117:D119)</f>
        <v>2</v>
      </c>
      <c r="E116" s="527">
        <f>SUM(E117:E119)</f>
        <v>1.25</v>
      </c>
    </row>
    <row r="117" spans="1:5">
      <c r="A117" s="722"/>
      <c r="B117" s="716"/>
      <c r="C117" s="524" t="s">
        <v>1309</v>
      </c>
      <c r="D117" s="51">
        <v>1.5</v>
      </c>
      <c r="E117" s="51">
        <v>1.25</v>
      </c>
    </row>
    <row r="118" spans="1:5">
      <c r="A118" s="722"/>
      <c r="B118" s="716"/>
      <c r="C118" s="524" t="s">
        <v>932</v>
      </c>
      <c r="D118" s="51">
        <v>0.25</v>
      </c>
      <c r="E118" s="528"/>
    </row>
    <row r="119" spans="1:5">
      <c r="A119" s="722"/>
      <c r="B119" s="716"/>
      <c r="C119" s="524" t="s">
        <v>931</v>
      </c>
      <c r="D119" s="51">
        <v>0.25</v>
      </c>
      <c r="E119" s="528"/>
    </row>
    <row r="120" spans="1:5">
      <c r="A120" s="722"/>
      <c r="B120" s="716"/>
      <c r="C120" s="524"/>
      <c r="D120" s="528"/>
      <c r="E120" s="528"/>
    </row>
    <row r="121" spans="1:5">
      <c r="A121" s="722"/>
      <c r="B121" s="716"/>
      <c r="C121" s="525" t="s">
        <v>1267</v>
      </c>
      <c r="D121" s="527">
        <f>SUM(D122)</f>
        <v>0.5</v>
      </c>
      <c r="E121" s="527"/>
    </row>
    <row r="122" spans="1:5">
      <c r="A122" s="722"/>
      <c r="B122" s="716"/>
      <c r="C122" s="524" t="s">
        <v>932</v>
      </c>
      <c r="D122" s="51">
        <v>0.5</v>
      </c>
      <c r="E122" s="528"/>
    </row>
    <row r="123" spans="1:5">
      <c r="A123" s="722"/>
      <c r="B123" s="717"/>
      <c r="C123" s="524"/>
      <c r="D123" s="528"/>
      <c r="E123" s="528"/>
    </row>
    <row r="124" spans="1:5">
      <c r="A124" s="722"/>
      <c r="B124" s="715" t="s">
        <v>742</v>
      </c>
      <c r="C124" s="525" t="s">
        <v>1268</v>
      </c>
      <c r="D124" s="527">
        <f>SUM(D125:D129)</f>
        <v>5.25</v>
      </c>
      <c r="E124" s="528"/>
    </row>
    <row r="125" spans="1:5">
      <c r="A125" s="722"/>
      <c r="B125" s="716"/>
      <c r="C125" s="524" t="s">
        <v>932</v>
      </c>
      <c r="D125" s="51">
        <v>0.25</v>
      </c>
      <c r="E125" s="528"/>
    </row>
    <row r="126" spans="1:5">
      <c r="A126" s="722"/>
      <c r="B126" s="716"/>
      <c r="C126" s="524" t="s">
        <v>927</v>
      </c>
      <c r="D126" s="51">
        <v>2.25</v>
      </c>
      <c r="E126" s="528"/>
    </row>
    <row r="127" spans="1:5">
      <c r="A127" s="722"/>
      <c r="B127" s="716"/>
      <c r="C127" s="524" t="s">
        <v>1309</v>
      </c>
      <c r="D127" s="51">
        <v>0.5</v>
      </c>
      <c r="E127" s="528"/>
    </row>
    <row r="128" spans="1:5">
      <c r="A128" s="722"/>
      <c r="B128" s="716"/>
      <c r="C128" s="524" t="s">
        <v>938</v>
      </c>
      <c r="D128" s="51">
        <v>1.25</v>
      </c>
      <c r="E128" s="528"/>
    </row>
    <row r="129" spans="1:5">
      <c r="A129" s="722"/>
      <c r="B129" s="716"/>
      <c r="C129" s="524" t="s">
        <v>942</v>
      </c>
      <c r="D129" s="51">
        <v>1</v>
      </c>
      <c r="E129" s="528"/>
    </row>
    <row r="130" spans="1:5">
      <c r="A130" s="722"/>
      <c r="B130" s="717"/>
      <c r="C130" s="524"/>
      <c r="D130" s="555"/>
      <c r="E130" s="528"/>
    </row>
    <row r="131" spans="1:5">
      <c r="A131" s="698" t="s">
        <v>890</v>
      </c>
      <c r="B131" s="715" t="s">
        <v>891</v>
      </c>
      <c r="C131" s="525" t="s">
        <v>1233</v>
      </c>
      <c r="D131" s="527">
        <f>SUM(D132)</f>
        <v>0</v>
      </c>
      <c r="E131" s="527">
        <f>SUM(E132:E136)</f>
        <v>8</v>
      </c>
    </row>
    <row r="132" spans="1:5">
      <c r="A132" s="698"/>
      <c r="B132" s="716"/>
      <c r="C132" s="524" t="s">
        <v>932</v>
      </c>
      <c r="D132" s="528"/>
      <c r="E132" s="51">
        <v>0.25</v>
      </c>
    </row>
    <row r="133" spans="1:5">
      <c r="A133" s="698"/>
      <c r="B133" s="716"/>
      <c r="C133" s="524" t="s">
        <v>926</v>
      </c>
      <c r="D133" s="528"/>
      <c r="E133" s="51">
        <v>2.25</v>
      </c>
    </row>
    <row r="134" spans="1:5">
      <c r="A134" s="698"/>
      <c r="B134" s="716"/>
      <c r="C134" s="524" t="s">
        <v>1927</v>
      </c>
      <c r="D134" s="528"/>
      <c r="E134" s="51">
        <v>3</v>
      </c>
    </row>
    <row r="135" spans="1:5">
      <c r="A135" s="698"/>
      <c r="B135" s="716"/>
      <c r="C135" s="524" t="s">
        <v>944</v>
      </c>
      <c r="D135" s="528"/>
      <c r="E135" s="51">
        <v>0.25</v>
      </c>
    </row>
    <row r="136" spans="1:5">
      <c r="A136" s="698"/>
      <c r="B136" s="716"/>
      <c r="C136" s="524" t="s">
        <v>942</v>
      </c>
      <c r="D136" s="528"/>
      <c r="E136" s="51">
        <v>2.25</v>
      </c>
    </row>
    <row r="137" spans="1:5">
      <c r="A137" s="698"/>
      <c r="B137" s="717"/>
      <c r="C137" s="524"/>
      <c r="D137" s="528"/>
      <c r="E137" s="528"/>
    </row>
    <row r="138" spans="1:5">
      <c r="A138" s="718" t="s">
        <v>731</v>
      </c>
      <c r="B138" s="715" t="s">
        <v>813</v>
      </c>
      <c r="C138" s="525" t="s">
        <v>1234</v>
      </c>
      <c r="D138" s="527">
        <f>SUM(D139)</f>
        <v>0.75</v>
      </c>
      <c r="E138" s="527">
        <f>SUM(E139)</f>
        <v>1.25</v>
      </c>
    </row>
    <row r="139" spans="1:5">
      <c r="A139" s="719"/>
      <c r="B139" s="716"/>
      <c r="C139" s="524" t="s">
        <v>948</v>
      </c>
      <c r="D139" s="51">
        <v>0.75</v>
      </c>
      <c r="E139" s="51">
        <v>1.25</v>
      </c>
    </row>
    <row r="140" spans="1:5">
      <c r="A140" s="719"/>
      <c r="B140" s="716"/>
      <c r="C140" s="526"/>
      <c r="D140" s="528"/>
      <c r="E140" s="528"/>
    </row>
    <row r="141" spans="1:5">
      <c r="A141" s="719"/>
      <c r="B141" s="715" t="s">
        <v>850</v>
      </c>
      <c r="C141" s="525" t="s">
        <v>1235</v>
      </c>
      <c r="D141" s="527">
        <v>0</v>
      </c>
      <c r="E141" s="528"/>
    </row>
    <row r="142" spans="1:5">
      <c r="A142" s="719"/>
      <c r="B142" s="717"/>
      <c r="C142" s="524"/>
      <c r="D142" s="528"/>
      <c r="E142" s="528"/>
    </row>
    <row r="143" spans="1:5">
      <c r="A143" s="719"/>
      <c r="B143" s="715" t="s">
        <v>834</v>
      </c>
      <c r="C143" s="525" t="s">
        <v>1269</v>
      </c>
      <c r="D143" s="527">
        <f>SUM(D144:D146)</f>
        <v>13</v>
      </c>
      <c r="E143" s="527"/>
    </row>
    <row r="144" spans="1:5">
      <c r="A144" s="719"/>
      <c r="B144" s="716"/>
      <c r="C144" s="524" t="s">
        <v>934</v>
      </c>
      <c r="D144" s="51">
        <v>5.5</v>
      </c>
      <c r="E144" s="528"/>
    </row>
    <row r="145" spans="1:5">
      <c r="A145" s="719"/>
      <c r="B145" s="716"/>
      <c r="C145" s="524" t="s">
        <v>944</v>
      </c>
      <c r="D145" s="51">
        <v>2.5</v>
      </c>
      <c r="E145" s="528"/>
    </row>
    <row r="146" spans="1:5">
      <c r="A146" s="719"/>
      <c r="B146" s="716"/>
      <c r="C146" s="524" t="s">
        <v>948</v>
      </c>
      <c r="D146" s="51">
        <v>5</v>
      </c>
      <c r="E146" s="528"/>
    </row>
    <row r="147" spans="1:5">
      <c r="A147" s="719"/>
      <c r="B147" s="716"/>
      <c r="C147" s="524"/>
      <c r="D147" s="528"/>
      <c r="E147" s="528"/>
    </row>
    <row r="148" spans="1:5">
      <c r="A148" s="719"/>
      <c r="B148" s="716"/>
      <c r="C148" s="525" t="s">
        <v>1270</v>
      </c>
      <c r="D148" s="527">
        <v>0</v>
      </c>
      <c r="E148" s="527"/>
    </row>
    <row r="149" spans="1:5">
      <c r="A149" s="719"/>
      <c r="B149" s="717"/>
      <c r="C149" s="524"/>
      <c r="D149" s="528"/>
      <c r="E149" s="528"/>
    </row>
    <row r="150" spans="1:5">
      <c r="A150" s="719"/>
      <c r="B150" s="715" t="s">
        <v>732</v>
      </c>
      <c r="C150" s="525" t="s">
        <v>1236</v>
      </c>
      <c r="D150" s="527">
        <f>SUM(D151:D156)</f>
        <v>9.25</v>
      </c>
      <c r="E150" s="527"/>
    </row>
    <row r="151" spans="1:5">
      <c r="A151" s="719"/>
      <c r="B151" s="716"/>
      <c r="C151" s="526" t="s">
        <v>927</v>
      </c>
      <c r="D151" s="51">
        <v>0.25</v>
      </c>
      <c r="E151" s="528"/>
    </row>
    <row r="152" spans="1:5">
      <c r="A152" s="719"/>
      <c r="B152" s="716"/>
      <c r="C152" s="524" t="s">
        <v>930</v>
      </c>
      <c r="D152" s="51">
        <v>2.75</v>
      </c>
      <c r="E152" s="528"/>
    </row>
    <row r="153" spans="1:5">
      <c r="A153" s="719"/>
      <c r="B153" s="716"/>
      <c r="C153" s="524" t="s">
        <v>934</v>
      </c>
      <c r="D153" s="51">
        <v>1</v>
      </c>
      <c r="E153" s="528"/>
    </row>
    <row r="154" spans="1:5">
      <c r="A154" s="719"/>
      <c r="B154" s="716"/>
      <c r="C154" s="524" t="s">
        <v>943</v>
      </c>
      <c r="D154" s="51">
        <v>2.75</v>
      </c>
      <c r="E154" s="528"/>
    </row>
    <row r="155" spans="1:5">
      <c r="A155" s="719"/>
      <c r="B155" s="716"/>
      <c r="C155" s="524" t="s">
        <v>944</v>
      </c>
      <c r="D155" s="51">
        <v>2.25</v>
      </c>
      <c r="E155" s="528"/>
    </row>
    <row r="156" spans="1:5">
      <c r="A156" s="719"/>
      <c r="B156" s="716"/>
      <c r="C156" s="524" t="s">
        <v>948</v>
      </c>
      <c r="D156" s="51">
        <v>0.25</v>
      </c>
      <c r="E156" s="528"/>
    </row>
    <row r="157" spans="1:5">
      <c r="A157" s="720"/>
      <c r="B157" s="717"/>
      <c r="C157" s="524"/>
      <c r="D157" s="528"/>
      <c r="E157" s="528"/>
    </row>
    <row r="158" spans="1:5">
      <c r="A158" s="718" t="s">
        <v>698</v>
      </c>
      <c r="B158" s="715" t="s">
        <v>699</v>
      </c>
      <c r="C158" s="525" t="s">
        <v>1237</v>
      </c>
      <c r="D158" s="527">
        <f>SUM(D159)</f>
        <v>1</v>
      </c>
      <c r="E158" s="528"/>
    </row>
    <row r="159" spans="1:5">
      <c r="A159" s="719"/>
      <c r="B159" s="716"/>
      <c r="C159" s="524" t="s">
        <v>927</v>
      </c>
      <c r="D159" s="528">
        <v>1</v>
      </c>
      <c r="E159" s="528"/>
    </row>
    <row r="160" spans="1:5">
      <c r="A160" s="719"/>
      <c r="B160" s="716"/>
      <c r="C160" s="524"/>
      <c r="D160" s="528"/>
      <c r="E160" s="528"/>
    </row>
    <row r="161" spans="1:5">
      <c r="A161" s="719"/>
      <c r="B161" s="716"/>
      <c r="C161" s="525" t="s">
        <v>1238</v>
      </c>
      <c r="D161" s="527">
        <f>SUM(D162)</f>
        <v>2.5</v>
      </c>
      <c r="E161" s="528"/>
    </row>
    <row r="162" spans="1:5">
      <c r="A162" s="719"/>
      <c r="B162" s="716"/>
      <c r="C162" s="524" t="s">
        <v>927</v>
      </c>
      <c r="D162" s="51">
        <v>2.5</v>
      </c>
      <c r="E162" s="528"/>
    </row>
    <row r="163" spans="1:5">
      <c r="A163" s="719"/>
      <c r="B163" s="716"/>
      <c r="C163" s="524" t="s">
        <v>941</v>
      </c>
      <c r="D163" s="51">
        <v>3</v>
      </c>
      <c r="E163" s="528"/>
    </row>
    <row r="164" spans="1:5">
      <c r="A164" s="719"/>
      <c r="B164" s="716"/>
      <c r="C164" s="524" t="s">
        <v>948</v>
      </c>
      <c r="D164" s="51">
        <v>1.75</v>
      </c>
      <c r="E164" s="528"/>
    </row>
    <row r="165" spans="1:5">
      <c r="A165" s="719"/>
      <c r="B165" s="716"/>
      <c r="C165" s="524"/>
      <c r="D165" s="528"/>
      <c r="E165" s="528"/>
    </row>
    <row r="166" spans="1:5">
      <c r="A166" s="719"/>
      <c r="B166" s="716"/>
      <c r="C166" s="525" t="s">
        <v>1239</v>
      </c>
      <c r="D166" s="527">
        <f>SUM(D167)</f>
        <v>2.25</v>
      </c>
      <c r="E166" s="527">
        <f>SUM(E167)</f>
        <v>0.75</v>
      </c>
    </row>
    <row r="167" spans="1:5">
      <c r="A167" s="719"/>
      <c r="B167" s="716"/>
      <c r="C167" s="524" t="s">
        <v>927</v>
      </c>
      <c r="D167" s="51">
        <v>2.25</v>
      </c>
      <c r="E167" s="51">
        <v>0.75</v>
      </c>
    </row>
    <row r="168" spans="1:5">
      <c r="A168" s="720"/>
      <c r="B168" s="717"/>
      <c r="C168" s="528"/>
      <c r="D168" s="528"/>
      <c r="E168" s="528"/>
    </row>
    <row r="169" spans="1:5">
      <c r="A169" s="718" t="s">
        <v>824</v>
      </c>
      <c r="B169" s="715" t="s">
        <v>825</v>
      </c>
      <c r="C169" s="525" t="s">
        <v>1271</v>
      </c>
      <c r="D169" s="527">
        <f>SUM(D170:D171)</f>
        <v>2</v>
      </c>
      <c r="E169" s="527">
        <f>SUM(E170:E171)</f>
        <v>1.25</v>
      </c>
    </row>
    <row r="170" spans="1:5">
      <c r="A170" s="719"/>
      <c r="B170" s="716"/>
      <c r="C170" s="524" t="s">
        <v>944</v>
      </c>
      <c r="D170" s="51">
        <v>1.5</v>
      </c>
      <c r="E170" s="528"/>
    </row>
    <row r="171" spans="1:5">
      <c r="A171" s="719"/>
      <c r="B171" s="716"/>
      <c r="C171" s="524" t="s">
        <v>943</v>
      </c>
      <c r="D171" s="51">
        <v>0.5</v>
      </c>
      <c r="E171" s="51">
        <v>1.25</v>
      </c>
    </row>
    <row r="172" spans="1:5">
      <c r="A172" s="719"/>
      <c r="B172" s="716"/>
      <c r="C172" s="524"/>
      <c r="D172" s="528"/>
      <c r="E172" s="528"/>
    </row>
    <row r="173" spans="1:5">
      <c r="A173" s="719"/>
      <c r="B173" s="716"/>
      <c r="C173" s="525" t="s">
        <v>1272</v>
      </c>
      <c r="D173" s="527">
        <f>SUM(D174:D175)</f>
        <v>0.75</v>
      </c>
      <c r="E173" s="527">
        <f>SUM(E174:E175)</f>
        <v>0.75</v>
      </c>
    </row>
    <row r="174" spans="1:5">
      <c r="A174" s="719"/>
      <c r="B174" s="716"/>
      <c r="C174" s="524" t="s">
        <v>944</v>
      </c>
      <c r="D174" s="51">
        <v>0.75</v>
      </c>
      <c r="E174" s="528"/>
    </row>
    <row r="175" spans="1:5">
      <c r="A175" s="719"/>
      <c r="B175" s="716"/>
      <c r="C175" s="524" t="s">
        <v>943</v>
      </c>
      <c r="D175" s="528"/>
      <c r="E175" s="51">
        <v>0.75</v>
      </c>
    </row>
    <row r="176" spans="1:5">
      <c r="A176" s="720"/>
      <c r="B176" s="717"/>
      <c r="C176" s="524"/>
      <c r="D176" s="528"/>
      <c r="E176" s="528"/>
    </row>
    <row r="177" spans="1:5">
      <c r="A177" s="702" t="s">
        <v>719</v>
      </c>
      <c r="B177" s="715" t="s">
        <v>875</v>
      </c>
      <c r="C177" s="525" t="s">
        <v>1273</v>
      </c>
      <c r="D177" s="527">
        <v>0</v>
      </c>
      <c r="E177" s="527"/>
    </row>
    <row r="178" spans="1:5">
      <c r="A178" s="703"/>
      <c r="B178" s="716"/>
      <c r="C178" s="524" t="s">
        <v>948</v>
      </c>
      <c r="D178" s="528"/>
      <c r="E178" s="528"/>
    </row>
    <row r="179" spans="1:5">
      <c r="A179" s="703"/>
      <c r="B179" s="716"/>
      <c r="C179" s="524"/>
      <c r="D179" s="528"/>
      <c r="E179" s="528"/>
    </row>
    <row r="180" spans="1:5">
      <c r="A180" s="703"/>
      <c r="B180" s="716"/>
      <c r="C180" s="525" t="s">
        <v>1274</v>
      </c>
      <c r="D180" s="527">
        <f>SUM(D181:D182)</f>
        <v>1.5</v>
      </c>
      <c r="E180" s="527">
        <f>SUM(E181:E182)</f>
        <v>1.5</v>
      </c>
    </row>
    <row r="181" spans="1:5">
      <c r="A181" s="703"/>
      <c r="B181" s="716"/>
      <c r="C181" s="524" t="s">
        <v>944</v>
      </c>
      <c r="D181" s="528"/>
      <c r="E181" s="51">
        <v>1.5</v>
      </c>
    </row>
    <row r="182" spans="1:5">
      <c r="A182" s="703"/>
      <c r="B182" s="716"/>
      <c r="C182" s="524" t="s">
        <v>947</v>
      </c>
      <c r="D182" s="51">
        <v>1.5</v>
      </c>
      <c r="E182" s="51"/>
    </row>
    <row r="183" spans="1:5">
      <c r="A183" s="703"/>
      <c r="B183" s="717"/>
      <c r="C183" s="524"/>
      <c r="D183" s="528"/>
      <c r="E183" s="528"/>
    </row>
    <row r="184" spans="1:5">
      <c r="A184" s="703"/>
      <c r="B184" s="715" t="s">
        <v>720</v>
      </c>
      <c r="C184" s="525" t="s">
        <v>1240</v>
      </c>
      <c r="D184" s="527">
        <f>SUM(D185)</f>
        <v>0.5</v>
      </c>
      <c r="E184" s="528"/>
    </row>
    <row r="185" spans="1:5">
      <c r="A185" s="703"/>
      <c r="B185" s="716"/>
      <c r="C185" s="524" t="s">
        <v>943</v>
      </c>
      <c r="D185" s="51">
        <v>0.5</v>
      </c>
      <c r="E185" s="528"/>
    </row>
    <row r="186" spans="1:5">
      <c r="A186" s="704"/>
      <c r="B186" s="717"/>
      <c r="C186" s="524"/>
      <c r="D186" s="528"/>
      <c r="E186" s="528"/>
    </row>
    <row r="187" spans="1:5">
      <c r="A187" s="702" t="s">
        <v>747</v>
      </c>
      <c r="B187" s="715" t="s">
        <v>748</v>
      </c>
      <c r="C187" s="525" t="s">
        <v>1241</v>
      </c>
      <c r="D187" s="527">
        <f>SUM(D188)</f>
        <v>1.5</v>
      </c>
      <c r="E187" s="528"/>
    </row>
    <row r="188" spans="1:5">
      <c r="A188" s="703"/>
      <c r="B188" s="716"/>
      <c r="C188" s="524" t="s">
        <v>927</v>
      </c>
      <c r="D188" s="51">
        <v>1.5</v>
      </c>
      <c r="E188" s="528"/>
    </row>
    <row r="189" spans="1:5">
      <c r="A189" s="703"/>
      <c r="B189" s="716"/>
      <c r="C189" s="524" t="s">
        <v>934</v>
      </c>
      <c r="D189" s="51">
        <v>0.5</v>
      </c>
      <c r="E189" s="528"/>
    </row>
    <row r="190" spans="1:5">
      <c r="A190" s="703"/>
      <c r="B190" s="716"/>
      <c r="C190" s="524"/>
      <c r="D190" s="528"/>
      <c r="E190" s="528"/>
    </row>
    <row r="191" spans="1:5">
      <c r="A191" s="703"/>
      <c r="B191" s="716"/>
      <c r="C191" s="522" t="s">
        <v>1242</v>
      </c>
      <c r="D191" s="527">
        <v>0</v>
      </c>
      <c r="E191" s="528"/>
    </row>
    <row r="192" spans="1:5">
      <c r="A192" s="704"/>
      <c r="B192" s="717"/>
      <c r="C192" s="522"/>
      <c r="D192" s="528"/>
      <c r="E192" s="528"/>
    </row>
    <row r="193" spans="1:5">
      <c r="A193" s="718" t="s">
        <v>880</v>
      </c>
      <c r="B193" s="715" t="s">
        <v>881</v>
      </c>
      <c r="C193" s="522" t="s">
        <v>1243</v>
      </c>
      <c r="D193" s="527">
        <f>SUM(D194:D195)</f>
        <v>0.5</v>
      </c>
      <c r="E193" s="527">
        <f>SUM(E194:E195)</f>
        <v>1</v>
      </c>
    </row>
    <row r="194" spans="1:5">
      <c r="A194" s="719"/>
      <c r="B194" s="716"/>
      <c r="C194" s="524" t="s">
        <v>930</v>
      </c>
      <c r="D194" s="51">
        <v>0.5</v>
      </c>
      <c r="E194" s="528"/>
    </row>
    <row r="195" spans="1:5">
      <c r="A195" s="719"/>
      <c r="B195" s="716"/>
      <c r="C195" s="524" t="s">
        <v>943</v>
      </c>
      <c r="D195" s="528"/>
      <c r="E195" s="51">
        <v>1</v>
      </c>
    </row>
    <row r="196" spans="1:5">
      <c r="A196" s="720"/>
      <c r="B196" s="717"/>
      <c r="C196" s="524"/>
      <c r="D196" s="528"/>
      <c r="E196" s="528"/>
    </row>
    <row r="197" spans="1:5">
      <c r="A197" s="718" t="s">
        <v>766</v>
      </c>
      <c r="B197" s="715" t="s">
        <v>767</v>
      </c>
      <c r="C197" s="525" t="s">
        <v>1244</v>
      </c>
      <c r="D197" s="527">
        <f>SUM(D198:D200)</f>
        <v>2.5</v>
      </c>
      <c r="E197" s="527">
        <f>SUM(E198:E200)</f>
        <v>0.25</v>
      </c>
    </row>
    <row r="198" spans="1:5">
      <c r="A198" s="719"/>
      <c r="B198" s="716"/>
      <c r="C198" s="524" t="s">
        <v>927</v>
      </c>
      <c r="D198" s="51">
        <v>2</v>
      </c>
      <c r="E198" s="51">
        <v>0.25</v>
      </c>
    </row>
    <row r="199" spans="1:5">
      <c r="A199" s="719"/>
      <c r="B199" s="716"/>
      <c r="C199" s="524" t="s">
        <v>934</v>
      </c>
      <c r="D199" s="51">
        <v>0.25</v>
      </c>
      <c r="E199" s="528"/>
    </row>
    <row r="200" spans="1:5">
      <c r="A200" s="719"/>
      <c r="B200" s="716"/>
      <c r="C200" s="524" t="s">
        <v>1331</v>
      </c>
      <c r="D200" s="51">
        <v>0.25</v>
      </c>
      <c r="E200" s="528"/>
    </row>
    <row r="201" spans="1:5">
      <c r="A201" s="719"/>
      <c r="B201" s="716"/>
      <c r="C201" s="524"/>
      <c r="D201" s="528"/>
      <c r="E201" s="528"/>
    </row>
    <row r="202" spans="1:5">
      <c r="A202" s="719"/>
      <c r="B202" s="716"/>
      <c r="C202" s="525" t="s">
        <v>1245</v>
      </c>
      <c r="D202" s="527">
        <f>SUM(D203:D208)</f>
        <v>1.75</v>
      </c>
      <c r="E202" s="527">
        <f>SUM(E203:E208)</f>
        <v>0.5</v>
      </c>
    </row>
    <row r="203" spans="1:5">
      <c r="A203" s="719"/>
      <c r="B203" s="716"/>
      <c r="C203" s="524" t="s">
        <v>931</v>
      </c>
      <c r="D203" s="528"/>
      <c r="E203" s="51">
        <v>0.25</v>
      </c>
    </row>
    <row r="204" spans="1:5">
      <c r="A204" s="719"/>
      <c r="B204" s="716"/>
      <c r="C204" s="524" t="s">
        <v>926</v>
      </c>
      <c r="D204" s="51">
        <v>1</v>
      </c>
      <c r="E204" s="528"/>
    </row>
    <row r="205" spans="1:5">
      <c r="A205" s="719"/>
      <c r="B205" s="716"/>
      <c r="C205" s="524" t="s">
        <v>930</v>
      </c>
      <c r="D205" s="51">
        <v>0.25</v>
      </c>
      <c r="E205" s="528"/>
    </row>
    <row r="206" spans="1:5">
      <c r="A206" s="719"/>
      <c r="B206" s="716"/>
      <c r="C206" s="524" t="s">
        <v>934</v>
      </c>
      <c r="D206" s="51">
        <v>0.25</v>
      </c>
      <c r="E206" s="528"/>
    </row>
    <row r="207" spans="1:5">
      <c r="A207" s="719"/>
      <c r="B207" s="716"/>
      <c r="C207" s="524" t="s">
        <v>947</v>
      </c>
      <c r="D207" s="51">
        <v>0.25</v>
      </c>
      <c r="E207" s="555"/>
    </row>
    <row r="208" spans="1:5">
      <c r="A208" s="719"/>
      <c r="B208" s="716"/>
      <c r="C208" s="524" t="s">
        <v>948</v>
      </c>
      <c r="D208" s="528"/>
      <c r="E208" s="51">
        <v>0.25</v>
      </c>
    </row>
    <row r="209" spans="1:5">
      <c r="A209" s="719"/>
      <c r="B209" s="717"/>
      <c r="C209" s="524"/>
      <c r="D209" s="528"/>
      <c r="E209" s="528"/>
    </row>
    <row r="210" spans="1:5">
      <c r="A210" s="719"/>
      <c r="B210" s="715" t="s">
        <v>795</v>
      </c>
      <c r="C210" s="525" t="s">
        <v>1246</v>
      </c>
      <c r="D210" s="527">
        <f>SUM(D211)</f>
        <v>0.25</v>
      </c>
      <c r="E210" s="528"/>
    </row>
    <row r="211" spans="1:5">
      <c r="A211" s="719"/>
      <c r="B211" s="716"/>
      <c r="C211" s="524" t="s">
        <v>934</v>
      </c>
      <c r="D211" s="51">
        <v>0.25</v>
      </c>
      <c r="E211" s="528"/>
    </row>
    <row r="212" spans="1:5">
      <c r="A212" s="720"/>
      <c r="B212" s="717"/>
      <c r="C212" s="524"/>
      <c r="D212" s="528"/>
      <c r="E212" s="528"/>
    </row>
    <row r="213" spans="1:5">
      <c r="A213" s="718" t="s">
        <v>771</v>
      </c>
      <c r="B213" s="715" t="s">
        <v>772</v>
      </c>
      <c r="C213" s="525" t="s">
        <v>1275</v>
      </c>
      <c r="D213" s="527">
        <f>SUM(D214)</f>
        <v>0.75</v>
      </c>
      <c r="E213" s="528"/>
    </row>
    <row r="214" spans="1:5">
      <c r="A214" s="719"/>
      <c r="B214" s="716"/>
      <c r="C214" s="524" t="s">
        <v>948</v>
      </c>
      <c r="D214" s="51">
        <v>0.75</v>
      </c>
      <c r="E214" s="528"/>
    </row>
    <row r="215" spans="1:5">
      <c r="A215" s="719"/>
      <c r="B215" s="716"/>
      <c r="C215" s="524"/>
      <c r="D215" s="528"/>
      <c r="E215" s="528"/>
    </row>
    <row r="216" spans="1:5">
      <c r="A216" s="719"/>
      <c r="B216" s="716"/>
      <c r="C216" s="525" t="s">
        <v>1276</v>
      </c>
      <c r="D216" s="527">
        <f>SUM(D217)</f>
        <v>1.25</v>
      </c>
      <c r="E216" s="528"/>
    </row>
    <row r="217" spans="1:5">
      <c r="A217" s="719"/>
      <c r="B217" s="716"/>
      <c r="C217" s="524" t="s">
        <v>948</v>
      </c>
      <c r="D217" s="51">
        <v>1.25</v>
      </c>
      <c r="E217" s="528"/>
    </row>
    <row r="218" spans="1:5">
      <c r="A218" s="720"/>
      <c r="B218" s="717"/>
      <c r="C218" s="524"/>
      <c r="D218" s="528"/>
      <c r="E218" s="528"/>
    </row>
    <row r="219" spans="1:5">
      <c r="A219" s="722" t="s">
        <v>805</v>
      </c>
      <c r="B219" s="721" t="s">
        <v>806</v>
      </c>
      <c r="C219" s="525" t="s">
        <v>1277</v>
      </c>
      <c r="D219" s="527">
        <f>SUM(D220)</f>
        <v>0.25</v>
      </c>
      <c r="E219" s="527"/>
    </row>
    <row r="220" spans="1:5">
      <c r="A220" s="722"/>
      <c r="B220" s="721"/>
      <c r="C220" s="524" t="s">
        <v>934</v>
      </c>
      <c r="D220" s="51">
        <v>0.25</v>
      </c>
      <c r="E220" s="528"/>
    </row>
    <row r="221" spans="1:5">
      <c r="A221" s="722"/>
      <c r="B221" s="721"/>
      <c r="C221" s="524"/>
      <c r="D221" s="528"/>
      <c r="E221" s="528"/>
    </row>
    <row r="222" spans="1:5">
      <c r="A222" s="722"/>
      <c r="B222" s="721"/>
      <c r="C222" s="525" t="s">
        <v>1278</v>
      </c>
      <c r="D222" s="527">
        <v>0</v>
      </c>
      <c r="E222" s="528"/>
    </row>
    <row r="223" spans="1:5">
      <c r="A223" s="722"/>
      <c r="B223" s="721"/>
      <c r="C223" s="524"/>
      <c r="D223" s="528"/>
      <c r="E223" s="528"/>
    </row>
  </sheetData>
  <sheetProtection formatCells="0" formatColumns="0" formatRows="0" insertColumns="0" insertRows="0" insertHyperlinks="0" deleteColumns="0" deleteRows="0" sort="0" autoFilter="0" pivotTables="0"/>
  <mergeCells count="59">
    <mergeCell ref="A138:A157"/>
    <mergeCell ref="A131:A137"/>
    <mergeCell ref="A116:A130"/>
    <mergeCell ref="A105:A115"/>
    <mergeCell ref="A83:A104"/>
    <mergeCell ref="B219:B223"/>
    <mergeCell ref="A219:A223"/>
    <mergeCell ref="A213:A218"/>
    <mergeCell ref="A197:A212"/>
    <mergeCell ref="A187:A192"/>
    <mergeCell ref="A193:A196"/>
    <mergeCell ref="B193:B196"/>
    <mergeCell ref="B197:B209"/>
    <mergeCell ref="B210:B212"/>
    <mergeCell ref="B213:B218"/>
    <mergeCell ref="B143:B149"/>
    <mergeCell ref="B150:B157"/>
    <mergeCell ref="B158:B168"/>
    <mergeCell ref="B169:B176"/>
    <mergeCell ref="B177:B183"/>
    <mergeCell ref="B116:B123"/>
    <mergeCell ref="B124:B130"/>
    <mergeCell ref="B131:B137"/>
    <mergeCell ref="B138:B140"/>
    <mergeCell ref="B141:B142"/>
    <mergeCell ref="B7:B15"/>
    <mergeCell ref="A7:A15"/>
    <mergeCell ref="B16:B23"/>
    <mergeCell ref="A16:A30"/>
    <mergeCell ref="B187:B192"/>
    <mergeCell ref="B184:B186"/>
    <mergeCell ref="A177:A186"/>
    <mergeCell ref="A169:A176"/>
    <mergeCell ref="A158:A168"/>
    <mergeCell ref="B76:B79"/>
    <mergeCell ref="B80:B82"/>
    <mergeCell ref="B83:B88"/>
    <mergeCell ref="B89:B93"/>
    <mergeCell ref="B99:B104"/>
    <mergeCell ref="B94:B98"/>
    <mergeCell ref="B105:B111"/>
    <mergeCell ref="B112:B115"/>
    <mergeCell ref="A76:A82"/>
    <mergeCell ref="B24:B30"/>
    <mergeCell ref="B31:B37"/>
    <mergeCell ref="B38:B43"/>
    <mergeCell ref="B44:B47"/>
    <mergeCell ref="B48:B61"/>
    <mergeCell ref="B62:B68"/>
    <mergeCell ref="A31:A47"/>
    <mergeCell ref="A48:A68"/>
    <mergeCell ref="B69:B70"/>
    <mergeCell ref="B71:B75"/>
    <mergeCell ref="A69:A75"/>
    <mergeCell ref="A1:E1"/>
    <mergeCell ref="C2:C3"/>
    <mergeCell ref="D2:E2"/>
    <mergeCell ref="A2:A3"/>
    <mergeCell ref="B2: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MD74"/>
  <sheetViews>
    <sheetView topLeftCell="IR1" zoomScale="70" zoomScaleNormal="70" zoomScalePageLayoutView="70" workbookViewId="0">
      <selection activeCell="JD4" sqref="JD4"/>
    </sheetView>
  </sheetViews>
  <sheetFormatPr baseColWidth="10" defaultColWidth="11.453125" defaultRowHeight="14.5"/>
  <cols>
    <col min="2" max="2" width="18.1796875" bestFit="1" customWidth="1"/>
    <col min="3" max="3" width="39.26953125" customWidth="1"/>
    <col min="4" max="4" width="48.26953125" customWidth="1"/>
    <col min="5" max="5" width="8.453125" customWidth="1"/>
    <col min="6" max="6" width="4.7265625" customWidth="1"/>
    <col min="7" max="7" width="10.26953125" bestFit="1" customWidth="1"/>
    <col min="8" max="8" width="6.54296875" customWidth="1"/>
    <col min="9" max="9" width="9" customWidth="1"/>
    <col min="132" max="132" width="14.81640625" customWidth="1"/>
  </cols>
  <sheetData>
    <row r="1" spans="1:342">
      <c r="K1" s="636" t="s">
        <v>922</v>
      </c>
      <c r="L1" s="636"/>
      <c r="M1" s="636"/>
      <c r="N1" s="636"/>
      <c r="O1" s="636"/>
      <c r="P1" s="636"/>
      <c r="Q1" s="636"/>
      <c r="R1" s="636"/>
      <c r="S1" s="636"/>
      <c r="T1" s="636"/>
      <c r="U1" s="636"/>
      <c r="V1" s="636"/>
      <c r="W1" s="636" t="s">
        <v>923</v>
      </c>
      <c r="X1" s="636"/>
      <c r="Y1" s="636"/>
      <c r="Z1" s="636"/>
      <c r="AA1" s="636"/>
      <c r="AB1" s="636"/>
      <c r="AC1" s="636"/>
      <c r="AD1" s="636"/>
      <c r="AE1" s="636"/>
      <c r="AF1" s="636"/>
      <c r="AG1" s="636"/>
      <c r="AH1" s="636"/>
      <c r="AI1" s="636"/>
      <c r="AJ1" s="636" t="s">
        <v>924</v>
      </c>
      <c r="AK1" s="636"/>
      <c r="AL1" s="636" t="s">
        <v>949</v>
      </c>
      <c r="AM1" s="636"/>
      <c r="AN1" s="636"/>
      <c r="AO1" s="636"/>
      <c r="AP1" s="636"/>
      <c r="AQ1" s="636"/>
      <c r="AR1" s="636"/>
      <c r="AS1" s="636"/>
      <c r="AT1" s="636"/>
      <c r="AU1" s="636"/>
      <c r="AV1" s="636"/>
      <c r="AW1" s="636"/>
      <c r="AX1" s="636"/>
      <c r="AY1" s="636"/>
      <c r="AZ1" s="636"/>
      <c r="BA1" s="636"/>
      <c r="BB1" s="636"/>
      <c r="BC1" s="636"/>
      <c r="BD1" s="636"/>
      <c r="BE1" s="636"/>
      <c r="BF1" s="636"/>
      <c r="BG1" s="636"/>
      <c r="BH1" s="636"/>
      <c r="BI1" s="636" t="s">
        <v>950</v>
      </c>
      <c r="BJ1" s="636"/>
      <c r="BK1" s="636"/>
      <c r="BL1" s="636"/>
      <c r="BM1" s="636"/>
      <c r="BN1" s="636"/>
      <c r="BO1" s="636"/>
      <c r="BP1" s="636"/>
      <c r="BQ1" s="636"/>
      <c r="BR1" s="636"/>
      <c r="BS1" s="636"/>
      <c r="BT1" s="636"/>
      <c r="BU1" s="636"/>
      <c r="BV1" s="636"/>
      <c r="BW1" s="636"/>
      <c r="BX1" s="636"/>
      <c r="BY1" s="636"/>
      <c r="BZ1" s="636"/>
      <c r="CA1" s="636"/>
      <c r="CB1" s="636"/>
      <c r="CC1" s="636"/>
      <c r="CD1" s="636"/>
      <c r="CE1" s="636"/>
      <c r="CF1" s="636" t="s">
        <v>951</v>
      </c>
      <c r="CG1" s="636"/>
      <c r="CH1" s="636" t="s">
        <v>972</v>
      </c>
      <c r="CI1" s="636"/>
      <c r="CJ1" s="636"/>
      <c r="CK1" s="636"/>
      <c r="CL1" s="636"/>
      <c r="CM1" s="636"/>
      <c r="CN1" s="636"/>
      <c r="CO1" s="636"/>
      <c r="CP1" s="636"/>
      <c r="CQ1" s="636"/>
      <c r="CR1" s="636"/>
      <c r="CS1" s="636"/>
      <c r="CT1" s="636"/>
      <c r="CU1" s="636"/>
      <c r="CV1" s="636"/>
      <c r="CW1" s="636"/>
      <c r="CX1" s="636"/>
      <c r="CY1" s="636"/>
      <c r="CZ1" s="636"/>
      <c r="DA1" s="636"/>
      <c r="DB1" s="636"/>
      <c r="DC1" s="636"/>
      <c r="DD1" s="636" t="s">
        <v>973</v>
      </c>
      <c r="DE1" s="636"/>
      <c r="DF1" s="636"/>
      <c r="DG1" s="636"/>
      <c r="DH1" s="636"/>
      <c r="DI1" s="636"/>
      <c r="DJ1" s="636"/>
      <c r="DK1" s="636"/>
      <c r="DL1" s="636"/>
      <c r="DM1" s="636"/>
      <c r="DN1" s="636"/>
      <c r="DO1" s="636"/>
      <c r="DP1" s="636"/>
      <c r="DQ1" s="636"/>
      <c r="DR1" s="636"/>
      <c r="DS1" s="636"/>
      <c r="DT1" s="636"/>
      <c r="DU1" s="636"/>
      <c r="DV1" s="636"/>
      <c r="DW1" s="636"/>
      <c r="DX1" s="636"/>
      <c r="DY1" s="636"/>
      <c r="DZ1" s="636" t="s">
        <v>978</v>
      </c>
      <c r="EA1" s="636"/>
      <c r="EB1" s="128" t="s">
        <v>1333</v>
      </c>
      <c r="EC1" s="128" t="s">
        <v>1334</v>
      </c>
      <c r="ED1" s="124"/>
      <c r="EE1" s="124"/>
      <c r="EF1" s="636" t="s">
        <v>983</v>
      </c>
      <c r="EG1" s="636"/>
      <c r="EH1" s="636"/>
      <c r="EI1" s="636"/>
      <c r="EJ1" s="636" t="s">
        <v>984</v>
      </c>
      <c r="EK1" s="636"/>
      <c r="EL1" s="636"/>
      <c r="EM1" s="636"/>
      <c r="EN1" s="636" t="s">
        <v>985</v>
      </c>
      <c r="EO1" s="636"/>
      <c r="GH1" s="636" t="s">
        <v>922</v>
      </c>
      <c r="GI1" s="636"/>
      <c r="GJ1" s="636"/>
      <c r="GK1" s="636"/>
      <c r="GL1" s="636"/>
      <c r="GM1" s="636"/>
      <c r="GN1" s="636"/>
      <c r="GO1" s="636"/>
      <c r="GP1" s="636"/>
      <c r="GQ1" s="636"/>
      <c r="GR1" s="636"/>
      <c r="GS1" s="636"/>
      <c r="GT1" s="297"/>
      <c r="GU1" s="636" t="s">
        <v>923</v>
      </c>
      <c r="GV1" s="636"/>
      <c r="GW1" s="636"/>
      <c r="GX1" s="636"/>
      <c r="GY1" s="636"/>
      <c r="GZ1" s="636"/>
      <c r="HA1" s="636"/>
      <c r="HB1" s="636"/>
      <c r="HC1" s="636"/>
      <c r="HD1" s="636"/>
      <c r="HE1" s="636"/>
      <c r="HF1" s="636"/>
      <c r="HG1" s="636" t="s">
        <v>924</v>
      </c>
      <c r="HH1" s="636"/>
      <c r="HI1" s="636" t="s">
        <v>949</v>
      </c>
      <c r="HJ1" s="636"/>
      <c r="HK1" s="636"/>
      <c r="HL1" s="636"/>
      <c r="HM1" s="636"/>
      <c r="HN1" s="636"/>
      <c r="HO1" s="636"/>
      <c r="HP1" s="636"/>
      <c r="HQ1" s="636"/>
      <c r="HR1" s="636"/>
      <c r="HS1" s="636"/>
      <c r="HT1" s="636"/>
      <c r="HU1" s="636"/>
      <c r="HV1" s="636"/>
      <c r="HW1" s="636"/>
      <c r="HX1" s="636"/>
      <c r="HY1" s="636"/>
      <c r="HZ1" s="636"/>
      <c r="IA1" s="636"/>
      <c r="IB1" s="636"/>
      <c r="IC1" s="636"/>
      <c r="ID1" s="636"/>
      <c r="IE1" s="636"/>
      <c r="IF1" s="637" t="s">
        <v>950</v>
      </c>
      <c r="IG1" s="637"/>
      <c r="IH1" s="637"/>
      <c r="II1" s="637"/>
      <c r="IJ1" s="637"/>
      <c r="IK1" s="637"/>
      <c r="IL1" s="637"/>
      <c r="IM1" s="637"/>
      <c r="IN1" s="637"/>
      <c r="IO1" s="637"/>
      <c r="IP1" s="637"/>
      <c r="IQ1" s="637"/>
      <c r="IR1" s="637"/>
      <c r="IS1" s="637"/>
      <c r="IT1" s="637"/>
      <c r="IU1" s="637"/>
      <c r="IV1" s="637"/>
      <c r="IW1" s="637"/>
      <c r="IX1" s="637"/>
      <c r="IY1" s="637"/>
      <c r="IZ1" s="637"/>
      <c r="JA1" s="637"/>
      <c r="JB1" s="637"/>
      <c r="JC1" s="636" t="s">
        <v>951</v>
      </c>
      <c r="JD1" s="636"/>
      <c r="JE1" s="636" t="s">
        <v>972</v>
      </c>
      <c r="JF1" s="636"/>
      <c r="JG1" s="636"/>
      <c r="JH1" s="636"/>
      <c r="JI1" s="636"/>
      <c r="JJ1" s="636"/>
      <c r="JK1" s="636"/>
      <c r="JL1" s="636"/>
      <c r="JM1" s="636"/>
      <c r="JN1" s="636"/>
      <c r="JO1" s="636"/>
      <c r="JP1" s="636"/>
      <c r="JQ1" s="636"/>
      <c r="JR1" s="636"/>
      <c r="JS1" s="636"/>
      <c r="JT1" s="636"/>
      <c r="JU1" s="636"/>
      <c r="JV1" s="636"/>
      <c r="JW1" s="636"/>
      <c r="JX1" s="636"/>
      <c r="JY1" s="636"/>
      <c r="JZ1" s="636"/>
      <c r="KA1" s="636" t="s">
        <v>973</v>
      </c>
      <c r="KB1" s="636"/>
      <c r="KC1" s="636"/>
      <c r="KD1" s="636"/>
      <c r="KE1" s="636"/>
      <c r="KF1" s="636"/>
      <c r="KG1" s="636"/>
      <c r="KH1" s="636"/>
      <c r="KI1" s="636"/>
      <c r="KJ1" s="636"/>
      <c r="KK1" s="636"/>
      <c r="KL1" s="636"/>
      <c r="KM1" s="636"/>
      <c r="KN1" s="636"/>
      <c r="KO1" s="636"/>
      <c r="KP1" s="636"/>
      <c r="KQ1" s="636"/>
      <c r="KR1" s="636"/>
      <c r="KS1" s="636"/>
      <c r="KT1" s="636"/>
      <c r="KU1" s="636"/>
      <c r="KV1" s="636"/>
      <c r="KW1" s="636" t="s">
        <v>978</v>
      </c>
      <c r="KX1" s="636"/>
      <c r="KY1" s="124"/>
      <c r="KZ1" s="124"/>
      <c r="LA1" s="3"/>
      <c r="LB1" s="3"/>
      <c r="LC1" s="3"/>
      <c r="LD1" s="3"/>
      <c r="LE1" s="3"/>
      <c r="LF1" s="3"/>
      <c r="LG1" s="232"/>
      <c r="LH1" s="232"/>
      <c r="LI1" s="3"/>
      <c r="LJ1" s="3"/>
      <c r="LK1" s="3"/>
      <c r="LL1" s="143"/>
    </row>
    <row r="2" spans="1:342" s="2" customFormat="1">
      <c r="H2" s="633" t="s">
        <v>899</v>
      </c>
      <c r="I2" s="635"/>
      <c r="J2" s="295" t="s">
        <v>1528</v>
      </c>
      <c r="K2" s="5" t="s">
        <v>910</v>
      </c>
      <c r="L2" s="6" t="s">
        <v>911</v>
      </c>
      <c r="M2" s="5" t="s">
        <v>912</v>
      </c>
      <c r="N2" s="6" t="s">
        <v>913</v>
      </c>
      <c r="O2" s="5" t="s">
        <v>914</v>
      </c>
      <c r="P2" s="6" t="s">
        <v>915</v>
      </c>
      <c r="Q2" s="5" t="s">
        <v>916</v>
      </c>
      <c r="R2" s="6" t="s">
        <v>917</v>
      </c>
      <c r="S2" s="5" t="s">
        <v>918</v>
      </c>
      <c r="T2" s="6" t="s">
        <v>919</v>
      </c>
      <c r="U2" s="5" t="s">
        <v>920</v>
      </c>
      <c r="V2" s="6" t="s">
        <v>921</v>
      </c>
      <c r="W2" s="295" t="s">
        <v>1528</v>
      </c>
      <c r="X2" s="5" t="s">
        <v>910</v>
      </c>
      <c r="Y2" s="6" t="s">
        <v>911</v>
      </c>
      <c r="Z2" s="5" t="s">
        <v>912</v>
      </c>
      <c r="AA2" s="6" t="s">
        <v>913</v>
      </c>
      <c r="AB2" s="5" t="s">
        <v>914</v>
      </c>
      <c r="AC2" s="6" t="s">
        <v>915</v>
      </c>
      <c r="AD2" s="5" t="s">
        <v>916</v>
      </c>
      <c r="AE2" s="6" t="s">
        <v>917</v>
      </c>
      <c r="AF2" s="5" t="s">
        <v>918</v>
      </c>
      <c r="AG2" s="6" t="s">
        <v>919</v>
      </c>
      <c r="AH2" s="5" t="s">
        <v>920</v>
      </c>
      <c r="AI2" s="6" t="s">
        <v>921</v>
      </c>
      <c r="AJ2" s="5" t="s">
        <v>925</v>
      </c>
      <c r="AK2" s="6" t="s">
        <v>925</v>
      </c>
      <c r="AL2" s="2" t="s">
        <v>926</v>
      </c>
      <c r="AM2" s="2" t="s">
        <v>927</v>
      </c>
      <c r="AN2" s="2" t="s">
        <v>928</v>
      </c>
      <c r="AO2" s="2" t="s">
        <v>929</v>
      </c>
      <c r="AP2" s="2" t="s">
        <v>930</v>
      </c>
      <c r="AQ2" s="2" t="s">
        <v>931</v>
      </c>
      <c r="AR2" s="2" t="s">
        <v>932</v>
      </c>
      <c r="AS2" s="2" t="s">
        <v>933</v>
      </c>
      <c r="AT2" s="2" t="s">
        <v>934</v>
      </c>
      <c r="AU2" s="2" t="s">
        <v>935</v>
      </c>
      <c r="AV2" s="2" t="s">
        <v>936</v>
      </c>
      <c r="AW2" s="2" t="s">
        <v>937</v>
      </c>
      <c r="AX2" s="2" t="s">
        <v>938</v>
      </c>
      <c r="AY2" s="2" t="s">
        <v>939</v>
      </c>
      <c r="AZ2" s="2" t="s">
        <v>940</v>
      </c>
      <c r="BA2" s="2" t="s">
        <v>941</v>
      </c>
      <c r="BB2" s="2" t="s">
        <v>942</v>
      </c>
      <c r="BC2" s="2" t="s">
        <v>943</v>
      </c>
      <c r="BD2" s="2" t="s">
        <v>944</v>
      </c>
      <c r="BE2" s="2" t="s">
        <v>1330</v>
      </c>
      <c r="BF2" s="2" t="s">
        <v>1331</v>
      </c>
      <c r="BG2" s="2" t="s">
        <v>947</v>
      </c>
      <c r="BH2" s="2" t="s">
        <v>948</v>
      </c>
      <c r="BI2" s="2" t="s">
        <v>926</v>
      </c>
      <c r="BJ2" s="2" t="s">
        <v>927</v>
      </c>
      <c r="BK2" s="2" t="s">
        <v>928</v>
      </c>
      <c r="BL2" s="2" t="s">
        <v>929</v>
      </c>
      <c r="BM2" s="2" t="s">
        <v>930</v>
      </c>
      <c r="BN2" s="2" t="s">
        <v>931</v>
      </c>
      <c r="BO2" s="2" t="s">
        <v>932</v>
      </c>
      <c r="BP2" s="2" t="s">
        <v>933</v>
      </c>
      <c r="BQ2" s="2" t="s">
        <v>934</v>
      </c>
      <c r="BR2" s="2" t="s">
        <v>935</v>
      </c>
      <c r="BS2" s="2" t="s">
        <v>936</v>
      </c>
      <c r="BT2" s="2" t="s">
        <v>937</v>
      </c>
      <c r="BU2" s="2" t="s">
        <v>938</v>
      </c>
      <c r="BV2" s="2" t="s">
        <v>939</v>
      </c>
      <c r="BW2" s="2" t="s">
        <v>940</v>
      </c>
      <c r="BX2" s="2" t="s">
        <v>941</v>
      </c>
      <c r="BY2" s="2" t="s">
        <v>942</v>
      </c>
      <c r="BZ2" s="2" t="s">
        <v>943</v>
      </c>
      <c r="CA2" s="2" t="s">
        <v>944</v>
      </c>
      <c r="CB2" s="2" t="s">
        <v>945</v>
      </c>
      <c r="CC2" s="2" t="s">
        <v>946</v>
      </c>
      <c r="CD2" s="2" t="s">
        <v>947</v>
      </c>
      <c r="CE2" s="2" t="s">
        <v>948</v>
      </c>
      <c r="CF2" s="2" t="s">
        <v>925</v>
      </c>
      <c r="CG2" s="2" t="s">
        <v>925</v>
      </c>
      <c r="CH2" s="2" t="s">
        <v>971</v>
      </c>
      <c r="CI2" s="2" t="s">
        <v>952</v>
      </c>
      <c r="CJ2" s="2" t="s">
        <v>1332</v>
      </c>
      <c r="CK2" s="2" t="s">
        <v>954</v>
      </c>
      <c r="CL2" s="2" t="s">
        <v>759</v>
      </c>
      <c r="CM2" s="2" t="s">
        <v>955</v>
      </c>
      <c r="CN2" s="2" t="s">
        <v>956</v>
      </c>
      <c r="CO2" s="2" t="s">
        <v>957</v>
      </c>
      <c r="CP2" s="2" t="s">
        <v>958</v>
      </c>
      <c r="CQ2" s="2" t="s">
        <v>959</v>
      </c>
      <c r="CR2" s="2" t="s">
        <v>960</v>
      </c>
      <c r="CS2" s="2" t="s">
        <v>961</v>
      </c>
      <c r="CT2" s="2" t="s">
        <v>962</v>
      </c>
      <c r="CU2" s="2" t="s">
        <v>963</v>
      </c>
      <c r="CV2" s="2" t="s">
        <v>964</v>
      </c>
      <c r="CW2" s="2" t="s">
        <v>965</v>
      </c>
      <c r="CX2" s="2" t="s">
        <v>966</v>
      </c>
      <c r="CY2" s="2" t="s">
        <v>967</v>
      </c>
      <c r="CZ2" s="2" t="s">
        <v>968</v>
      </c>
      <c r="DA2" s="2" t="s">
        <v>969</v>
      </c>
      <c r="DB2" s="2" t="s">
        <v>970</v>
      </c>
      <c r="DC2" s="2" t="s">
        <v>948</v>
      </c>
      <c r="DD2" s="2" t="s">
        <v>971</v>
      </c>
      <c r="DE2" s="2" t="s">
        <v>952</v>
      </c>
      <c r="DF2" s="2" t="s">
        <v>953</v>
      </c>
      <c r="DG2" s="2" t="s">
        <v>954</v>
      </c>
      <c r="DH2" s="2" t="s">
        <v>759</v>
      </c>
      <c r="DI2" s="2" t="s">
        <v>955</v>
      </c>
      <c r="DJ2" s="2" t="s">
        <v>956</v>
      </c>
      <c r="DK2" s="2" t="s">
        <v>957</v>
      </c>
      <c r="DL2" s="2" t="s">
        <v>958</v>
      </c>
      <c r="DM2" s="2" t="s">
        <v>959</v>
      </c>
      <c r="DN2" s="2" t="s">
        <v>960</v>
      </c>
      <c r="DO2" s="2" t="s">
        <v>961</v>
      </c>
      <c r="DP2" s="2" t="s">
        <v>962</v>
      </c>
      <c r="DQ2" s="2" t="s">
        <v>963</v>
      </c>
      <c r="DR2" s="2" t="s">
        <v>964</v>
      </c>
      <c r="DS2" s="2" t="s">
        <v>965</v>
      </c>
      <c r="DT2" s="2" t="s">
        <v>966</v>
      </c>
      <c r="DU2" s="2" t="s">
        <v>967</v>
      </c>
      <c r="DV2" s="2" t="s">
        <v>968</v>
      </c>
      <c r="DW2" s="2" t="s">
        <v>969</v>
      </c>
      <c r="DX2" s="2" t="s">
        <v>970</v>
      </c>
      <c r="DY2" s="2" t="s">
        <v>948</v>
      </c>
      <c r="DZ2" s="2" t="s">
        <v>925</v>
      </c>
      <c r="EA2" s="2" t="s">
        <v>925</v>
      </c>
      <c r="EB2" s="2" t="s">
        <v>1326</v>
      </c>
      <c r="EC2" s="2" t="s">
        <v>1326</v>
      </c>
      <c r="ED2" s="2" t="s">
        <v>925</v>
      </c>
      <c r="EE2" s="2" t="s">
        <v>925</v>
      </c>
      <c r="EF2" s="2" t="s">
        <v>979</v>
      </c>
      <c r="EG2" s="2" t="s">
        <v>980</v>
      </c>
      <c r="EH2" s="2" t="s">
        <v>981</v>
      </c>
      <c r="EI2" s="2" t="s">
        <v>982</v>
      </c>
      <c r="EJ2" s="2" t="s">
        <v>979</v>
      </c>
      <c r="EK2" s="2" t="s">
        <v>980</v>
      </c>
      <c r="EL2" s="2" t="s">
        <v>981</v>
      </c>
      <c r="EM2" s="2" t="s">
        <v>982</v>
      </c>
      <c r="EN2" s="2" t="s">
        <v>986</v>
      </c>
      <c r="EO2" s="2" t="s">
        <v>986</v>
      </c>
      <c r="EP2" s="633" t="s">
        <v>991</v>
      </c>
      <c r="EQ2" s="634"/>
      <c r="ER2" s="634"/>
      <c r="ES2" s="635"/>
      <c r="ET2" s="633" t="s">
        <v>1003</v>
      </c>
      <c r="EU2" s="634"/>
      <c r="EV2" s="634"/>
      <c r="EW2" s="634"/>
      <c r="EX2" s="634"/>
      <c r="EY2" s="634"/>
      <c r="EZ2" s="634"/>
      <c r="FA2" s="634"/>
      <c r="FB2" s="635"/>
      <c r="FC2" s="633" t="s">
        <v>1004</v>
      </c>
      <c r="FD2" s="634"/>
      <c r="FE2" s="634"/>
      <c r="FF2" s="634"/>
      <c r="FG2" s="634"/>
      <c r="FH2" s="635"/>
      <c r="FI2" s="633" t="s">
        <v>1021</v>
      </c>
      <c r="FJ2" s="634"/>
      <c r="FK2" s="634"/>
      <c r="FL2" s="634"/>
      <c r="FM2" s="634"/>
      <c r="FN2" s="634"/>
      <c r="FO2" s="634"/>
      <c r="FP2" s="634"/>
      <c r="FQ2" s="634"/>
      <c r="FR2" s="634"/>
      <c r="FS2" s="634"/>
      <c r="FT2" s="634"/>
      <c r="FU2" s="634"/>
      <c r="FV2" s="634"/>
      <c r="FW2" s="634"/>
      <c r="FX2" s="634"/>
      <c r="FY2" s="635"/>
      <c r="FZ2" s="227"/>
      <c r="GA2" s="633" t="s">
        <v>1026</v>
      </c>
      <c r="GB2" s="634"/>
      <c r="GC2" s="634"/>
      <c r="GD2" s="635"/>
      <c r="GE2" s="633" t="s">
        <v>899</v>
      </c>
      <c r="GF2" s="635"/>
      <c r="GG2" s="295" t="s">
        <v>1528</v>
      </c>
      <c r="GH2" s="5" t="s">
        <v>910</v>
      </c>
      <c r="GI2" s="6" t="s">
        <v>911</v>
      </c>
      <c r="GJ2" s="5" t="s">
        <v>912</v>
      </c>
      <c r="GK2" s="6" t="s">
        <v>913</v>
      </c>
      <c r="GL2" s="5" t="s">
        <v>914</v>
      </c>
      <c r="GM2" s="6" t="s">
        <v>915</v>
      </c>
      <c r="GN2" s="5" t="s">
        <v>916</v>
      </c>
      <c r="GO2" s="6" t="s">
        <v>917</v>
      </c>
      <c r="GP2" s="5" t="s">
        <v>918</v>
      </c>
      <c r="GQ2" s="6" t="s">
        <v>919</v>
      </c>
      <c r="GR2" s="5" t="s">
        <v>920</v>
      </c>
      <c r="GS2" s="6" t="s">
        <v>921</v>
      </c>
      <c r="GT2" s="296" t="s">
        <v>1528</v>
      </c>
      <c r="GU2" s="5" t="s">
        <v>910</v>
      </c>
      <c r="GV2" s="6" t="s">
        <v>911</v>
      </c>
      <c r="GW2" s="5" t="s">
        <v>912</v>
      </c>
      <c r="GX2" s="6" t="s">
        <v>913</v>
      </c>
      <c r="GY2" s="5" t="s">
        <v>914</v>
      </c>
      <c r="GZ2" s="6" t="s">
        <v>915</v>
      </c>
      <c r="HA2" s="5" t="s">
        <v>916</v>
      </c>
      <c r="HB2" s="6" t="s">
        <v>917</v>
      </c>
      <c r="HC2" s="5" t="s">
        <v>918</v>
      </c>
      <c r="HD2" s="6" t="s">
        <v>919</v>
      </c>
      <c r="HE2" s="5" t="s">
        <v>920</v>
      </c>
      <c r="HF2" s="6" t="s">
        <v>921</v>
      </c>
      <c r="HG2" s="5" t="s">
        <v>925</v>
      </c>
      <c r="HH2" s="6" t="s">
        <v>925</v>
      </c>
      <c r="HI2" s="2" t="s">
        <v>926</v>
      </c>
      <c r="HJ2" s="2" t="s">
        <v>927</v>
      </c>
      <c r="HK2" s="2" t="s">
        <v>928</v>
      </c>
      <c r="HL2" s="2" t="s">
        <v>929</v>
      </c>
      <c r="HM2" s="2" t="s">
        <v>930</v>
      </c>
      <c r="HN2" s="2" t="s">
        <v>931</v>
      </c>
      <c r="HO2" s="2" t="s">
        <v>932</v>
      </c>
      <c r="HP2" s="2" t="s">
        <v>933</v>
      </c>
      <c r="HQ2" s="2" t="s">
        <v>934</v>
      </c>
      <c r="HR2" s="2" t="s">
        <v>935</v>
      </c>
      <c r="HS2" s="2" t="s">
        <v>936</v>
      </c>
      <c r="HT2" s="2" t="s">
        <v>937</v>
      </c>
      <c r="HU2" s="2" t="s">
        <v>938</v>
      </c>
      <c r="HV2" s="2" t="s">
        <v>939</v>
      </c>
      <c r="HW2" s="2" t="s">
        <v>940</v>
      </c>
      <c r="HX2" s="2" t="s">
        <v>941</v>
      </c>
      <c r="HY2" s="2" t="s">
        <v>942</v>
      </c>
      <c r="HZ2" s="2" t="s">
        <v>943</v>
      </c>
      <c r="IA2" s="2" t="s">
        <v>944</v>
      </c>
      <c r="IB2" s="2" t="s">
        <v>945</v>
      </c>
      <c r="IC2" s="2" t="s">
        <v>946</v>
      </c>
      <c r="ID2" s="2" t="s">
        <v>947</v>
      </c>
      <c r="IE2" s="2" t="s">
        <v>948</v>
      </c>
      <c r="IF2" s="2" t="s">
        <v>926</v>
      </c>
      <c r="IG2" s="2" t="s">
        <v>927</v>
      </c>
      <c r="IH2" s="2" t="s">
        <v>928</v>
      </c>
      <c r="II2" s="2" t="s">
        <v>929</v>
      </c>
      <c r="IJ2" s="2" t="s">
        <v>930</v>
      </c>
      <c r="IK2" s="2" t="s">
        <v>931</v>
      </c>
      <c r="IL2" s="2" t="s">
        <v>932</v>
      </c>
      <c r="IM2" s="2" t="s">
        <v>933</v>
      </c>
      <c r="IN2" s="2" t="s">
        <v>934</v>
      </c>
      <c r="IO2" s="2" t="s">
        <v>935</v>
      </c>
      <c r="IP2" s="2" t="s">
        <v>936</v>
      </c>
      <c r="IQ2" s="2" t="s">
        <v>937</v>
      </c>
      <c r="IR2" s="2" t="s">
        <v>938</v>
      </c>
      <c r="IS2" s="2" t="s">
        <v>939</v>
      </c>
      <c r="IT2" s="2" t="s">
        <v>940</v>
      </c>
      <c r="IU2" s="2" t="s">
        <v>941</v>
      </c>
      <c r="IV2" s="2" t="s">
        <v>942</v>
      </c>
      <c r="IW2" s="2" t="s">
        <v>943</v>
      </c>
      <c r="IX2" s="2" t="s">
        <v>944</v>
      </c>
      <c r="IY2" s="2" t="s">
        <v>945</v>
      </c>
      <c r="IZ2" s="2" t="s">
        <v>946</v>
      </c>
      <c r="JA2" s="2" t="s">
        <v>947</v>
      </c>
      <c r="JB2" s="2" t="s">
        <v>948</v>
      </c>
      <c r="JC2" s="2" t="s">
        <v>925</v>
      </c>
      <c r="JD2" s="2" t="s">
        <v>925</v>
      </c>
      <c r="JE2" s="2" t="s">
        <v>971</v>
      </c>
      <c r="JF2" s="2" t="s">
        <v>952</v>
      </c>
      <c r="JG2" s="2" t="s">
        <v>953</v>
      </c>
      <c r="JH2" s="2" t="s">
        <v>954</v>
      </c>
      <c r="JI2" s="2" t="s">
        <v>759</v>
      </c>
      <c r="JJ2" s="2" t="s">
        <v>955</v>
      </c>
      <c r="JK2" s="2" t="s">
        <v>956</v>
      </c>
      <c r="JL2" s="2" t="s">
        <v>957</v>
      </c>
      <c r="JM2" s="2" t="s">
        <v>958</v>
      </c>
      <c r="JN2" s="2" t="s">
        <v>959</v>
      </c>
      <c r="JO2" s="2" t="s">
        <v>960</v>
      </c>
      <c r="JP2" s="2" t="s">
        <v>961</v>
      </c>
      <c r="JQ2" s="2" t="s">
        <v>962</v>
      </c>
      <c r="JR2" s="2" t="s">
        <v>963</v>
      </c>
      <c r="JS2" s="2" t="s">
        <v>964</v>
      </c>
      <c r="JT2" s="2" t="s">
        <v>965</v>
      </c>
      <c r="JU2" s="2" t="s">
        <v>966</v>
      </c>
      <c r="JV2" s="2" t="s">
        <v>967</v>
      </c>
      <c r="JW2" s="2" t="s">
        <v>968</v>
      </c>
      <c r="JX2" s="2" t="s">
        <v>969</v>
      </c>
      <c r="JY2" s="2" t="s">
        <v>970</v>
      </c>
      <c r="JZ2" s="2" t="s">
        <v>948</v>
      </c>
      <c r="KA2" s="2" t="s">
        <v>971</v>
      </c>
      <c r="KB2" s="2" t="s">
        <v>952</v>
      </c>
      <c r="KC2" s="2" t="s">
        <v>953</v>
      </c>
      <c r="KD2" s="2" t="s">
        <v>954</v>
      </c>
      <c r="KE2" s="2" t="s">
        <v>759</v>
      </c>
      <c r="KF2" s="2" t="s">
        <v>955</v>
      </c>
      <c r="KG2" s="2" t="s">
        <v>956</v>
      </c>
      <c r="KH2" s="2" t="s">
        <v>957</v>
      </c>
      <c r="KI2" s="2" t="s">
        <v>958</v>
      </c>
      <c r="KJ2" s="2" t="s">
        <v>959</v>
      </c>
      <c r="KK2" s="2" t="s">
        <v>960</v>
      </c>
      <c r="KL2" s="2" t="s">
        <v>961</v>
      </c>
      <c r="KM2" s="2" t="s">
        <v>962</v>
      </c>
      <c r="KN2" s="2" t="s">
        <v>963</v>
      </c>
      <c r="KO2" s="2" t="s">
        <v>964</v>
      </c>
      <c r="KP2" s="2" t="s">
        <v>965</v>
      </c>
      <c r="KQ2" s="2" t="s">
        <v>966</v>
      </c>
      <c r="KR2" s="2" t="s">
        <v>967</v>
      </c>
      <c r="KS2" s="2" t="s">
        <v>968</v>
      </c>
      <c r="KT2" s="2" t="s">
        <v>969</v>
      </c>
      <c r="KU2" s="2" t="s">
        <v>970</v>
      </c>
      <c r="KV2" s="2" t="s">
        <v>948</v>
      </c>
      <c r="KW2" s="2" t="s">
        <v>925</v>
      </c>
      <c r="KX2" s="2" t="s">
        <v>925</v>
      </c>
      <c r="KY2" s="2" t="s">
        <v>1326</v>
      </c>
      <c r="LA2" s="633" t="s">
        <v>1032</v>
      </c>
      <c r="LB2" s="634"/>
      <c r="LC2" s="635"/>
      <c r="LD2" s="633" t="s">
        <v>1027</v>
      </c>
      <c r="LE2" s="634"/>
      <c r="LF2" s="634"/>
      <c r="LG2" s="634"/>
      <c r="LH2" s="634"/>
      <c r="LI2" s="634"/>
      <c r="LJ2" s="634"/>
      <c r="LK2" s="634"/>
      <c r="LL2" s="634"/>
      <c r="LM2" s="634"/>
      <c r="LN2" s="634"/>
      <c r="LO2" s="634"/>
      <c r="LP2" s="634"/>
      <c r="LQ2" s="634"/>
      <c r="LR2" s="634"/>
      <c r="LS2" s="634"/>
      <c r="LT2" s="635"/>
      <c r="LU2" s="231"/>
      <c r="LV2" s="633" t="s">
        <v>1026</v>
      </c>
      <c r="LW2" s="634"/>
      <c r="LX2" s="634"/>
      <c r="LY2" s="635"/>
      <c r="LZ2" s="633" t="s">
        <v>1386</v>
      </c>
      <c r="MA2" s="634"/>
      <c r="MB2" s="634"/>
      <c r="MC2" s="634"/>
      <c r="MD2" s="635"/>
    </row>
    <row r="3" spans="1:342" s="2" customFormat="1">
      <c r="A3" s="2" t="s">
        <v>1252</v>
      </c>
      <c r="B3" s="2" t="s">
        <v>895</v>
      </c>
      <c r="C3" s="2" t="s">
        <v>897</v>
      </c>
      <c r="D3" s="2" t="s">
        <v>896</v>
      </c>
      <c r="E3" s="2" t="s">
        <v>1259</v>
      </c>
      <c r="F3" s="2" t="s">
        <v>1363</v>
      </c>
      <c r="G3" s="2" t="s">
        <v>898</v>
      </c>
      <c r="H3" s="4" t="s">
        <v>900</v>
      </c>
      <c r="I3" s="4" t="s">
        <v>901</v>
      </c>
      <c r="J3" s="2" t="s">
        <v>900</v>
      </c>
      <c r="K3" s="2" t="s">
        <v>900</v>
      </c>
      <c r="L3" s="2" t="s">
        <v>900</v>
      </c>
      <c r="M3" s="2" t="s">
        <v>900</v>
      </c>
      <c r="N3" s="2" t="s">
        <v>900</v>
      </c>
      <c r="O3" s="2" t="s">
        <v>900</v>
      </c>
      <c r="P3" s="2" t="s">
        <v>900</v>
      </c>
      <c r="Q3" s="2" t="s">
        <v>900</v>
      </c>
      <c r="R3" s="2" t="s">
        <v>900</v>
      </c>
      <c r="S3" s="2" t="s">
        <v>900</v>
      </c>
      <c r="T3" s="2" t="s">
        <v>900</v>
      </c>
      <c r="U3" s="2" t="s">
        <v>900</v>
      </c>
      <c r="V3" s="2" t="s">
        <v>900</v>
      </c>
      <c r="W3" s="2" t="s">
        <v>901</v>
      </c>
      <c r="X3" s="2" t="s">
        <v>901</v>
      </c>
      <c r="Y3" s="2" t="s">
        <v>901</v>
      </c>
      <c r="Z3" s="2" t="s">
        <v>901</v>
      </c>
      <c r="AA3" s="2" t="s">
        <v>901</v>
      </c>
      <c r="AB3" s="2" t="s">
        <v>901</v>
      </c>
      <c r="AC3" s="2" t="s">
        <v>901</v>
      </c>
      <c r="AD3" s="2" t="s">
        <v>901</v>
      </c>
      <c r="AE3" s="2" t="s">
        <v>901</v>
      </c>
      <c r="AF3" s="2" t="s">
        <v>901</v>
      </c>
      <c r="AG3" s="2" t="s">
        <v>901</v>
      </c>
      <c r="AH3" s="2" t="s">
        <v>901</v>
      </c>
      <c r="AI3" s="2" t="s">
        <v>901</v>
      </c>
      <c r="AJ3" s="2" t="s">
        <v>900</v>
      </c>
      <c r="AK3" s="2" t="s">
        <v>901</v>
      </c>
      <c r="AL3" s="2" t="s">
        <v>900</v>
      </c>
      <c r="AM3" s="2" t="s">
        <v>900</v>
      </c>
      <c r="AN3" s="2" t="s">
        <v>900</v>
      </c>
      <c r="AO3" s="2" t="s">
        <v>900</v>
      </c>
      <c r="AP3" s="2" t="s">
        <v>900</v>
      </c>
      <c r="AQ3" s="2" t="s">
        <v>900</v>
      </c>
      <c r="AR3" s="2" t="s">
        <v>900</v>
      </c>
      <c r="AS3" s="2" t="s">
        <v>900</v>
      </c>
      <c r="AT3" s="2" t="s">
        <v>900</v>
      </c>
      <c r="AU3" s="2" t="s">
        <v>900</v>
      </c>
      <c r="AV3" s="2" t="s">
        <v>900</v>
      </c>
      <c r="AW3" s="2" t="s">
        <v>900</v>
      </c>
      <c r="AX3" s="2" t="s">
        <v>900</v>
      </c>
      <c r="AY3" s="2" t="s">
        <v>900</v>
      </c>
      <c r="AZ3" s="2" t="s">
        <v>900</v>
      </c>
      <c r="BA3" s="2" t="s">
        <v>900</v>
      </c>
      <c r="BB3" s="2" t="s">
        <v>900</v>
      </c>
      <c r="BC3" s="2" t="s">
        <v>900</v>
      </c>
      <c r="BD3" s="2" t="s">
        <v>900</v>
      </c>
      <c r="BE3" s="2" t="s">
        <v>900</v>
      </c>
      <c r="BF3" s="2" t="s">
        <v>900</v>
      </c>
      <c r="BG3" s="2" t="s">
        <v>900</v>
      </c>
      <c r="BH3" s="2" t="s">
        <v>900</v>
      </c>
      <c r="BI3" s="2" t="s">
        <v>901</v>
      </c>
      <c r="BJ3" s="2" t="s">
        <v>901</v>
      </c>
      <c r="BK3" s="2" t="s">
        <v>901</v>
      </c>
      <c r="BL3" s="2" t="s">
        <v>901</v>
      </c>
      <c r="BM3" s="2" t="s">
        <v>901</v>
      </c>
      <c r="BN3" s="2" t="s">
        <v>901</v>
      </c>
      <c r="BO3" s="2" t="s">
        <v>901</v>
      </c>
      <c r="BP3" s="2" t="s">
        <v>901</v>
      </c>
      <c r="BQ3" s="2" t="s">
        <v>901</v>
      </c>
      <c r="BR3" s="2" t="s">
        <v>901</v>
      </c>
      <c r="BS3" s="2" t="s">
        <v>901</v>
      </c>
      <c r="BT3" s="2" t="s">
        <v>901</v>
      </c>
      <c r="BU3" s="2" t="s">
        <v>901</v>
      </c>
      <c r="BV3" s="2" t="s">
        <v>901</v>
      </c>
      <c r="BW3" s="2" t="s">
        <v>901</v>
      </c>
      <c r="BX3" s="2" t="s">
        <v>901</v>
      </c>
      <c r="BY3" s="2" t="s">
        <v>901</v>
      </c>
      <c r="BZ3" s="2" t="s">
        <v>901</v>
      </c>
      <c r="CA3" s="2" t="s">
        <v>901</v>
      </c>
      <c r="CB3" s="2" t="s">
        <v>901</v>
      </c>
      <c r="CC3" s="2" t="s">
        <v>901</v>
      </c>
      <c r="CD3" s="2" t="s">
        <v>901</v>
      </c>
      <c r="CE3" s="2" t="s">
        <v>901</v>
      </c>
      <c r="CF3" s="2" t="s">
        <v>900</v>
      </c>
      <c r="CG3" s="2" t="s">
        <v>901</v>
      </c>
      <c r="CH3" s="2" t="s">
        <v>900</v>
      </c>
      <c r="CI3" s="2" t="s">
        <v>900</v>
      </c>
      <c r="CJ3" s="2" t="s">
        <v>900</v>
      </c>
      <c r="CK3" s="2" t="s">
        <v>900</v>
      </c>
      <c r="CL3" s="2" t="s">
        <v>900</v>
      </c>
      <c r="CM3" s="2" t="s">
        <v>900</v>
      </c>
      <c r="CN3" s="2" t="s">
        <v>900</v>
      </c>
      <c r="CO3" s="2" t="s">
        <v>900</v>
      </c>
      <c r="CP3" s="2" t="s">
        <v>900</v>
      </c>
      <c r="CQ3" s="2" t="s">
        <v>900</v>
      </c>
      <c r="CR3" s="2" t="s">
        <v>900</v>
      </c>
      <c r="CS3" s="2" t="s">
        <v>900</v>
      </c>
      <c r="CT3" s="2" t="s">
        <v>900</v>
      </c>
      <c r="CU3" s="2" t="s">
        <v>900</v>
      </c>
      <c r="CV3" s="2" t="s">
        <v>900</v>
      </c>
      <c r="CW3" s="2" t="s">
        <v>900</v>
      </c>
      <c r="CX3" s="2" t="s">
        <v>900</v>
      </c>
      <c r="CY3" s="2" t="s">
        <v>900</v>
      </c>
      <c r="CZ3" s="2" t="s">
        <v>900</v>
      </c>
      <c r="DA3" s="2" t="s">
        <v>900</v>
      </c>
      <c r="DB3" s="2" t="s">
        <v>900</v>
      </c>
      <c r="DC3" s="2" t="s">
        <v>900</v>
      </c>
      <c r="DD3" s="2" t="s">
        <v>901</v>
      </c>
      <c r="DE3" s="2" t="s">
        <v>901</v>
      </c>
      <c r="DF3" s="2" t="s">
        <v>901</v>
      </c>
      <c r="DG3" s="2" t="s">
        <v>901</v>
      </c>
      <c r="DH3" s="2" t="s">
        <v>901</v>
      </c>
      <c r="DI3" s="2" t="s">
        <v>901</v>
      </c>
      <c r="DJ3" s="2" t="s">
        <v>901</v>
      </c>
      <c r="DK3" s="2" t="s">
        <v>901</v>
      </c>
      <c r="DL3" s="2" t="s">
        <v>901</v>
      </c>
      <c r="DM3" s="2" t="s">
        <v>901</v>
      </c>
      <c r="DN3" s="2" t="s">
        <v>901</v>
      </c>
      <c r="DO3" s="2" t="s">
        <v>901</v>
      </c>
      <c r="DP3" s="2" t="s">
        <v>901</v>
      </c>
      <c r="DQ3" s="2" t="s">
        <v>901</v>
      </c>
      <c r="DR3" s="2" t="s">
        <v>901</v>
      </c>
      <c r="DS3" s="2" t="s">
        <v>901</v>
      </c>
      <c r="DT3" s="2" t="s">
        <v>901</v>
      </c>
      <c r="DU3" s="2" t="s">
        <v>901</v>
      </c>
      <c r="DV3" s="2" t="s">
        <v>901</v>
      </c>
      <c r="DW3" s="2" t="s">
        <v>901</v>
      </c>
      <c r="DX3" s="2" t="s">
        <v>901</v>
      </c>
      <c r="DY3" s="2" t="s">
        <v>901</v>
      </c>
      <c r="DZ3" s="2" t="s">
        <v>900</v>
      </c>
      <c r="EA3" s="2" t="s">
        <v>901</v>
      </c>
      <c r="EB3" s="2" t="s">
        <v>900</v>
      </c>
      <c r="EC3" s="2" t="s">
        <v>901</v>
      </c>
      <c r="ED3" s="2" t="s">
        <v>900</v>
      </c>
      <c r="EE3" s="2" t="s">
        <v>901</v>
      </c>
      <c r="EF3" s="2" t="s">
        <v>900</v>
      </c>
      <c r="EG3" s="2" t="s">
        <v>900</v>
      </c>
      <c r="EH3" s="2" t="s">
        <v>900</v>
      </c>
      <c r="EI3" s="2" t="s">
        <v>900</v>
      </c>
      <c r="EJ3" s="2" t="s">
        <v>901</v>
      </c>
      <c r="EK3" s="2" t="s">
        <v>901</v>
      </c>
      <c r="EL3" s="2" t="s">
        <v>901</v>
      </c>
      <c r="EM3" s="2" t="s">
        <v>901</v>
      </c>
      <c r="EN3" s="2" t="s">
        <v>900</v>
      </c>
      <c r="EO3" s="2" t="s">
        <v>901</v>
      </c>
      <c r="EP3" s="2" t="s">
        <v>987</v>
      </c>
      <c r="EQ3" s="2" t="s">
        <v>988</v>
      </c>
      <c r="ER3" s="2" t="s">
        <v>989</v>
      </c>
      <c r="ES3" s="2" t="s">
        <v>990</v>
      </c>
      <c r="ET3" s="2" t="s">
        <v>994</v>
      </c>
      <c r="EU3" s="2" t="s">
        <v>995</v>
      </c>
      <c r="EV3" s="2" t="s">
        <v>996</v>
      </c>
      <c r="EW3" s="2" t="s">
        <v>997</v>
      </c>
      <c r="EX3" s="2" t="s">
        <v>998</v>
      </c>
      <c r="EY3" s="2" t="s">
        <v>999</v>
      </c>
      <c r="EZ3" s="2" t="s">
        <v>1000</v>
      </c>
      <c r="FA3" s="2" t="s">
        <v>1001</v>
      </c>
      <c r="FB3" s="2" t="s">
        <v>1002</v>
      </c>
      <c r="FC3" s="2" t="s">
        <v>899</v>
      </c>
      <c r="FD3" s="2" t="s">
        <v>1005</v>
      </c>
      <c r="FE3" s="2" t="s">
        <v>1006</v>
      </c>
      <c r="FF3" s="2" t="s">
        <v>978</v>
      </c>
      <c r="FG3" s="2" t="s">
        <v>1326</v>
      </c>
      <c r="FH3" s="2" t="s">
        <v>1007</v>
      </c>
      <c r="FI3" s="2" t="s">
        <v>1008</v>
      </c>
      <c r="FJ3" s="2" t="s">
        <v>1009</v>
      </c>
      <c r="FK3" s="2" t="s">
        <v>1010</v>
      </c>
      <c r="FL3" s="2" t="s">
        <v>1395</v>
      </c>
      <c r="FM3" s="2" t="s">
        <v>1396</v>
      </c>
      <c r="FN3" s="2" t="s">
        <v>1011</v>
      </c>
      <c r="FO3" s="2" t="s">
        <v>1012</v>
      </c>
      <c r="FP3" s="2" t="s">
        <v>1335</v>
      </c>
      <c r="FQ3" s="2" t="s">
        <v>1013</v>
      </c>
      <c r="FR3" s="2" t="s">
        <v>1015</v>
      </c>
      <c r="FS3" s="2" t="s">
        <v>1014</v>
      </c>
      <c r="FT3" s="2" t="s">
        <v>1397</v>
      </c>
      <c r="FU3" s="2" t="s">
        <v>1016</v>
      </c>
      <c r="FV3" s="2" t="s">
        <v>1017</v>
      </c>
      <c r="FW3" s="2" t="s">
        <v>1018</v>
      </c>
      <c r="FX3" s="2" t="s">
        <v>1019</v>
      </c>
      <c r="FY3" s="2" t="s">
        <v>1020</v>
      </c>
      <c r="FZ3" s="2" t="s">
        <v>1398</v>
      </c>
      <c r="GA3" s="2" t="s">
        <v>1022</v>
      </c>
      <c r="GB3" s="2" t="s">
        <v>1023</v>
      </c>
      <c r="GC3" s="2" t="s">
        <v>1024</v>
      </c>
      <c r="GD3" s="2" t="s">
        <v>1025</v>
      </c>
      <c r="GE3" s="4" t="s">
        <v>900</v>
      </c>
      <c r="GF3" s="4" t="s">
        <v>901</v>
      </c>
      <c r="GG3" s="2" t="s">
        <v>900</v>
      </c>
      <c r="GH3" s="2" t="s">
        <v>900</v>
      </c>
      <c r="GI3" s="2" t="s">
        <v>900</v>
      </c>
      <c r="GJ3" s="2" t="s">
        <v>900</v>
      </c>
      <c r="GK3" s="2" t="s">
        <v>900</v>
      </c>
      <c r="GL3" s="2" t="s">
        <v>900</v>
      </c>
      <c r="GM3" s="2" t="s">
        <v>900</v>
      </c>
      <c r="GN3" s="2" t="s">
        <v>900</v>
      </c>
      <c r="GO3" s="2" t="s">
        <v>900</v>
      </c>
      <c r="GP3" s="2" t="s">
        <v>900</v>
      </c>
      <c r="GQ3" s="2" t="s">
        <v>900</v>
      </c>
      <c r="GR3" s="2" t="s">
        <v>900</v>
      </c>
      <c r="GS3" s="2" t="s">
        <v>900</v>
      </c>
      <c r="GT3" s="2" t="s">
        <v>901</v>
      </c>
      <c r="GU3" s="2" t="s">
        <v>901</v>
      </c>
      <c r="GV3" s="2" t="s">
        <v>901</v>
      </c>
      <c r="GW3" s="2" t="s">
        <v>901</v>
      </c>
      <c r="GX3" s="2" t="s">
        <v>901</v>
      </c>
      <c r="GY3" s="2" t="s">
        <v>901</v>
      </c>
      <c r="GZ3" s="2" t="s">
        <v>901</v>
      </c>
      <c r="HA3" s="2" t="s">
        <v>901</v>
      </c>
      <c r="HB3" s="2" t="s">
        <v>901</v>
      </c>
      <c r="HC3" s="2" t="s">
        <v>901</v>
      </c>
      <c r="HD3" s="2" t="s">
        <v>901</v>
      </c>
      <c r="HE3" s="2" t="s">
        <v>901</v>
      </c>
      <c r="HF3" s="2" t="s">
        <v>901</v>
      </c>
      <c r="HG3" s="2" t="s">
        <v>900</v>
      </c>
      <c r="HH3" s="2" t="s">
        <v>901</v>
      </c>
      <c r="HI3" s="2" t="s">
        <v>900</v>
      </c>
      <c r="HJ3" s="2" t="s">
        <v>900</v>
      </c>
      <c r="HK3" s="2" t="s">
        <v>900</v>
      </c>
      <c r="HL3" s="2" t="s">
        <v>900</v>
      </c>
      <c r="HM3" s="2" t="s">
        <v>900</v>
      </c>
      <c r="HN3" s="2" t="s">
        <v>900</v>
      </c>
      <c r="HO3" s="2" t="s">
        <v>900</v>
      </c>
      <c r="HP3" s="2" t="s">
        <v>900</v>
      </c>
      <c r="HQ3" s="2" t="s">
        <v>900</v>
      </c>
      <c r="HR3" s="2" t="s">
        <v>900</v>
      </c>
      <c r="HS3" s="2" t="s">
        <v>900</v>
      </c>
      <c r="HT3" s="2" t="s">
        <v>900</v>
      </c>
      <c r="HU3" s="2" t="s">
        <v>900</v>
      </c>
      <c r="HV3" s="2" t="s">
        <v>900</v>
      </c>
      <c r="HW3" s="2" t="s">
        <v>900</v>
      </c>
      <c r="HX3" s="2" t="s">
        <v>900</v>
      </c>
      <c r="HY3" s="2" t="s">
        <v>900</v>
      </c>
      <c r="HZ3" s="2" t="s">
        <v>900</v>
      </c>
      <c r="IA3" s="2" t="s">
        <v>900</v>
      </c>
      <c r="IB3" s="2" t="s">
        <v>900</v>
      </c>
      <c r="IC3" s="2" t="s">
        <v>900</v>
      </c>
      <c r="ID3" s="2" t="s">
        <v>900</v>
      </c>
      <c r="IE3" s="2" t="s">
        <v>900</v>
      </c>
      <c r="IF3" s="2" t="s">
        <v>901</v>
      </c>
      <c r="IG3" s="2" t="s">
        <v>901</v>
      </c>
      <c r="IH3" s="2" t="s">
        <v>901</v>
      </c>
      <c r="II3" s="2" t="s">
        <v>901</v>
      </c>
      <c r="IJ3" s="2" t="s">
        <v>901</v>
      </c>
      <c r="IK3" s="2" t="s">
        <v>901</v>
      </c>
      <c r="IL3" s="2" t="s">
        <v>901</v>
      </c>
      <c r="IM3" s="2" t="s">
        <v>901</v>
      </c>
      <c r="IN3" s="2" t="s">
        <v>901</v>
      </c>
      <c r="IO3" s="2" t="s">
        <v>901</v>
      </c>
      <c r="IP3" s="2" t="s">
        <v>901</v>
      </c>
      <c r="IQ3" s="2" t="s">
        <v>901</v>
      </c>
      <c r="IR3" s="2" t="s">
        <v>901</v>
      </c>
      <c r="IS3" s="2" t="s">
        <v>901</v>
      </c>
      <c r="IT3" s="2" t="s">
        <v>901</v>
      </c>
      <c r="IU3" s="2" t="s">
        <v>901</v>
      </c>
      <c r="IV3" s="2" t="s">
        <v>901</v>
      </c>
      <c r="IW3" s="2" t="s">
        <v>901</v>
      </c>
      <c r="IX3" s="2" t="s">
        <v>901</v>
      </c>
      <c r="IY3" s="2" t="s">
        <v>901</v>
      </c>
      <c r="IZ3" s="2" t="s">
        <v>901</v>
      </c>
      <c r="JA3" s="2" t="s">
        <v>901</v>
      </c>
      <c r="JB3" s="2" t="s">
        <v>901</v>
      </c>
      <c r="JC3" s="2" t="s">
        <v>900</v>
      </c>
      <c r="JD3" s="2" t="s">
        <v>901</v>
      </c>
      <c r="JE3" s="2" t="s">
        <v>900</v>
      </c>
      <c r="JF3" s="2" t="s">
        <v>900</v>
      </c>
      <c r="JG3" s="2" t="s">
        <v>900</v>
      </c>
      <c r="JH3" s="2" t="s">
        <v>900</v>
      </c>
      <c r="JI3" s="2" t="s">
        <v>900</v>
      </c>
      <c r="JJ3" s="2" t="s">
        <v>900</v>
      </c>
      <c r="JK3" s="2" t="s">
        <v>900</v>
      </c>
      <c r="JL3" s="2" t="s">
        <v>900</v>
      </c>
      <c r="JM3" s="2" t="s">
        <v>900</v>
      </c>
      <c r="JN3" s="2" t="s">
        <v>900</v>
      </c>
      <c r="JO3" s="2" t="s">
        <v>900</v>
      </c>
      <c r="JP3" s="2" t="s">
        <v>900</v>
      </c>
      <c r="JQ3" s="2" t="s">
        <v>900</v>
      </c>
      <c r="JR3" s="2" t="s">
        <v>900</v>
      </c>
      <c r="JS3" s="2" t="s">
        <v>900</v>
      </c>
      <c r="JT3" s="2" t="s">
        <v>900</v>
      </c>
      <c r="JU3" s="2" t="s">
        <v>900</v>
      </c>
      <c r="JV3" s="2" t="s">
        <v>900</v>
      </c>
      <c r="JW3" s="2" t="s">
        <v>900</v>
      </c>
      <c r="JX3" s="2" t="s">
        <v>900</v>
      </c>
      <c r="JY3" s="2" t="s">
        <v>900</v>
      </c>
      <c r="JZ3" s="2" t="s">
        <v>900</v>
      </c>
      <c r="KA3" s="2" t="s">
        <v>901</v>
      </c>
      <c r="KB3" s="2" t="s">
        <v>901</v>
      </c>
      <c r="KC3" s="2" t="s">
        <v>901</v>
      </c>
      <c r="KD3" s="2" t="s">
        <v>901</v>
      </c>
      <c r="KE3" s="2" t="s">
        <v>901</v>
      </c>
      <c r="KF3" s="2" t="s">
        <v>901</v>
      </c>
      <c r="KG3" s="2" t="s">
        <v>901</v>
      </c>
      <c r="KH3" s="2" t="s">
        <v>901</v>
      </c>
      <c r="KI3" s="2" t="s">
        <v>901</v>
      </c>
      <c r="KJ3" s="2" t="s">
        <v>901</v>
      </c>
      <c r="KK3" s="2" t="s">
        <v>901</v>
      </c>
      <c r="KL3" s="2" t="s">
        <v>901</v>
      </c>
      <c r="KM3" s="2" t="s">
        <v>901</v>
      </c>
      <c r="KN3" s="2" t="s">
        <v>901</v>
      </c>
      <c r="KO3" s="2" t="s">
        <v>901</v>
      </c>
      <c r="KP3" s="2" t="s">
        <v>901</v>
      </c>
      <c r="KQ3" s="2" t="s">
        <v>901</v>
      </c>
      <c r="KR3" s="2" t="s">
        <v>901</v>
      </c>
      <c r="KS3" s="2" t="s">
        <v>901</v>
      </c>
      <c r="KT3" s="2" t="s">
        <v>901</v>
      </c>
      <c r="KU3" s="2" t="s">
        <v>901</v>
      </c>
      <c r="KV3" s="2" t="s">
        <v>901</v>
      </c>
      <c r="KW3" s="2" t="s">
        <v>900</v>
      </c>
      <c r="KX3" s="2" t="s">
        <v>901</v>
      </c>
      <c r="KZ3" s="2" t="s">
        <v>1036</v>
      </c>
      <c r="LA3" s="2" t="s">
        <v>1033</v>
      </c>
      <c r="LB3" s="2" t="s">
        <v>1034</v>
      </c>
      <c r="LC3" s="2" t="s">
        <v>1035</v>
      </c>
      <c r="LD3" s="2">
        <v>1</v>
      </c>
      <c r="LE3" s="2">
        <v>2</v>
      </c>
      <c r="LF3" s="2">
        <v>3</v>
      </c>
      <c r="LG3" s="2">
        <v>16</v>
      </c>
      <c r="LH3" s="2">
        <v>17</v>
      </c>
      <c r="LI3" s="2">
        <v>4</v>
      </c>
      <c r="LJ3" s="2">
        <v>5</v>
      </c>
      <c r="LK3" s="2">
        <v>6</v>
      </c>
      <c r="LL3" s="2">
        <v>14</v>
      </c>
      <c r="LM3" s="2">
        <v>7</v>
      </c>
      <c r="LN3" s="2">
        <v>8</v>
      </c>
      <c r="LO3" s="2">
        <v>15</v>
      </c>
      <c r="LP3" s="2">
        <v>9</v>
      </c>
      <c r="LQ3" s="2">
        <v>10</v>
      </c>
      <c r="LR3" s="2">
        <v>11</v>
      </c>
      <c r="LS3" s="2">
        <v>12</v>
      </c>
      <c r="LT3" s="2">
        <v>13</v>
      </c>
      <c r="LU3" s="2">
        <v>18</v>
      </c>
      <c r="LV3" s="2" t="s">
        <v>1069</v>
      </c>
      <c r="LW3" s="2" t="s">
        <v>1357</v>
      </c>
      <c r="LX3" s="2" t="s">
        <v>1358</v>
      </c>
      <c r="LY3" s="2" t="s">
        <v>1359</v>
      </c>
      <c r="LZ3" s="2" t="s">
        <v>1560</v>
      </c>
      <c r="MA3" s="2" t="s">
        <v>1561</v>
      </c>
      <c r="MB3" s="2" t="s">
        <v>1562</v>
      </c>
      <c r="MC3" s="2" t="s">
        <v>1563</v>
      </c>
      <c r="MD3" s="2" t="s">
        <v>1566</v>
      </c>
    </row>
    <row r="4" spans="1:342">
      <c r="A4" s="73">
        <f>'Dat1'!C5</f>
        <v>4</v>
      </c>
      <c r="B4" t="str">
        <f>'Dat1'!F5</f>
        <v>Oslo</v>
      </c>
      <c r="C4" t="str">
        <f>'Dat1'!G5</f>
        <v>Grønland Voksenopplæringssenter</v>
      </c>
      <c r="D4" t="str">
        <f>'Dat1'!H5&amp;" ("&amp;LEFT('Dat1'!I5,1)&amp;"S)"</f>
        <v>Bredtveit fengsel og forvaringsanstalt (HS)</v>
      </c>
      <c r="E4">
        <f t="shared" ref="E4:E16" si="0">IF(RIGHT(D4,3)="HS)",1,2)</f>
        <v>1</v>
      </c>
      <c r="F4" s="144">
        <v>0</v>
      </c>
      <c r="G4">
        <v>45</v>
      </c>
      <c r="H4" s="8">
        <f>('Dat1'!AK5+'Dat1'!AM5+'Dat1'!AO5+'Dat1'!AQ5)/$A4</f>
        <v>0</v>
      </c>
      <c r="I4" s="8">
        <f>('Dat1'!AL5+'Dat1'!AN5+'Dat1'!AP5+'Dat1'!AR5)/$A4</f>
        <v>4.5</v>
      </c>
      <c r="J4">
        <f>('Dat1'!AS5+'Dat1'!BS5+'Dat1'!CS5+'Dat1'!DS5)/$A4</f>
        <v>0</v>
      </c>
      <c r="K4">
        <f>('Dat1'!AT5+'Dat1'!BT5+'Dat1'!CT5+'Dat1'!DT5)/$A4</f>
        <v>0</v>
      </c>
      <c r="L4">
        <f>('Dat1'!AU5+'Dat1'!BU5+'Dat1'!CU5+'Dat1'!DU5)/$A4</f>
        <v>0</v>
      </c>
      <c r="M4">
        <f>('Dat1'!AV5+'Dat1'!BV5+'Dat1'!CV5+'Dat1'!DV5)/$A4</f>
        <v>0</v>
      </c>
      <c r="N4">
        <f>('Dat1'!AW5+'Dat1'!BW5+'Dat1'!CW5+'Dat1'!DW5)/$A4</f>
        <v>0</v>
      </c>
      <c r="O4">
        <f>('Dat1'!AX5+'Dat1'!BX5+'Dat1'!CX5+'Dat1'!DX5)/$A4</f>
        <v>0</v>
      </c>
      <c r="P4">
        <f>('Dat1'!AY5+'Dat1'!BY5+'Dat1'!CY5+'Dat1'!DY5)/$A4</f>
        <v>0</v>
      </c>
      <c r="Q4">
        <f>('Dat1'!AZ5+'Dat1'!BZ5+'Dat1'!CZ5+'Dat1'!DZ5)/$A4</f>
        <v>0</v>
      </c>
      <c r="R4">
        <f>('Dat1'!BA5+'Dat1'!CA5+'Dat1'!DA5+'Dat1'!EA5)/$A4</f>
        <v>0</v>
      </c>
      <c r="S4">
        <f>('Dat1'!BB5+'Dat1'!CB5+'Dat1'!DB5+'Dat1'!EB5)/$A4</f>
        <v>0</v>
      </c>
      <c r="T4">
        <f>('Dat1'!BC5+'Dat1'!CC5+'Dat1'!DC5+'Dat1'!EC5)/$A4</f>
        <v>0</v>
      </c>
      <c r="U4">
        <f>('Dat1'!BD5+'Dat1'!CD5+'Dat1'!DD5+'Dat1'!ED5)/$A4</f>
        <v>0</v>
      </c>
      <c r="V4">
        <f>('Dat1'!BE5+'Dat1'!CE5+'Dat1'!DE5+'Dat1'!EE5)/$A4</f>
        <v>0</v>
      </c>
      <c r="W4">
        <f>('Dat1'!BF5+'Dat1'!CF5+'Dat1'!DF5+'Dat1'!EF5)/$A4</f>
        <v>5.25</v>
      </c>
      <c r="X4">
        <f>('Dat1'!BG5+'Dat1'!CG5+'Dat1'!DG5+'Dat1'!EG5)/$A4</f>
        <v>0</v>
      </c>
      <c r="Y4">
        <f>('Dat1'!BH5+'Dat1'!CH5+'Dat1'!DH5+'Dat1'!EH5)/$A4</f>
        <v>3.5</v>
      </c>
      <c r="Z4">
        <f>('Dat1'!BI5+'Dat1'!CI5+'Dat1'!DI5+'Dat1'!EI5)/$A4</f>
        <v>0.5</v>
      </c>
      <c r="AA4">
        <f>('Dat1'!BJ5+'Dat1'!CJ5+'Dat1'!DJ5+'Dat1'!EJ5)/$A4</f>
        <v>0</v>
      </c>
      <c r="AB4">
        <f>('Dat1'!BK5+'Dat1'!CK5+'Dat1'!DK5+'Dat1'!EK5)/$A4</f>
        <v>3.25</v>
      </c>
      <c r="AC4">
        <f>('Dat1'!BL5+'Dat1'!CL5+'Dat1'!DL5+'Dat1'!EL5)/$A4</f>
        <v>0</v>
      </c>
      <c r="AD4">
        <f>('Dat1'!BM5+'Dat1'!CM5+'Dat1'!DM5+'Dat1'!EM5)/$A4</f>
        <v>0</v>
      </c>
      <c r="AE4">
        <f>('Dat1'!BN5+'Dat1'!CN5+'Dat1'!DN5+'Dat1'!EN5)/$A4</f>
        <v>0</v>
      </c>
      <c r="AF4">
        <f>('Dat1'!BO5+'Dat1'!CO5+'Dat1'!DO5+'Dat1'!EO5)/$A4</f>
        <v>0</v>
      </c>
      <c r="AG4">
        <f>('Dat1'!BP5+'Dat1'!CP5+'Dat1'!DP5+'Dat1'!EP5)/$A4</f>
        <v>1.5</v>
      </c>
      <c r="AH4">
        <f>('Dat1'!BQ5+'Dat1'!CQ5+'Dat1'!DQ5+'Dat1'!EQ5)/$A4</f>
        <v>0</v>
      </c>
      <c r="AI4">
        <f>('Dat1'!BR5+'Dat1'!CR5+'Dat1'!DR5+'Dat1'!ER5)/$A4</f>
        <v>0</v>
      </c>
      <c r="AJ4" s="8">
        <f>SUM(J4:V4)</f>
        <v>0</v>
      </c>
      <c r="AK4" s="8">
        <f>SUM(W4:AI4)</f>
        <v>14</v>
      </c>
      <c r="AL4">
        <f>('Dat1'!ES5+'Dat1'!GM5+'Dat1'!IG5+'Dat1'!KA5)/$A4</f>
        <v>0</v>
      </c>
      <c r="AM4">
        <f>('Dat1'!ET5+'Dat1'!GN5+'Dat1'!IH5+'Dat1'!KB5)/$A4</f>
        <v>0</v>
      </c>
      <c r="AN4">
        <f>('Dat1'!EU5+'Dat1'!GO5+'Dat1'!II5+'Dat1'!KC5)/$A4</f>
        <v>0</v>
      </c>
      <c r="AO4">
        <f>('Dat1'!EV5+'Dat1'!GP5+'Dat1'!IJ5+'Dat1'!KD5)/$A4</f>
        <v>0</v>
      </c>
      <c r="AP4">
        <f>('Dat1'!EW5+'Dat1'!GQ5+'Dat1'!IK5+'Dat1'!KE5)/$A4</f>
        <v>0</v>
      </c>
      <c r="AQ4">
        <f>('Dat1'!EX5+'Dat1'!GR5+'Dat1'!IL5+'Dat1'!KF5)/$A4</f>
        <v>0</v>
      </c>
      <c r="AR4">
        <f>('Dat1'!EY5+'Dat1'!GS5+'Dat1'!IM5+'Dat1'!KG5)/$A4</f>
        <v>0</v>
      </c>
      <c r="AS4">
        <f>('Dat1'!EZ5+'Dat1'!GT5+'Dat1'!IN5+'Dat1'!KH5)/$A4</f>
        <v>0</v>
      </c>
      <c r="AT4">
        <f>('Dat1'!FA5+'Dat1'!GU5+'Dat1'!IO5+'Dat1'!KI5)/$A4</f>
        <v>0</v>
      </c>
      <c r="AU4">
        <f>('Dat1'!FB5+'Dat1'!GV5+'Dat1'!IP5+'Dat1'!KJ5)/$A4</f>
        <v>0</v>
      </c>
      <c r="AV4">
        <f>('Dat1'!FC5+'Dat1'!GW5+'Dat1'!IQ5+'Dat1'!KK5)/$A4</f>
        <v>0</v>
      </c>
      <c r="AW4">
        <f>('Dat1'!FD5+'Dat1'!GX5+'Dat1'!IR5+'Dat1'!KL5)/$A4</f>
        <v>0</v>
      </c>
      <c r="AX4">
        <f>('Dat1'!FE5+'Dat1'!GY5+'Dat1'!IS5+'Dat1'!KM5)/$A4</f>
        <v>0</v>
      </c>
      <c r="AY4">
        <f>('Dat1'!FF5+'Dat1'!GZ5+'Dat1'!IT5+'Dat1'!KN5)/$A4</f>
        <v>0</v>
      </c>
      <c r="AZ4">
        <f>('Dat1'!FG5+'Dat1'!HA5+'Dat1'!IU5+'Dat1'!KO5)/$A4</f>
        <v>0</v>
      </c>
      <c r="BA4">
        <f>('Dat1'!FH5+'Dat1'!HB5+'Dat1'!IV5+'Dat1'!KP5)/$A4</f>
        <v>0</v>
      </c>
      <c r="BB4">
        <f>('Dat1'!FI5+'Dat1'!HC5+'Dat1'!IW5+'Dat1'!KQ5)/$A4</f>
        <v>0</v>
      </c>
      <c r="BC4">
        <f>('Dat1'!FJ5+'Dat1'!HD5+'Dat1'!IX5+'Dat1'!KR5)/$A4</f>
        <v>0</v>
      </c>
      <c r="BD4">
        <f>('Dat1'!FK5+'Dat1'!HE5+'Dat1'!IY5+'Dat1'!KS5)/$A4</f>
        <v>0</v>
      </c>
      <c r="BE4">
        <f>('Dat1'!FL5+'Dat1'!HF5+'Dat1'!IZ5+'Dat1'!KT5)/$A4</f>
        <v>0</v>
      </c>
      <c r="BF4">
        <f>('Dat1'!FM5+'Dat1'!HG5+'Dat1'!JA5+'Dat1'!KU5)/$A4</f>
        <v>0</v>
      </c>
      <c r="BG4">
        <f>('Dat1'!FN5+'Dat1'!HH5+'Dat1'!JB5+'Dat1'!KV5)/$A4</f>
        <v>0</v>
      </c>
      <c r="BH4">
        <f>('Dat1'!FO5+'Dat1'!HI5+'Dat1'!JC5+'Dat1'!KW5)/$A4</f>
        <v>0</v>
      </c>
      <c r="BI4">
        <f>('Dat1'!FP5+'Dat1'!HJ5+'Dat1'!JD5+'Dat1'!KX5)/$A4</f>
        <v>0</v>
      </c>
      <c r="BJ4">
        <f>('Dat1'!FQ5+'Dat1'!HK5+'Dat1'!JE5+'Dat1'!KY5)/$A4</f>
        <v>0</v>
      </c>
      <c r="BK4">
        <f>('Dat1'!FR5+'Dat1'!HL5+'Dat1'!JF5+'Dat1'!KZ5)/$A4</f>
        <v>0</v>
      </c>
      <c r="BL4">
        <f>('Dat1'!FS5+'Dat1'!HM5+'Dat1'!JG5+'Dat1'!LA5)/$A4</f>
        <v>0</v>
      </c>
      <c r="BM4">
        <f>('Dat1'!FT5+'Dat1'!HN5+'Dat1'!JH5+'Dat1'!LB5)/$A4</f>
        <v>0</v>
      </c>
      <c r="BN4">
        <f>('Dat1'!FU5+'Dat1'!HO5+'Dat1'!JI5+'Dat1'!LC5)/$A4</f>
        <v>0</v>
      </c>
      <c r="BO4">
        <f>('Dat1'!FV5+'Dat1'!HP5+'Dat1'!JJ5+'Dat1'!LD5)/$A4</f>
        <v>0</v>
      </c>
      <c r="BP4">
        <f>('Dat1'!FW5+'Dat1'!HQ5+'Dat1'!JK5+'Dat1'!LE5)/$A4</f>
        <v>0</v>
      </c>
      <c r="BQ4">
        <f>('Dat1'!FX5+'Dat1'!HR5+'Dat1'!JL5+'Dat1'!LF5)/$A4</f>
        <v>0</v>
      </c>
      <c r="BR4">
        <f>('Dat1'!FY5+'Dat1'!HS5+'Dat1'!JM5+'Dat1'!LG5)/$A4</f>
        <v>0</v>
      </c>
      <c r="BS4">
        <f>('Dat1'!FZ5+'Dat1'!HT5+'Dat1'!JN5+'Dat1'!LH5)/$A4</f>
        <v>0</v>
      </c>
      <c r="BT4">
        <f>('Dat1'!GA5+'Dat1'!HU5+'Dat1'!JO5+'Dat1'!LI5)/$A4</f>
        <v>0</v>
      </c>
      <c r="BU4">
        <f>('Dat1'!GB5+'Dat1'!HV5+'Dat1'!JP5+'Dat1'!LJ5)/$A4</f>
        <v>0.25</v>
      </c>
      <c r="BV4">
        <f>('Dat1'!GC5+'Dat1'!HW5+'Dat1'!JQ5+'Dat1'!LK5)/$A4</f>
        <v>0</v>
      </c>
      <c r="BW4">
        <f>('Dat1'!GD5+'Dat1'!HX5+'Dat1'!JR5+'Dat1'!LL5)/$A4</f>
        <v>0</v>
      </c>
      <c r="BX4">
        <f>('Dat1'!GE5+'Dat1'!HY5+'Dat1'!JS5+'Dat1'!LM5)/$A4</f>
        <v>0</v>
      </c>
      <c r="BY4">
        <f>('Dat1'!GF5+'Dat1'!HZ5+'Dat1'!JT5+'Dat1'!LN5)/$A4</f>
        <v>0</v>
      </c>
      <c r="BZ4">
        <f>('Dat1'!GG5+'Dat1'!IA5+'Dat1'!JU5+'Dat1'!LO5)/$A4</f>
        <v>0</v>
      </c>
      <c r="CA4">
        <f>('Dat1'!GH5+'Dat1'!IB5+'Dat1'!JV5+'Dat1'!LP5)/$A4</f>
        <v>0</v>
      </c>
      <c r="CB4">
        <f>('Dat1'!GI5+'Dat1'!IC5+'Dat1'!JW5+'Dat1'!LQ5)/$A4</f>
        <v>0</v>
      </c>
      <c r="CC4">
        <f>('Dat1'!GJ5+'Dat1'!ID5+'Dat1'!JX5+'Dat1'!LR5)/$A4</f>
        <v>0</v>
      </c>
      <c r="CD4">
        <f>('Dat1'!GK5+'Dat1'!IE5+'Dat1'!JY5+'Dat1'!LS5)/$A4</f>
        <v>0</v>
      </c>
      <c r="CE4">
        <f>('Dat1'!GL5+'Dat1'!IF5+'Dat1'!JZ5+'Dat1'!LT5)/$A4</f>
        <v>1</v>
      </c>
      <c r="CF4" s="8">
        <f t="shared" ref="CF4:CF34" si="1">SUM(AL4:BH4)</f>
        <v>0</v>
      </c>
      <c r="CG4" s="8">
        <f t="shared" ref="CG4:CG34" si="2">SUM(BI4:CE4)</f>
        <v>1.25</v>
      </c>
      <c r="CH4">
        <f>('Dat1'!LU5+'Dat1'!NM5+'Dat1'!PE5+'Dat1'!QW5)/$A4</f>
        <v>0</v>
      </c>
      <c r="CI4">
        <f>('Dat1'!LV5+'Dat1'!NN5+'Dat1'!PF5+'Dat1'!QX5)/$A4</f>
        <v>0</v>
      </c>
      <c r="CJ4">
        <f>('Dat1'!LW5+'Dat1'!NO5+'Dat1'!PG5+'Dat1'!QY5)/$A4</f>
        <v>0</v>
      </c>
      <c r="CK4">
        <f>('Dat1'!LX5+'Dat1'!NP5+'Dat1'!PH5+'Dat1'!QZ5)/$A4</f>
        <v>0</v>
      </c>
      <c r="CL4">
        <f>('Dat1'!LY5+'Dat1'!NQ5+'Dat1'!PI5+'Dat1'!RA5)/$A4</f>
        <v>0</v>
      </c>
      <c r="CM4">
        <f>('Dat1'!LZ5+'Dat1'!NR5+'Dat1'!PJ5+'Dat1'!RB5)/$A4</f>
        <v>0</v>
      </c>
      <c r="CN4">
        <f>('Dat1'!MA5+'Dat1'!NS5+'Dat1'!PK5+'Dat1'!RC5)/$A4</f>
        <v>0</v>
      </c>
      <c r="CO4">
        <f>('Dat1'!MB5+'Dat1'!NT5+'Dat1'!PL5+'Dat1'!RD5)/$A4</f>
        <v>0</v>
      </c>
      <c r="CP4">
        <f>('Dat1'!MC5+'Dat1'!NU5+'Dat1'!PM5+'Dat1'!RE5)/$A4</f>
        <v>0</v>
      </c>
      <c r="CQ4">
        <f>('Dat1'!MD5+'Dat1'!NV5+'Dat1'!PN5+'Dat1'!RF5)/$A4</f>
        <v>0</v>
      </c>
      <c r="CR4">
        <f>('Dat1'!ME5+'Dat1'!NW5+'Dat1'!PO5+'Dat1'!RG5)/$A4</f>
        <v>0</v>
      </c>
      <c r="CS4">
        <f>('Dat1'!MF5+'Dat1'!NX5+'Dat1'!PP5+'Dat1'!RH5)/$A4</f>
        <v>0</v>
      </c>
      <c r="CT4">
        <f>('Dat1'!MG5+'Dat1'!NY5+'Dat1'!PQ5+'Dat1'!RI5)/$A4</f>
        <v>0</v>
      </c>
      <c r="CU4">
        <f>('Dat1'!MH5+'Dat1'!NZ5+'Dat1'!PR5+'Dat1'!RJ5)/$A4</f>
        <v>0</v>
      </c>
      <c r="CV4">
        <f>('Dat1'!MI5+'Dat1'!OA5+'Dat1'!PS5+'Dat1'!RK5)/$A4</f>
        <v>0</v>
      </c>
      <c r="CW4">
        <f>('Dat1'!MJ5+'Dat1'!OB5+'Dat1'!PT5+'Dat1'!RL5)/$A4</f>
        <v>0</v>
      </c>
      <c r="CX4">
        <f>('Dat1'!MK5+'Dat1'!OC5+'Dat1'!PU5+'Dat1'!RM5)/$A4</f>
        <v>0</v>
      </c>
      <c r="CY4">
        <f>('Dat1'!ML5+'Dat1'!OD5+'Dat1'!PV5+'Dat1'!RN5)/$A4</f>
        <v>0</v>
      </c>
      <c r="CZ4">
        <f>('Dat1'!MM5+'Dat1'!OE5+'Dat1'!PW5+'Dat1'!RO5)/$A4</f>
        <v>0</v>
      </c>
      <c r="DA4">
        <f>('Dat1'!MN5+'Dat1'!OF5+'Dat1'!PX5+'Dat1'!RP5)/$A4</f>
        <v>0</v>
      </c>
      <c r="DB4">
        <f>('Dat1'!MO5+'Dat1'!OG5+'Dat1'!PY5+'Dat1'!RQ5)/$A4</f>
        <v>0</v>
      </c>
      <c r="DC4">
        <f>('Dat1'!MP5+'Dat1'!OH5+'Dat1'!PZ5+'Dat1'!RR5)/$A4</f>
        <v>0</v>
      </c>
      <c r="DD4">
        <f>('Dat1'!MQ5+'Dat1'!OI5+'Dat1'!QA5+'Dat1'!RS5)/$A4</f>
        <v>0.25</v>
      </c>
      <c r="DE4">
        <f>('Dat1'!MR5+'Dat1'!OJ5+'Dat1'!QB5+'Dat1'!RT5)/$A4</f>
        <v>1.25</v>
      </c>
      <c r="DF4">
        <f>('Dat1'!MS5+'Dat1'!OK5+'Dat1'!QC5+'Dat1'!RU5)/$A4</f>
        <v>1.25</v>
      </c>
      <c r="DG4">
        <f>('Dat1'!MT5+'Dat1'!OL5+'Dat1'!QD5+'Dat1'!RV5)/$A4</f>
        <v>0</v>
      </c>
      <c r="DH4">
        <f>('Dat1'!MU5+'Dat1'!OM5+'Dat1'!QE5+'Dat1'!RW5)/$A4</f>
        <v>0</v>
      </c>
      <c r="DI4">
        <f>('Dat1'!MV5+'Dat1'!ON5+'Dat1'!QF5+'Dat1'!RX5)/$A4</f>
        <v>3.5</v>
      </c>
      <c r="DJ4">
        <f>('Dat1'!MW5+'Dat1'!OO5+'Dat1'!QG5+'Dat1'!RY5)/$A4</f>
        <v>5</v>
      </c>
      <c r="DK4">
        <f>('Dat1'!MX5+'Dat1'!OP5+'Dat1'!QH5+'Dat1'!RZ5)/$A4</f>
        <v>0</v>
      </c>
      <c r="DL4">
        <f>('Dat1'!MY5+'Dat1'!OQ5+'Dat1'!QI5+'Dat1'!SA5)/$A4</f>
        <v>0.75</v>
      </c>
      <c r="DM4">
        <f>('Dat1'!MZ5+'Dat1'!OR5+'Dat1'!QJ5+'Dat1'!SB5)/$A4</f>
        <v>0</v>
      </c>
      <c r="DN4">
        <f>('Dat1'!NA5+'Dat1'!OS5+'Dat1'!QK5+'Dat1'!SC5)/$A4</f>
        <v>0</v>
      </c>
      <c r="DO4">
        <f>('Dat1'!NB5+'Dat1'!OT5+'Dat1'!QL5+'Dat1'!SD5)/$A4</f>
        <v>0</v>
      </c>
      <c r="DP4">
        <f>('Dat1'!NC5+'Dat1'!OU5+'Dat1'!QM5+'Dat1'!SE5)/$A4</f>
        <v>0</v>
      </c>
      <c r="DQ4">
        <f>('Dat1'!ND5+'Dat1'!OV5+'Dat1'!QN5+'Dat1'!SF5)/$A4</f>
        <v>0</v>
      </c>
      <c r="DR4">
        <f>('Dat1'!NE5+'Dat1'!OW5+'Dat1'!QO5+'Dat1'!SG5)/$A4</f>
        <v>0</v>
      </c>
      <c r="DS4">
        <f>('Dat1'!NF5+'Dat1'!OX5+'Dat1'!QP5+'Dat1'!SH5)/$A4</f>
        <v>7</v>
      </c>
      <c r="DT4">
        <f>('Dat1'!NG5+'Dat1'!OY5+'Dat1'!QQ5+'Dat1'!SI5)/$A4</f>
        <v>0</v>
      </c>
      <c r="DU4">
        <f>('Dat1'!NH5+'Dat1'!OZ5+'Dat1'!QR5+'Dat1'!SJ5)/$A4</f>
        <v>0</v>
      </c>
      <c r="DV4">
        <f>('Dat1'!NI5+'Dat1'!PA5+'Dat1'!QS5+'Dat1'!SK5)/$A4</f>
        <v>0</v>
      </c>
      <c r="DW4">
        <f>('Dat1'!NJ5+'Dat1'!PB5+'Dat1'!QT5+'Dat1'!SL5)/$A4</f>
        <v>0</v>
      </c>
      <c r="DX4">
        <f>('Dat1'!NK5+'Dat1'!PC5+'Dat1'!QU5+'Dat1'!SM5)/$A4</f>
        <v>0</v>
      </c>
      <c r="DY4">
        <f>('Dat1'!NL5+'Dat1'!PD5+'Dat1'!QV5+'Dat1'!SN5)/$A4</f>
        <v>0</v>
      </c>
      <c r="DZ4" s="8">
        <f>SUM(CH4:DC4)</f>
        <v>0</v>
      </c>
      <c r="EA4" s="8">
        <f>SUM(DD4:DY4)</f>
        <v>19</v>
      </c>
      <c r="EB4" s="127">
        <f>('Dat1'!SO5+'Dat1'!SQ5+'Dat1'!SS5+'Dat1'!SU5)/$A4</f>
        <v>0</v>
      </c>
      <c r="EC4" s="127">
        <f>('Dat1'!SP5+'Dat1'!SR5+'Dat1'!ST5+'Dat1'!SV5)/$A4</f>
        <v>0</v>
      </c>
      <c r="ED4" s="8">
        <f>SUM(EB4)</f>
        <v>0</v>
      </c>
      <c r="EE4" s="8">
        <f>SUM(EC4)</f>
        <v>0</v>
      </c>
      <c r="EF4">
        <f>SUM('Dat1'!SW5+'Dat1'!TE5+'Dat1'!TM5+'Dat1'!TU5)/$A4</f>
        <v>0</v>
      </c>
      <c r="EG4">
        <f>SUM('Dat1'!SX5+'Dat1'!TF5+'Dat1'!TN5+'Dat1'!TV5)/$A4</f>
        <v>0</v>
      </c>
      <c r="EH4">
        <f>SUM('Dat1'!SY5+'Dat1'!TG5+'Dat1'!TO5+'Dat1'!TW5)/$A4</f>
        <v>0</v>
      </c>
      <c r="EI4">
        <f>SUM('Dat1'!SZ5+'Dat1'!TH5+'Dat1'!TP5+'Dat1'!TX5)/$A4</f>
        <v>0</v>
      </c>
      <c r="EJ4">
        <f>SUM('Dat1'!TA5+'Dat1'!TI5+'Dat1'!TQ5+'Dat1'!TY5)/$A4</f>
        <v>0</v>
      </c>
      <c r="EK4">
        <f>SUM('Dat1'!TB5+'Dat1'!TJ5+'Dat1'!TR5+'Dat1'!TZ5)/$A4</f>
        <v>0.25</v>
      </c>
      <c r="EL4">
        <f>SUM('Dat1'!TC5+'Dat1'!TK5+'Dat1'!TS5+'Dat1'!UA5)/$A4</f>
        <v>0</v>
      </c>
      <c r="EM4">
        <f>SUM('Dat1'!TD5+'Dat1'!TL5+'Dat1'!TT5+'Dat1'!UB5)/$A4</f>
        <v>0</v>
      </c>
      <c r="EN4" s="8">
        <f>SUM(EF4:EI4)</f>
        <v>0</v>
      </c>
      <c r="EO4" s="8">
        <f>SUM(EJ4:EM4)</f>
        <v>0.25</v>
      </c>
      <c r="EP4" s="7">
        <f>('Dat1'!UC5+'Dat1'!UG5)/2</f>
        <v>0</v>
      </c>
      <c r="EQ4" s="7">
        <f>('Dat1'!UD5+'Dat1'!UH5)/2</f>
        <v>25.5</v>
      </c>
      <c r="ER4" s="7">
        <f>('Dat1'!UE5+'Dat1'!UI5)/2</f>
        <v>4</v>
      </c>
      <c r="ES4" s="7">
        <f>('Dat1'!UF5+'Dat1'!UJ5)/2</f>
        <v>0</v>
      </c>
      <c r="ET4" s="8">
        <f>('Dat1'!UK5+'Dat1'!UT5)/2</f>
        <v>0</v>
      </c>
      <c r="EU4" s="8">
        <f>('Dat1'!UL5+'Dat1'!UU5)/2</f>
        <v>0</v>
      </c>
      <c r="EV4" s="8">
        <f>('Dat1'!UM5+'Dat1'!UV5)/2</f>
        <v>0.5</v>
      </c>
      <c r="EW4" s="8">
        <f>('Dat1'!UN5+'Dat1'!UW5)/2</f>
        <v>4</v>
      </c>
      <c r="EX4" s="8">
        <f>('Dat1'!UO5+'Dat1'!UX5)/2</f>
        <v>10</v>
      </c>
      <c r="EY4" s="8">
        <f>('Dat1'!UP5+'Dat1'!UY5)/2</f>
        <v>10.5</v>
      </c>
      <c r="EZ4" s="8">
        <f>('Dat1'!UQ5+'Dat1'!UZ5)/2</f>
        <v>3</v>
      </c>
      <c r="FA4" s="8">
        <f>('Dat1'!UR5+'Dat1'!VA5)/2</f>
        <v>0</v>
      </c>
      <c r="FB4" s="8">
        <f>('Dat1'!US5+'Dat1'!VB5)/2</f>
        <v>0</v>
      </c>
      <c r="FC4">
        <f>'Dat1'!VC5</f>
        <v>0</v>
      </c>
      <c r="FD4">
        <f>'Dat1'!VD5</f>
        <v>0</v>
      </c>
      <c r="FE4">
        <f>'Dat1'!VE5</f>
        <v>0</v>
      </c>
      <c r="FF4">
        <f>'Dat1'!VF5</f>
        <v>0</v>
      </c>
      <c r="FG4">
        <f>'Dat1'!VG5</f>
        <v>0</v>
      </c>
      <c r="FH4">
        <f>'Dat1'!VH5</f>
        <v>0</v>
      </c>
      <c r="FI4">
        <f>'Dat1'!VI5</f>
        <v>0</v>
      </c>
      <c r="FJ4">
        <f>'Dat1'!VJ5</f>
        <v>0</v>
      </c>
      <c r="FK4">
        <f>'Dat1'!VK5</f>
        <v>0</v>
      </c>
      <c r="FL4">
        <f>'Dat1'!VL5</f>
        <v>0</v>
      </c>
      <c r="FM4">
        <f>'Dat1'!VM5</f>
        <v>8</v>
      </c>
      <c r="FN4">
        <f>'Dat1'!VN5</f>
        <v>14</v>
      </c>
      <c r="FO4">
        <f>'Dat1'!VO5</f>
        <v>0</v>
      </c>
      <c r="FP4">
        <f>'Dat1'!VP5</f>
        <v>0</v>
      </c>
      <c r="FQ4">
        <f>'Dat1'!VQ5</f>
        <v>0</v>
      </c>
      <c r="FR4">
        <f>'Dat1'!VR5</f>
        <v>0</v>
      </c>
      <c r="FS4">
        <f>'Dat1'!VS5</f>
        <v>0</v>
      </c>
      <c r="FT4">
        <f>'Dat1'!VT5</f>
        <v>0</v>
      </c>
      <c r="FU4">
        <f>'Dat1'!VU5</f>
        <v>0</v>
      </c>
      <c r="FV4">
        <f>'Dat1'!VV5</f>
        <v>1</v>
      </c>
      <c r="FW4">
        <f>'Dat1'!VW5</f>
        <v>1</v>
      </c>
      <c r="FX4">
        <f>'Dat1'!VX5</f>
        <v>0</v>
      </c>
      <c r="FY4">
        <f>'Dat1'!VY5</f>
        <v>0</v>
      </c>
      <c r="FZ4">
        <f>'Dat1'!VZ5</f>
        <v>73</v>
      </c>
      <c r="GA4">
        <f>'Dat1'!WA5</f>
        <v>0</v>
      </c>
      <c r="GB4">
        <f>'Dat1'!WB5</f>
        <v>0</v>
      </c>
      <c r="GC4">
        <f>'Dat1'!WC5</f>
        <v>0</v>
      </c>
      <c r="GD4">
        <f>'Dat1'!WD5</f>
        <v>0</v>
      </c>
      <c r="GE4" s="12">
        <f>'Dat1'!WO5</f>
        <v>0</v>
      </c>
      <c r="GF4" s="12">
        <f>'Dat1'!WP5</f>
        <v>8</v>
      </c>
      <c r="GG4">
        <f>'Dat1'!WQ5</f>
        <v>0</v>
      </c>
      <c r="GH4">
        <f>'Dat1'!WR5</f>
        <v>0</v>
      </c>
      <c r="GI4">
        <f>'Dat1'!WS5</f>
        <v>0</v>
      </c>
      <c r="GJ4">
        <f>'Dat1'!WT5</f>
        <v>0</v>
      </c>
      <c r="GK4">
        <f>'Dat1'!WU5</f>
        <v>0</v>
      </c>
      <c r="GL4">
        <f>'Dat1'!WV5</f>
        <v>0</v>
      </c>
      <c r="GM4">
        <f>'Dat1'!WW5</f>
        <v>0</v>
      </c>
      <c r="GN4">
        <f>'Dat1'!WX5</f>
        <v>0</v>
      </c>
      <c r="GO4">
        <f>'Dat1'!WY5</f>
        <v>0</v>
      </c>
      <c r="GP4">
        <f>'Dat1'!WZ5</f>
        <v>0</v>
      </c>
      <c r="GQ4">
        <f>'Dat1'!XA5</f>
        <v>0</v>
      </c>
      <c r="GR4">
        <f>'Dat1'!XB5</f>
        <v>0</v>
      </c>
      <c r="GS4">
        <f>'Dat1'!XC5</f>
        <v>0</v>
      </c>
      <c r="GT4">
        <f>'Dat1'!XD5</f>
        <v>12</v>
      </c>
      <c r="GU4">
        <f>'Dat1'!XE5</f>
        <v>0</v>
      </c>
      <c r="GV4">
        <f>'Dat1'!XF5</f>
        <v>8</v>
      </c>
      <c r="GW4">
        <f>'Dat1'!XG5</f>
        <v>0</v>
      </c>
      <c r="GX4">
        <f>'Dat1'!XH5</f>
        <v>0</v>
      </c>
      <c r="GY4">
        <f>'Dat1'!XI5</f>
        <v>4</v>
      </c>
      <c r="GZ4">
        <f>'Dat1'!XJ5</f>
        <v>0</v>
      </c>
      <c r="HA4">
        <f>'Dat1'!XK5</f>
        <v>0</v>
      </c>
      <c r="HB4">
        <f>'Dat1'!XL5</f>
        <v>0</v>
      </c>
      <c r="HC4">
        <f>'Dat1'!XM5</f>
        <v>0</v>
      </c>
      <c r="HD4">
        <f>'Dat1'!XN5</f>
        <v>2</v>
      </c>
      <c r="HE4">
        <f>'Dat1'!XO5</f>
        <v>0</v>
      </c>
      <c r="HF4">
        <f>'Dat1'!XP5</f>
        <v>0</v>
      </c>
      <c r="HG4" s="12">
        <f>SUM(GG4:GS4)</f>
        <v>0</v>
      </c>
      <c r="HH4" s="12">
        <f>SUM(GT4:HF4)</f>
        <v>26</v>
      </c>
      <c r="HI4">
        <f>'Dat1'!XQ5</f>
        <v>0</v>
      </c>
      <c r="HJ4">
        <f>'Dat1'!XR5</f>
        <v>0</v>
      </c>
      <c r="HK4">
        <f>'Dat1'!XS5</f>
        <v>0</v>
      </c>
      <c r="HL4">
        <f>'Dat1'!XT5</f>
        <v>0</v>
      </c>
      <c r="HM4">
        <f>'Dat1'!XU5</f>
        <v>0</v>
      </c>
      <c r="HN4">
        <f>'Dat1'!XV5</f>
        <v>0</v>
      </c>
      <c r="HO4">
        <f>'Dat1'!XW5</f>
        <v>0</v>
      </c>
      <c r="HP4">
        <f>'Dat1'!XX5</f>
        <v>0</v>
      </c>
      <c r="HQ4">
        <f>'Dat1'!XY5</f>
        <v>0</v>
      </c>
      <c r="HR4">
        <f>'Dat1'!XZ5</f>
        <v>0</v>
      </c>
      <c r="HS4">
        <f>'Dat1'!YA5</f>
        <v>0</v>
      </c>
      <c r="HT4">
        <f>'Dat1'!YB5</f>
        <v>0</v>
      </c>
      <c r="HU4">
        <f>'Dat1'!YC5</f>
        <v>0</v>
      </c>
      <c r="HV4">
        <f>'Dat1'!YD5</f>
        <v>0</v>
      </c>
      <c r="HW4">
        <f>'Dat1'!YE5</f>
        <v>0</v>
      </c>
      <c r="HX4">
        <f>'Dat1'!YF5</f>
        <v>0</v>
      </c>
      <c r="HY4">
        <f>'Dat1'!YG5</f>
        <v>0</v>
      </c>
      <c r="HZ4">
        <f>'Dat1'!YH5</f>
        <v>0</v>
      </c>
      <c r="IA4">
        <f>'Dat1'!YI5</f>
        <v>0</v>
      </c>
      <c r="IB4">
        <f>'Dat1'!YJ5</f>
        <v>0</v>
      </c>
      <c r="IC4">
        <f>'Dat1'!YK5</f>
        <v>0</v>
      </c>
      <c r="ID4">
        <f>'Dat1'!YL5</f>
        <v>0</v>
      </c>
      <c r="IE4">
        <f>'Dat1'!YM5</f>
        <v>0</v>
      </c>
      <c r="IF4">
        <f>'Dat1'!YN5</f>
        <v>0</v>
      </c>
      <c r="IG4">
        <f>'Dat1'!YO5</f>
        <v>0</v>
      </c>
      <c r="IH4">
        <f>'Dat1'!YP5</f>
        <v>0</v>
      </c>
      <c r="II4">
        <f>'Dat1'!YQ5</f>
        <v>0</v>
      </c>
      <c r="IJ4">
        <f>'Dat1'!YR5</f>
        <v>0</v>
      </c>
      <c r="IK4">
        <f>'Dat1'!YS5</f>
        <v>0</v>
      </c>
      <c r="IL4">
        <f>'Dat1'!YT5</f>
        <v>0</v>
      </c>
      <c r="IM4">
        <f>'Dat1'!YU5</f>
        <v>0</v>
      </c>
      <c r="IN4">
        <f>'Dat1'!YV5</f>
        <v>0</v>
      </c>
      <c r="IO4">
        <f>'Dat1'!YW5</f>
        <v>0</v>
      </c>
      <c r="IP4">
        <f>'Dat1'!YX5</f>
        <v>0</v>
      </c>
      <c r="IQ4">
        <f>'Dat1'!YY5</f>
        <v>0</v>
      </c>
      <c r="IR4">
        <f>'Dat1'!YZ5</f>
        <v>3</v>
      </c>
      <c r="IS4">
        <f>'Dat1'!ZA5</f>
        <v>0</v>
      </c>
      <c r="IT4">
        <f>'Dat1'!ZB5</f>
        <v>0</v>
      </c>
      <c r="IU4">
        <f>'Dat1'!ZC5</f>
        <v>0</v>
      </c>
      <c r="IV4">
        <f>'Dat1'!ZD5</f>
        <v>0</v>
      </c>
      <c r="IW4">
        <f>'Dat1'!ZE5</f>
        <v>0</v>
      </c>
      <c r="IX4">
        <f>'Dat1'!ZF5</f>
        <v>0</v>
      </c>
      <c r="IY4">
        <f>'Dat1'!ZG5</f>
        <v>0</v>
      </c>
      <c r="IZ4">
        <f>'Dat1'!ZH5</f>
        <v>0</v>
      </c>
      <c r="JA4">
        <f>'Dat1'!ZI5</f>
        <v>0</v>
      </c>
      <c r="JB4">
        <f>'Dat1'!ZJ5</f>
        <v>0</v>
      </c>
      <c r="JC4" s="12">
        <f t="shared" ref="JC4:JC35" si="3">SUM(HI4:IE4)</f>
        <v>0</v>
      </c>
      <c r="JD4" s="12">
        <f t="shared" ref="JD4:JD35" si="4">SUM(IF4:JB4)</f>
        <v>3</v>
      </c>
      <c r="JE4">
        <f>'Dat1'!ZK5</f>
        <v>0</v>
      </c>
      <c r="JF4">
        <f>'Dat1'!ZL5</f>
        <v>0</v>
      </c>
      <c r="JG4">
        <f>'Dat1'!ZM5</f>
        <v>0</v>
      </c>
      <c r="JH4">
        <f>'Dat1'!ZN5</f>
        <v>0</v>
      </c>
      <c r="JI4">
        <f>'Dat1'!ZO5</f>
        <v>0</v>
      </c>
      <c r="JJ4">
        <f>'Dat1'!ZP5</f>
        <v>0</v>
      </c>
      <c r="JK4">
        <f>'Dat1'!ZQ5</f>
        <v>0</v>
      </c>
      <c r="JL4">
        <f>'Dat1'!ZR5</f>
        <v>0</v>
      </c>
      <c r="JM4">
        <f>'Dat1'!ZS5</f>
        <v>0</v>
      </c>
      <c r="JN4">
        <f>'Dat1'!ZT5</f>
        <v>0</v>
      </c>
      <c r="JO4">
        <f>'Dat1'!ZU5</f>
        <v>0</v>
      </c>
      <c r="JP4">
        <f>'Dat1'!ZV5</f>
        <v>0</v>
      </c>
      <c r="JQ4">
        <f>'Dat1'!ZW5</f>
        <v>0</v>
      </c>
      <c r="JR4">
        <f>'Dat1'!ZX5</f>
        <v>0</v>
      </c>
      <c r="JS4">
        <f>'Dat1'!ZY5</f>
        <v>0</v>
      </c>
      <c r="JT4">
        <f>'Dat1'!ZZ5</f>
        <v>0</v>
      </c>
      <c r="JU4">
        <f>'Dat1'!AAA5</f>
        <v>0</v>
      </c>
      <c r="JV4">
        <f>'Dat1'!AAB5</f>
        <v>0</v>
      </c>
      <c r="JW4">
        <f>'Dat1'!AAC5</f>
        <v>0</v>
      </c>
      <c r="JX4">
        <f>'Dat1'!AAD5</f>
        <v>0</v>
      </c>
      <c r="JY4">
        <f>'Dat1'!AAE5</f>
        <v>0</v>
      </c>
      <c r="JZ4">
        <f>'Dat1'!AAF5</f>
        <v>0</v>
      </c>
      <c r="KA4">
        <f>'Dat1'!AAG5</f>
        <v>0</v>
      </c>
      <c r="KB4">
        <f>'Dat1'!AAH5</f>
        <v>0</v>
      </c>
      <c r="KC4">
        <f>'Dat1'!AAI5</f>
        <v>0</v>
      </c>
      <c r="KD4">
        <f>'Dat1'!AAJ5</f>
        <v>2</v>
      </c>
      <c r="KE4">
        <f>'Dat1'!AAK5</f>
        <v>0</v>
      </c>
      <c r="KF4">
        <f>'Dat1'!AAL5</f>
        <v>14</v>
      </c>
      <c r="KG4">
        <f>'Dat1'!AAM5</f>
        <v>21</v>
      </c>
      <c r="KH4">
        <f>'Dat1'!AAN5</f>
        <v>0</v>
      </c>
      <c r="KI4">
        <f>'Dat1'!AAO5</f>
        <v>0</v>
      </c>
      <c r="KJ4">
        <f>'Dat1'!AAP5</f>
        <v>0</v>
      </c>
      <c r="KK4">
        <f>'Dat1'!AAQ5</f>
        <v>0</v>
      </c>
      <c r="KL4">
        <f>'Dat1'!AAR5</f>
        <v>0</v>
      </c>
      <c r="KM4">
        <f>'Dat1'!AAS5</f>
        <v>2</v>
      </c>
      <c r="KN4">
        <f>'Dat1'!AAT5</f>
        <v>0</v>
      </c>
      <c r="KO4">
        <f>'Dat1'!AAU5</f>
        <v>0</v>
      </c>
      <c r="KP4">
        <f>'Dat1'!AAV5</f>
        <v>28</v>
      </c>
      <c r="KQ4">
        <f>'Dat1'!AAW5</f>
        <v>0</v>
      </c>
      <c r="KR4">
        <f>'Dat1'!AAX5</f>
        <v>0</v>
      </c>
      <c r="KS4">
        <f>'Dat1'!AAY5</f>
        <v>0</v>
      </c>
      <c r="KT4">
        <f>'Dat1'!AAZ5</f>
        <v>0</v>
      </c>
      <c r="KU4">
        <f>'Dat1'!ABA5</f>
        <v>0</v>
      </c>
      <c r="KV4">
        <f>'Dat1'!ABB5</f>
        <v>5</v>
      </c>
      <c r="KW4" s="12">
        <f>SUM(Dat1fix!JE4:JZ4)</f>
        <v>0</v>
      </c>
      <c r="KX4" s="12">
        <f>SUM(KA4:KV4)</f>
        <v>72</v>
      </c>
      <c r="KY4" s="12">
        <f>'Dat1'!ABC5</f>
        <v>0</v>
      </c>
      <c r="KZ4" s="12">
        <f>'Dat1'!ABD5</f>
        <v>0</v>
      </c>
      <c r="LA4">
        <f>'Dat1'!ABE5</f>
        <v>0</v>
      </c>
      <c r="LB4">
        <f>'Dat1'!ABF5</f>
        <v>0</v>
      </c>
      <c r="LC4">
        <f>'Dat1'!ABG5</f>
        <v>0</v>
      </c>
      <c r="LD4">
        <f>'Dat1'!VI5</f>
        <v>0</v>
      </c>
      <c r="LE4">
        <f>'Dat1'!VJ5</f>
        <v>0</v>
      </c>
      <c r="LF4">
        <f>'Dat1'!VK5</f>
        <v>0</v>
      </c>
      <c r="LG4">
        <f>'Dat1'!VL5</f>
        <v>0</v>
      </c>
      <c r="LH4">
        <f>'Dat1'!VM5</f>
        <v>8</v>
      </c>
      <c r="LI4">
        <f>'Dat1'!VN5</f>
        <v>14</v>
      </c>
      <c r="LJ4">
        <f>'Dat1'!VO5</f>
        <v>0</v>
      </c>
      <c r="LK4">
        <f>'Dat1'!VP5</f>
        <v>0</v>
      </c>
      <c r="LL4">
        <f>'Dat1'!VQ5</f>
        <v>0</v>
      </c>
      <c r="LM4">
        <f>'Dat1'!VR5</f>
        <v>0</v>
      </c>
      <c r="LN4">
        <f>'Dat1'!VS5</f>
        <v>0</v>
      </c>
      <c r="LO4">
        <f>'Dat1'!VT5</f>
        <v>0</v>
      </c>
      <c r="LP4">
        <f>'Dat1'!VU5</f>
        <v>0</v>
      </c>
      <c r="LQ4">
        <f>'Dat1'!VV5</f>
        <v>1</v>
      </c>
      <c r="LR4">
        <f>'Dat1'!VW5</f>
        <v>1</v>
      </c>
      <c r="LS4">
        <f>'Dat1'!VX5</f>
        <v>0</v>
      </c>
      <c r="LT4">
        <f>'Dat1'!VY5</f>
        <v>0</v>
      </c>
      <c r="LU4">
        <f>'Dat1'!VZ5</f>
        <v>73</v>
      </c>
      <c r="LV4" s="12">
        <f>'Dat1'!WA5</f>
        <v>0</v>
      </c>
      <c r="LW4" s="12">
        <f>'Dat1'!WB5</f>
        <v>0</v>
      </c>
      <c r="LX4" s="12">
        <f>'Dat1'!WC5</f>
        <v>0</v>
      </c>
      <c r="LY4" s="12">
        <f>'Dat1'!WD5</f>
        <v>0</v>
      </c>
      <c r="LZ4" s="364">
        <f>'Dat1'!AG5</f>
        <v>19</v>
      </c>
      <c r="MA4" s="364">
        <f>'Dat1'!AH5</f>
        <v>10</v>
      </c>
      <c r="MB4" s="364">
        <f>'Dat1'!AI5</f>
        <v>15</v>
      </c>
      <c r="MC4" s="364">
        <f>'Dat1'!AJ5</f>
        <v>13</v>
      </c>
      <c r="MD4" s="364">
        <f>'Dat1'!WE5</f>
        <v>51</v>
      </c>
    </row>
    <row r="5" spans="1:342">
      <c r="A5" s="73">
        <f>'Dat1'!C6</f>
        <v>4</v>
      </c>
      <c r="B5" t="str">
        <f>'Dat1'!F6</f>
        <v>Oslo</v>
      </c>
      <c r="C5" t="str">
        <f>'Dat1'!G6</f>
        <v>Grønland Voksenopplæringssenter</v>
      </c>
      <c r="D5" t="str">
        <f>'Dat1'!H6&amp;" ("&amp;LEFT('Dat1'!I6,1)&amp;"S)"</f>
        <v>Bredtveit fengsel,  Bredtveitveien avd (LS)</v>
      </c>
      <c r="E5">
        <f t="shared" si="0"/>
        <v>2</v>
      </c>
      <c r="F5" s="144">
        <v>0</v>
      </c>
      <c r="G5">
        <f>'Dat1'!J6</f>
        <v>19</v>
      </c>
      <c r="H5" s="8">
        <f>('Dat1'!AK6+'Dat1'!AM6+'Dat1'!AO6+'Dat1'!AQ6)/$A5</f>
        <v>0</v>
      </c>
      <c r="I5" s="8">
        <f>('Dat1'!AL6+'Dat1'!AN6+'Dat1'!AP6+'Dat1'!AR6)/$A5</f>
        <v>0.5</v>
      </c>
      <c r="J5">
        <f>('Dat1'!AS6+'Dat1'!BS6+'Dat1'!CS6+'Dat1'!DS6)/$A5</f>
        <v>0</v>
      </c>
      <c r="K5">
        <f>('Dat1'!AT6+'Dat1'!BT6+'Dat1'!CT6+'Dat1'!DT6)/$A5</f>
        <v>0</v>
      </c>
      <c r="L5">
        <f>('Dat1'!AU6+'Dat1'!BU6+'Dat1'!CU6+'Dat1'!DU6)/$A5</f>
        <v>0</v>
      </c>
      <c r="M5">
        <f>('Dat1'!AV6+'Dat1'!BV6+'Dat1'!CV6+'Dat1'!DV6)/$A5</f>
        <v>0</v>
      </c>
      <c r="N5">
        <f>('Dat1'!AW6+'Dat1'!BW6+'Dat1'!CW6+'Dat1'!DW6)/$A5</f>
        <v>0</v>
      </c>
      <c r="O5">
        <f>('Dat1'!AX6+'Dat1'!BX6+'Dat1'!CX6+'Dat1'!DX6)/$A5</f>
        <v>0</v>
      </c>
      <c r="P5">
        <f>('Dat1'!AY6+'Dat1'!BY6+'Dat1'!CY6+'Dat1'!DY6)/$A5</f>
        <v>0</v>
      </c>
      <c r="Q5">
        <f>('Dat1'!AZ6+'Dat1'!BZ6+'Dat1'!CZ6+'Dat1'!DZ6)/$A5</f>
        <v>0</v>
      </c>
      <c r="R5">
        <f>('Dat1'!BA6+'Dat1'!CA6+'Dat1'!DA6+'Dat1'!EA6)/$A5</f>
        <v>0</v>
      </c>
      <c r="S5">
        <f>('Dat1'!BB6+'Dat1'!CB6+'Dat1'!DB6+'Dat1'!EB6)/$A5</f>
        <v>0</v>
      </c>
      <c r="T5">
        <f>('Dat1'!BC6+'Dat1'!CC6+'Dat1'!DC6+'Dat1'!EC6)/$A5</f>
        <v>0</v>
      </c>
      <c r="U5">
        <f>('Dat1'!BD6+'Dat1'!CD6+'Dat1'!DD6+'Dat1'!ED6)/$A5</f>
        <v>0</v>
      </c>
      <c r="V5">
        <f>('Dat1'!BE6+'Dat1'!CE6+'Dat1'!DE6+'Dat1'!EE6)/$A5</f>
        <v>0</v>
      </c>
      <c r="W5">
        <f>('Dat1'!BF6+'Dat1'!CF6+'Dat1'!DF6+'Dat1'!EF6)/$A5</f>
        <v>0.25</v>
      </c>
      <c r="X5">
        <f>('Dat1'!BG6+'Dat1'!CG6+'Dat1'!DG6+'Dat1'!EG6)/$A5</f>
        <v>0</v>
      </c>
      <c r="Y5">
        <f>('Dat1'!BH6+'Dat1'!CH6+'Dat1'!DH6+'Dat1'!EH6)/$A5</f>
        <v>0</v>
      </c>
      <c r="Z5">
        <f>('Dat1'!BI6+'Dat1'!CI6+'Dat1'!DI6+'Dat1'!EI6)/$A5</f>
        <v>0</v>
      </c>
      <c r="AA5">
        <f>('Dat1'!BJ6+'Dat1'!CJ6+'Dat1'!DJ6+'Dat1'!EJ6)/$A5</f>
        <v>0</v>
      </c>
      <c r="AB5">
        <f>('Dat1'!BK6+'Dat1'!CK6+'Dat1'!DK6+'Dat1'!EK6)/$A5</f>
        <v>1.25</v>
      </c>
      <c r="AC5">
        <f>('Dat1'!BL6+'Dat1'!CL6+'Dat1'!DL6+'Dat1'!EL6)/$A5</f>
        <v>0</v>
      </c>
      <c r="AD5">
        <f>('Dat1'!BM6+'Dat1'!CM6+'Dat1'!DM6+'Dat1'!EM6)/$A5</f>
        <v>0</v>
      </c>
      <c r="AE5">
        <f>('Dat1'!BN6+'Dat1'!CN6+'Dat1'!DN6+'Dat1'!EN6)/$A5</f>
        <v>0</v>
      </c>
      <c r="AF5">
        <f>('Dat1'!BO6+'Dat1'!CO6+'Dat1'!DO6+'Dat1'!EO6)/$A5</f>
        <v>0</v>
      </c>
      <c r="AG5">
        <f>('Dat1'!BP6+'Dat1'!CP6+'Dat1'!DP6+'Dat1'!EP6)/$A5</f>
        <v>1.75</v>
      </c>
      <c r="AH5">
        <f>('Dat1'!BQ6+'Dat1'!CQ6+'Dat1'!DQ6+'Dat1'!EQ6)/$A5</f>
        <v>0</v>
      </c>
      <c r="AI5">
        <f>('Dat1'!BR6+'Dat1'!CR6+'Dat1'!DR6+'Dat1'!ER6)/$A5</f>
        <v>0</v>
      </c>
      <c r="AJ5" s="8">
        <f t="shared" ref="AJ5:AJ61" si="5">SUM(J5:V5)</f>
        <v>0</v>
      </c>
      <c r="AK5" s="8">
        <f t="shared" ref="AK5:AK61" si="6">SUM(W5:AI5)</f>
        <v>3.25</v>
      </c>
      <c r="AL5">
        <f>('Dat1'!ES6+'Dat1'!GM6+'Dat1'!IG6+'Dat1'!KA6)/$A5</f>
        <v>0</v>
      </c>
      <c r="AM5">
        <f>('Dat1'!ET6+'Dat1'!GN6+'Dat1'!IH6+'Dat1'!KB6)/$A5</f>
        <v>0</v>
      </c>
      <c r="AN5">
        <f>('Dat1'!EU6+'Dat1'!GO6+'Dat1'!II6+'Dat1'!KC6)/$A5</f>
        <v>0</v>
      </c>
      <c r="AO5">
        <f>('Dat1'!EV6+'Dat1'!GP6+'Dat1'!IJ6+'Dat1'!KD6)/$A5</f>
        <v>0</v>
      </c>
      <c r="AP5">
        <f>('Dat1'!EW6+'Dat1'!GQ6+'Dat1'!IK6+'Dat1'!KE6)/$A5</f>
        <v>0</v>
      </c>
      <c r="AQ5">
        <f>('Dat1'!EX6+'Dat1'!GR6+'Dat1'!IL6+'Dat1'!KF6)/$A5</f>
        <v>0</v>
      </c>
      <c r="AR5">
        <f>('Dat1'!EY6+'Dat1'!GS6+'Dat1'!IM6+'Dat1'!KG6)/$A5</f>
        <v>0</v>
      </c>
      <c r="AS5">
        <f>('Dat1'!EZ6+'Dat1'!GT6+'Dat1'!IN6+'Dat1'!KH6)/$A5</f>
        <v>0</v>
      </c>
      <c r="AT5">
        <f>('Dat1'!FA6+'Dat1'!GU6+'Dat1'!IO6+'Dat1'!KI6)/$A5</f>
        <v>0</v>
      </c>
      <c r="AU5">
        <f>('Dat1'!FB6+'Dat1'!GV6+'Dat1'!IP6+'Dat1'!KJ6)/$A5</f>
        <v>0</v>
      </c>
      <c r="AV5">
        <f>('Dat1'!FC6+'Dat1'!GW6+'Dat1'!IQ6+'Dat1'!KK6)/$A5</f>
        <v>0</v>
      </c>
      <c r="AW5">
        <f>('Dat1'!FD6+'Dat1'!GX6+'Dat1'!IR6+'Dat1'!KL6)/$A5</f>
        <v>0</v>
      </c>
      <c r="AX5">
        <f>('Dat1'!FE6+'Dat1'!GY6+'Dat1'!IS6+'Dat1'!KM6)/$A5</f>
        <v>0</v>
      </c>
      <c r="AY5">
        <f>('Dat1'!FF6+'Dat1'!GZ6+'Dat1'!IT6+'Dat1'!KN6)/$A5</f>
        <v>0</v>
      </c>
      <c r="AZ5">
        <f>('Dat1'!FG6+'Dat1'!HA6+'Dat1'!IU6+'Dat1'!KO6)/$A5</f>
        <v>0</v>
      </c>
      <c r="BA5">
        <f>('Dat1'!FH6+'Dat1'!HB6+'Dat1'!IV6+'Dat1'!KP6)/$A5</f>
        <v>0</v>
      </c>
      <c r="BB5">
        <f>('Dat1'!FI6+'Dat1'!HC6+'Dat1'!IW6+'Dat1'!KQ6)/$A5</f>
        <v>0</v>
      </c>
      <c r="BC5">
        <f>('Dat1'!FJ6+'Dat1'!HD6+'Dat1'!IX6+'Dat1'!KR6)/$A5</f>
        <v>0</v>
      </c>
      <c r="BD5">
        <f>('Dat1'!FK6+'Dat1'!HE6+'Dat1'!IY6+'Dat1'!KS6)/$A5</f>
        <v>0</v>
      </c>
      <c r="BE5">
        <f>('Dat1'!FL6+'Dat1'!HF6+'Dat1'!IZ6+'Dat1'!KT6)/$A5</f>
        <v>0</v>
      </c>
      <c r="BF5">
        <f>('Dat1'!FM6+'Dat1'!HG6+'Dat1'!JA6+'Dat1'!KU6)/$A5</f>
        <v>0</v>
      </c>
      <c r="BG5">
        <f>('Dat1'!FN6+'Dat1'!HH6+'Dat1'!JB6+'Dat1'!KV6)/$A5</f>
        <v>0</v>
      </c>
      <c r="BH5">
        <f>('Dat1'!FO6+'Dat1'!HI6+'Dat1'!JC6+'Dat1'!KW6)/$A5</f>
        <v>0</v>
      </c>
      <c r="BI5">
        <f>('Dat1'!FP6+'Dat1'!HJ6+'Dat1'!JD6+'Dat1'!KX6)/$A5</f>
        <v>0</v>
      </c>
      <c r="BJ5">
        <f>('Dat1'!FQ6+'Dat1'!HK6+'Dat1'!JE6+'Dat1'!KY6)/$A5</f>
        <v>0</v>
      </c>
      <c r="BK5">
        <f>('Dat1'!FR6+'Dat1'!HL6+'Dat1'!JF6+'Dat1'!KZ6)/$A5</f>
        <v>0</v>
      </c>
      <c r="BL5">
        <f>('Dat1'!FS6+'Dat1'!HM6+'Dat1'!JG6+'Dat1'!LA6)/$A5</f>
        <v>0</v>
      </c>
      <c r="BM5">
        <f>('Dat1'!FT6+'Dat1'!HN6+'Dat1'!JH6+'Dat1'!LB6)/$A5</f>
        <v>0</v>
      </c>
      <c r="BN5">
        <f>('Dat1'!FU6+'Dat1'!HO6+'Dat1'!JI6+'Dat1'!LC6)/$A5</f>
        <v>0</v>
      </c>
      <c r="BO5">
        <f>('Dat1'!FV6+'Dat1'!HP6+'Dat1'!JJ6+'Dat1'!LD6)/$A5</f>
        <v>0</v>
      </c>
      <c r="BP5">
        <f>('Dat1'!FW6+'Dat1'!HQ6+'Dat1'!JK6+'Dat1'!LE6)/$A5</f>
        <v>0</v>
      </c>
      <c r="BQ5">
        <f>('Dat1'!FX6+'Dat1'!HR6+'Dat1'!JL6+'Dat1'!LF6)/$A5</f>
        <v>0</v>
      </c>
      <c r="BR5">
        <f>('Dat1'!FY6+'Dat1'!HS6+'Dat1'!JM6+'Dat1'!LG6)/$A5</f>
        <v>0</v>
      </c>
      <c r="BS5">
        <f>('Dat1'!FZ6+'Dat1'!HT6+'Dat1'!JN6+'Dat1'!LH6)/$A5</f>
        <v>0</v>
      </c>
      <c r="BT5">
        <f>('Dat1'!GA6+'Dat1'!HU6+'Dat1'!JO6+'Dat1'!LI6)/$A5</f>
        <v>0</v>
      </c>
      <c r="BU5">
        <f>('Dat1'!GB6+'Dat1'!HV6+'Dat1'!JP6+'Dat1'!LJ6)/$A5</f>
        <v>0</v>
      </c>
      <c r="BV5">
        <f>('Dat1'!GC6+'Dat1'!HW6+'Dat1'!JQ6+'Dat1'!LK6)/$A5</f>
        <v>0</v>
      </c>
      <c r="BW5">
        <f>('Dat1'!GD6+'Dat1'!HX6+'Dat1'!JR6+'Dat1'!LL6)/$A5</f>
        <v>0</v>
      </c>
      <c r="BX5">
        <f>('Dat1'!GE6+'Dat1'!HY6+'Dat1'!JS6+'Dat1'!LM6)/$A5</f>
        <v>0</v>
      </c>
      <c r="BY5">
        <f>('Dat1'!GF6+'Dat1'!HZ6+'Dat1'!JT6+'Dat1'!LN6)/$A5</f>
        <v>0</v>
      </c>
      <c r="BZ5">
        <f>('Dat1'!GG6+'Dat1'!IA6+'Dat1'!JU6+'Dat1'!LO6)/$A5</f>
        <v>0</v>
      </c>
      <c r="CA5">
        <f>('Dat1'!GH6+'Dat1'!IB6+'Dat1'!JV6+'Dat1'!LP6)/$A5</f>
        <v>0</v>
      </c>
      <c r="CB5">
        <f>('Dat1'!GI6+'Dat1'!IC6+'Dat1'!JW6+'Dat1'!LQ6)/$A5</f>
        <v>0</v>
      </c>
      <c r="CC5">
        <f>('Dat1'!GJ6+'Dat1'!ID6+'Dat1'!JX6+'Dat1'!LR6)/$A5</f>
        <v>0</v>
      </c>
      <c r="CD5">
        <f>('Dat1'!GK6+'Dat1'!IE6+'Dat1'!JY6+'Dat1'!LS6)/$A5</f>
        <v>0</v>
      </c>
      <c r="CE5">
        <f>('Dat1'!GL6+'Dat1'!IF6+'Dat1'!JZ6+'Dat1'!LT6)/$A5</f>
        <v>0</v>
      </c>
      <c r="CF5" s="8">
        <f t="shared" si="1"/>
        <v>0</v>
      </c>
      <c r="CG5" s="8">
        <f t="shared" si="2"/>
        <v>0</v>
      </c>
      <c r="CH5">
        <f>('Dat1'!LU6+'Dat1'!NM6+'Dat1'!PE6+'Dat1'!QW6)/$A5</f>
        <v>0</v>
      </c>
      <c r="CI5">
        <f>('Dat1'!LV6+'Dat1'!NN6+'Dat1'!PF6+'Dat1'!QX6)/$A5</f>
        <v>0</v>
      </c>
      <c r="CJ5">
        <f>('Dat1'!LW6+'Dat1'!NO6+'Dat1'!PG6+'Dat1'!QY6)/$A5</f>
        <v>0</v>
      </c>
      <c r="CK5">
        <f>('Dat1'!LX6+'Dat1'!NP6+'Dat1'!PH6+'Dat1'!QZ6)/$A5</f>
        <v>0</v>
      </c>
      <c r="CL5">
        <f>('Dat1'!LY6+'Dat1'!NQ6+'Dat1'!PI6+'Dat1'!RA6)/$A5</f>
        <v>0</v>
      </c>
      <c r="CM5">
        <f>('Dat1'!LZ6+'Dat1'!NR6+'Dat1'!PJ6+'Dat1'!RB6)/$A5</f>
        <v>0</v>
      </c>
      <c r="CN5">
        <f>('Dat1'!MA6+'Dat1'!NS6+'Dat1'!PK6+'Dat1'!RC6)/$A5</f>
        <v>0</v>
      </c>
      <c r="CO5">
        <f>('Dat1'!MB6+'Dat1'!NT6+'Dat1'!PL6+'Dat1'!RD6)/$A5</f>
        <v>0</v>
      </c>
      <c r="CP5">
        <f>('Dat1'!MC6+'Dat1'!NU6+'Dat1'!PM6+'Dat1'!RE6)/$A5</f>
        <v>0</v>
      </c>
      <c r="CQ5">
        <f>('Dat1'!MD6+'Dat1'!NV6+'Dat1'!PN6+'Dat1'!RF6)/$A5</f>
        <v>0</v>
      </c>
      <c r="CR5">
        <f>('Dat1'!ME6+'Dat1'!NW6+'Dat1'!PO6+'Dat1'!RG6)/$A5</f>
        <v>0</v>
      </c>
      <c r="CS5">
        <f>('Dat1'!MF6+'Dat1'!NX6+'Dat1'!PP6+'Dat1'!RH6)/$A5</f>
        <v>0</v>
      </c>
      <c r="CT5">
        <f>('Dat1'!MG6+'Dat1'!NY6+'Dat1'!PQ6+'Dat1'!RI6)/$A5</f>
        <v>0</v>
      </c>
      <c r="CU5">
        <f>('Dat1'!MH6+'Dat1'!NZ6+'Dat1'!PR6+'Dat1'!RJ6)/$A5</f>
        <v>0</v>
      </c>
      <c r="CV5">
        <f>('Dat1'!MI6+'Dat1'!OA6+'Dat1'!PS6+'Dat1'!RK6)/$A5</f>
        <v>0</v>
      </c>
      <c r="CW5">
        <f>('Dat1'!MJ6+'Dat1'!OB6+'Dat1'!PT6+'Dat1'!RL6)/$A5</f>
        <v>0</v>
      </c>
      <c r="CX5">
        <f>('Dat1'!MK6+'Dat1'!OC6+'Dat1'!PU6+'Dat1'!RM6)/$A5</f>
        <v>0</v>
      </c>
      <c r="CY5">
        <f>('Dat1'!ML6+'Dat1'!OD6+'Dat1'!PV6+'Dat1'!RN6)/$A5</f>
        <v>0</v>
      </c>
      <c r="CZ5">
        <f>('Dat1'!MM6+'Dat1'!OE6+'Dat1'!PW6+'Dat1'!RO6)/$A5</f>
        <v>0</v>
      </c>
      <c r="DA5">
        <f>('Dat1'!MN6+'Dat1'!OF6+'Dat1'!PX6+'Dat1'!RP6)/$A5</f>
        <v>0</v>
      </c>
      <c r="DB5">
        <f>('Dat1'!MO6+'Dat1'!OG6+'Dat1'!PY6+'Dat1'!RQ6)/$A5</f>
        <v>0</v>
      </c>
      <c r="DC5">
        <f>('Dat1'!MP6+'Dat1'!OH6+'Dat1'!PZ6+'Dat1'!RR6)/$A5</f>
        <v>0</v>
      </c>
      <c r="DD5">
        <f>('Dat1'!MQ6+'Dat1'!OI6+'Dat1'!QA6+'Dat1'!RS6)/$A5</f>
        <v>0</v>
      </c>
      <c r="DE5">
        <f>('Dat1'!MR6+'Dat1'!OJ6+'Dat1'!QB6+'Dat1'!RT6)/$A5</f>
        <v>0</v>
      </c>
      <c r="DF5">
        <f>('Dat1'!MS6+'Dat1'!OK6+'Dat1'!QC6+'Dat1'!RU6)/$A5</f>
        <v>0</v>
      </c>
      <c r="DG5">
        <f>('Dat1'!MT6+'Dat1'!OL6+'Dat1'!QD6+'Dat1'!RV6)/$A5</f>
        <v>0</v>
      </c>
      <c r="DH5">
        <f>('Dat1'!MU6+'Dat1'!OM6+'Dat1'!QE6+'Dat1'!RW6)/$A5</f>
        <v>0</v>
      </c>
      <c r="DI5">
        <f>('Dat1'!MV6+'Dat1'!ON6+'Dat1'!QF6+'Dat1'!RX6)/$A5</f>
        <v>0</v>
      </c>
      <c r="DJ5">
        <f>('Dat1'!MW6+'Dat1'!OO6+'Dat1'!QG6+'Dat1'!RY6)/$A5</f>
        <v>0</v>
      </c>
      <c r="DK5">
        <f>('Dat1'!MX6+'Dat1'!OP6+'Dat1'!QH6+'Dat1'!RZ6)/$A5</f>
        <v>0</v>
      </c>
      <c r="DL5">
        <f>('Dat1'!MY6+'Dat1'!OQ6+'Dat1'!QI6+'Dat1'!SA6)/$A5</f>
        <v>0</v>
      </c>
      <c r="DM5">
        <f>('Dat1'!MZ6+'Dat1'!OR6+'Dat1'!QJ6+'Dat1'!SB6)/$A5</f>
        <v>0</v>
      </c>
      <c r="DN5">
        <f>('Dat1'!NA6+'Dat1'!OS6+'Dat1'!QK6+'Dat1'!SC6)/$A5</f>
        <v>0</v>
      </c>
      <c r="DO5">
        <f>('Dat1'!NB6+'Dat1'!OT6+'Dat1'!QL6+'Dat1'!SD6)/$A5</f>
        <v>0</v>
      </c>
      <c r="DP5">
        <f>('Dat1'!NC6+'Dat1'!OU6+'Dat1'!QM6+'Dat1'!SE6)/$A5</f>
        <v>0</v>
      </c>
      <c r="DQ5">
        <f>('Dat1'!ND6+'Dat1'!OV6+'Dat1'!QN6+'Dat1'!SF6)/$A5</f>
        <v>0</v>
      </c>
      <c r="DR5">
        <f>('Dat1'!NE6+'Dat1'!OW6+'Dat1'!QO6+'Dat1'!SG6)/$A5</f>
        <v>0</v>
      </c>
      <c r="DS5">
        <f>('Dat1'!NF6+'Dat1'!OX6+'Dat1'!QP6+'Dat1'!SH6)/$A5</f>
        <v>8.75</v>
      </c>
      <c r="DT5">
        <f>('Dat1'!NG6+'Dat1'!OY6+'Dat1'!QQ6+'Dat1'!SI6)/$A5</f>
        <v>0</v>
      </c>
      <c r="DU5">
        <f>('Dat1'!NH6+'Dat1'!OZ6+'Dat1'!QR6+'Dat1'!SJ6)/$A5</f>
        <v>0</v>
      </c>
      <c r="DV5">
        <f>('Dat1'!NI6+'Dat1'!PA6+'Dat1'!QS6+'Dat1'!SK6)/$A5</f>
        <v>0</v>
      </c>
      <c r="DW5">
        <f>('Dat1'!NJ6+'Dat1'!PB6+'Dat1'!QT6+'Dat1'!SL6)/$A5</f>
        <v>0</v>
      </c>
      <c r="DX5">
        <f>('Dat1'!NK6+'Dat1'!PC6+'Dat1'!QU6+'Dat1'!SM6)/$A5</f>
        <v>0</v>
      </c>
      <c r="DY5">
        <f>('Dat1'!NL6+'Dat1'!PD6+'Dat1'!QV6+'Dat1'!SN6)/$A5</f>
        <v>1.25</v>
      </c>
      <c r="DZ5" s="8">
        <f t="shared" ref="DZ5:DZ61" si="7">SUM(CH5:DC5)</f>
        <v>0</v>
      </c>
      <c r="EA5" s="8">
        <f t="shared" ref="EA5:EA61" si="8">SUM(DD5:DY5)</f>
        <v>10</v>
      </c>
      <c r="EB5" s="127">
        <f>('Dat1'!SO6+'Dat1'!SQ6+'Dat1'!SS6+'Dat1'!SU6)/$A5</f>
        <v>0</v>
      </c>
      <c r="EC5" s="127">
        <f>('Dat1'!SP6+'Dat1'!SR6+'Dat1'!ST6+'Dat1'!SV6)/$A5</f>
        <v>0</v>
      </c>
      <c r="ED5" s="8">
        <f>SUM(EB5)</f>
        <v>0</v>
      </c>
      <c r="EE5" s="8">
        <f t="shared" ref="EE5:EE61" si="9">SUM(EC5)</f>
        <v>0</v>
      </c>
      <c r="EF5">
        <f>SUM('Dat1'!SW6+'Dat1'!TE6+'Dat1'!TM6+'Dat1'!TU6)/$A5</f>
        <v>0</v>
      </c>
      <c r="EG5">
        <f>SUM('Dat1'!SX6+'Dat1'!TF6+'Dat1'!TN6+'Dat1'!TV6)/$A5</f>
        <v>0.5</v>
      </c>
      <c r="EH5">
        <f>SUM('Dat1'!SY6+'Dat1'!TG6+'Dat1'!TO6+'Dat1'!TW6)/$A5</f>
        <v>0</v>
      </c>
      <c r="EI5">
        <f>SUM('Dat1'!SZ6+'Dat1'!TH6+'Dat1'!TP6+'Dat1'!TX6)/$A5</f>
        <v>0</v>
      </c>
      <c r="EJ5">
        <f>SUM('Dat1'!TA6+'Dat1'!TI6+'Dat1'!TQ6+'Dat1'!TY6)/$A5</f>
        <v>0</v>
      </c>
      <c r="EK5">
        <f>SUM('Dat1'!TB6+'Dat1'!TJ6+'Dat1'!TR6+'Dat1'!TZ6)/$A5</f>
        <v>0</v>
      </c>
      <c r="EL5">
        <f>SUM('Dat1'!TC6+'Dat1'!TK6+'Dat1'!TS6+'Dat1'!UA6)/$A5</f>
        <v>0</v>
      </c>
      <c r="EM5">
        <f>SUM('Dat1'!TD6+'Dat1'!TL6+'Dat1'!TT6+'Dat1'!UB6)/$A5</f>
        <v>0</v>
      </c>
      <c r="EN5" s="8">
        <f t="shared" ref="EN5:EN61" si="10">SUM(EF5:EI5)</f>
        <v>0.5</v>
      </c>
      <c r="EO5" s="8">
        <f t="shared" ref="EO5:EO61" si="11">SUM(EJ5:EM5)</f>
        <v>0</v>
      </c>
      <c r="EP5" s="7">
        <f>('Dat1'!UC6+'Dat1'!UG6)/2</f>
        <v>0</v>
      </c>
      <c r="EQ5" s="7">
        <f>('Dat1'!UD6+'Dat1'!UH6)/2</f>
        <v>12.5</v>
      </c>
      <c r="ER5" s="7">
        <f>('Dat1'!UE6+'Dat1'!UI6)/2</f>
        <v>0.5</v>
      </c>
      <c r="ES5" s="7">
        <f>('Dat1'!UF6+'Dat1'!UJ6)/2</f>
        <v>0</v>
      </c>
      <c r="ET5" s="8">
        <f>('Dat1'!UK6+'Dat1'!UT6)/2</f>
        <v>0</v>
      </c>
      <c r="EU5" s="8">
        <f>('Dat1'!UL6+'Dat1'!UU6)/2</f>
        <v>0</v>
      </c>
      <c r="EV5" s="8">
        <f>('Dat1'!UM6+'Dat1'!UV6)/2</f>
        <v>1</v>
      </c>
      <c r="EW5" s="8">
        <f>('Dat1'!UN6+'Dat1'!UW6)/2</f>
        <v>0.5</v>
      </c>
      <c r="EX5" s="8">
        <f>('Dat1'!UO6+'Dat1'!UX6)/2</f>
        <v>4.5</v>
      </c>
      <c r="EY5" s="8">
        <f>('Dat1'!UP6+'Dat1'!UY6)/2</f>
        <v>4</v>
      </c>
      <c r="EZ5" s="8">
        <f>('Dat1'!UQ6+'Dat1'!UZ6)/2</f>
        <v>2</v>
      </c>
      <c r="FA5" s="8">
        <f>('Dat1'!UR6+'Dat1'!VA6)/2</f>
        <v>0</v>
      </c>
      <c r="FB5" s="8">
        <f>('Dat1'!US6+'Dat1'!VB6)/2</f>
        <v>0.5</v>
      </c>
      <c r="FC5">
        <f>'Dat1'!VC6</f>
        <v>0</v>
      </c>
      <c r="FD5">
        <f>'Dat1'!VD6</f>
        <v>0</v>
      </c>
      <c r="FE5">
        <f>'Dat1'!VE6</f>
        <v>0</v>
      </c>
      <c r="FF5">
        <f>'Dat1'!VF6</f>
        <v>0</v>
      </c>
      <c r="FG5">
        <f>'Dat1'!VG6</f>
        <v>0</v>
      </c>
      <c r="FH5">
        <f>'Dat1'!VH6</f>
        <v>0</v>
      </c>
      <c r="FI5">
        <f>'Dat1'!VI6</f>
        <v>0</v>
      </c>
      <c r="FJ5">
        <f>'Dat1'!VJ6</f>
        <v>0</v>
      </c>
      <c r="FK5">
        <f>'Dat1'!VK6</f>
        <v>0</v>
      </c>
      <c r="FL5">
        <f>'Dat1'!VL6</f>
        <v>0</v>
      </c>
      <c r="FM5">
        <f>'Dat1'!VM6</f>
        <v>2</v>
      </c>
      <c r="FN5">
        <f>'Dat1'!VN6</f>
        <v>6</v>
      </c>
      <c r="FO5">
        <f>'Dat1'!VO6</f>
        <v>0</v>
      </c>
      <c r="FP5">
        <f>'Dat1'!VP6</f>
        <v>0</v>
      </c>
      <c r="FQ5">
        <f>'Dat1'!VQ6</f>
        <v>0</v>
      </c>
      <c r="FR5">
        <f>'Dat1'!VR6</f>
        <v>0</v>
      </c>
      <c r="FS5">
        <f>'Dat1'!VS6</f>
        <v>0</v>
      </c>
      <c r="FT5">
        <f>'Dat1'!VT6</f>
        <v>0</v>
      </c>
      <c r="FU5">
        <f>'Dat1'!VU6</f>
        <v>0</v>
      </c>
      <c r="FV5">
        <f>'Dat1'!VV6</f>
        <v>0</v>
      </c>
      <c r="FW5">
        <f>'Dat1'!VW6</f>
        <v>0</v>
      </c>
      <c r="FX5">
        <f>'Dat1'!VX6</f>
        <v>0</v>
      </c>
      <c r="FY5">
        <f>'Dat1'!VY6</f>
        <v>0</v>
      </c>
      <c r="FZ5">
        <f>'Dat1'!VZ6</f>
        <v>16</v>
      </c>
      <c r="GA5">
        <f>'Dat1'!WA6</f>
        <v>0</v>
      </c>
      <c r="GB5">
        <f>'Dat1'!WB6</f>
        <v>0</v>
      </c>
      <c r="GC5">
        <f>'Dat1'!WC6</f>
        <v>0</v>
      </c>
      <c r="GD5">
        <f>'Dat1'!WD6</f>
        <v>0</v>
      </c>
      <c r="GE5" s="12">
        <f>'Dat1'!WO6</f>
        <v>0</v>
      </c>
      <c r="GF5" s="12">
        <f>'Dat1'!WP6</f>
        <v>2</v>
      </c>
      <c r="GG5">
        <f>'Dat1'!WQ6</f>
        <v>0</v>
      </c>
      <c r="GH5">
        <f>'Dat1'!WR6</f>
        <v>0</v>
      </c>
      <c r="GI5">
        <f>'Dat1'!WS6</f>
        <v>0</v>
      </c>
      <c r="GJ5">
        <f>'Dat1'!WT6</f>
        <v>0</v>
      </c>
      <c r="GK5">
        <f>'Dat1'!WU6</f>
        <v>0</v>
      </c>
      <c r="GL5">
        <f>'Dat1'!WV6</f>
        <v>0</v>
      </c>
      <c r="GM5">
        <f>'Dat1'!WW6</f>
        <v>0</v>
      </c>
      <c r="GN5">
        <f>'Dat1'!WX6</f>
        <v>0</v>
      </c>
      <c r="GO5">
        <f>'Dat1'!WY6</f>
        <v>0</v>
      </c>
      <c r="GP5">
        <f>'Dat1'!WZ6</f>
        <v>0</v>
      </c>
      <c r="GQ5">
        <f>'Dat1'!XA6</f>
        <v>0</v>
      </c>
      <c r="GR5">
        <f>'Dat1'!XB6</f>
        <v>0</v>
      </c>
      <c r="GS5">
        <f>'Dat1'!XC6</f>
        <v>0</v>
      </c>
      <c r="GT5">
        <f>'Dat1'!XD6</f>
        <v>0</v>
      </c>
      <c r="GU5">
        <f>'Dat1'!XE6</f>
        <v>0</v>
      </c>
      <c r="GV5">
        <f>'Dat1'!XF6</f>
        <v>0</v>
      </c>
      <c r="GW5">
        <f>'Dat1'!XG6</f>
        <v>0</v>
      </c>
      <c r="GX5">
        <f>'Dat1'!XH6</f>
        <v>0</v>
      </c>
      <c r="GY5">
        <f>'Dat1'!XI6</f>
        <v>2</v>
      </c>
      <c r="GZ5">
        <f>'Dat1'!XJ6</f>
        <v>0</v>
      </c>
      <c r="HA5">
        <f>'Dat1'!XK6</f>
        <v>0</v>
      </c>
      <c r="HB5">
        <f>'Dat1'!XL6</f>
        <v>0</v>
      </c>
      <c r="HC5">
        <f>'Dat1'!XM6</f>
        <v>0</v>
      </c>
      <c r="HD5">
        <f>'Dat1'!XN6</f>
        <v>2</v>
      </c>
      <c r="HE5">
        <f>'Dat1'!XO6</f>
        <v>0</v>
      </c>
      <c r="HF5">
        <f>'Dat1'!XP6</f>
        <v>0</v>
      </c>
      <c r="HG5" s="12">
        <f t="shared" ref="HG5:HG61" si="12">SUM(GG5:GS5)</f>
        <v>0</v>
      </c>
      <c r="HH5" s="12">
        <f t="shared" ref="HH5:HH61" si="13">SUM(GT5:HF5)</f>
        <v>4</v>
      </c>
      <c r="HI5">
        <f>'Dat1'!XQ6</f>
        <v>0</v>
      </c>
      <c r="HJ5">
        <f>'Dat1'!XR6</f>
        <v>0</v>
      </c>
      <c r="HK5">
        <f>'Dat1'!XS6</f>
        <v>0</v>
      </c>
      <c r="HL5">
        <f>'Dat1'!XT6</f>
        <v>0</v>
      </c>
      <c r="HM5">
        <f>'Dat1'!XU6</f>
        <v>0</v>
      </c>
      <c r="HN5">
        <f>'Dat1'!XV6</f>
        <v>0</v>
      </c>
      <c r="HO5">
        <f>'Dat1'!XW6</f>
        <v>0</v>
      </c>
      <c r="HP5">
        <f>'Dat1'!XX6</f>
        <v>0</v>
      </c>
      <c r="HQ5">
        <f>'Dat1'!XY6</f>
        <v>0</v>
      </c>
      <c r="HR5">
        <f>'Dat1'!XZ6</f>
        <v>0</v>
      </c>
      <c r="HS5">
        <f>'Dat1'!YA6</f>
        <v>0</v>
      </c>
      <c r="HT5">
        <f>'Dat1'!YB6</f>
        <v>0</v>
      </c>
      <c r="HU5">
        <f>'Dat1'!YC6</f>
        <v>0</v>
      </c>
      <c r="HV5">
        <f>'Dat1'!YD6</f>
        <v>0</v>
      </c>
      <c r="HW5">
        <f>'Dat1'!YE6</f>
        <v>0</v>
      </c>
      <c r="HX5">
        <f>'Dat1'!YF6</f>
        <v>0</v>
      </c>
      <c r="HY5">
        <f>'Dat1'!YG6</f>
        <v>0</v>
      </c>
      <c r="HZ5">
        <f>'Dat1'!YH6</f>
        <v>0</v>
      </c>
      <c r="IA5">
        <f>'Dat1'!YI6</f>
        <v>0</v>
      </c>
      <c r="IB5">
        <f>'Dat1'!YJ6</f>
        <v>0</v>
      </c>
      <c r="IC5">
        <f>'Dat1'!YK6</f>
        <v>0</v>
      </c>
      <c r="ID5">
        <f>'Dat1'!YL6</f>
        <v>0</v>
      </c>
      <c r="IE5">
        <f>'Dat1'!YM6</f>
        <v>0</v>
      </c>
      <c r="IF5">
        <f>'Dat1'!YN6</f>
        <v>0</v>
      </c>
      <c r="IG5">
        <f>'Dat1'!YO6</f>
        <v>0</v>
      </c>
      <c r="IH5">
        <f>'Dat1'!YP6</f>
        <v>0</v>
      </c>
      <c r="II5">
        <f>'Dat1'!YQ6</f>
        <v>0</v>
      </c>
      <c r="IJ5">
        <f>'Dat1'!YR6</f>
        <v>0</v>
      </c>
      <c r="IK5">
        <f>'Dat1'!YS6</f>
        <v>0</v>
      </c>
      <c r="IL5">
        <f>'Dat1'!YT6</f>
        <v>0</v>
      </c>
      <c r="IM5">
        <f>'Dat1'!YU6</f>
        <v>0</v>
      </c>
      <c r="IN5">
        <f>'Dat1'!YV6</f>
        <v>0</v>
      </c>
      <c r="IO5">
        <f>'Dat1'!YW6</f>
        <v>0</v>
      </c>
      <c r="IP5">
        <f>'Dat1'!YX6</f>
        <v>0</v>
      </c>
      <c r="IQ5">
        <f>'Dat1'!YY6</f>
        <v>0</v>
      </c>
      <c r="IR5">
        <f>'Dat1'!YZ6</f>
        <v>0</v>
      </c>
      <c r="IS5">
        <f>'Dat1'!ZA6</f>
        <v>0</v>
      </c>
      <c r="IT5">
        <f>'Dat1'!ZB6</f>
        <v>0</v>
      </c>
      <c r="IU5">
        <f>'Dat1'!ZC6</f>
        <v>0</v>
      </c>
      <c r="IV5">
        <f>'Dat1'!ZD6</f>
        <v>0</v>
      </c>
      <c r="IW5">
        <f>'Dat1'!ZE6</f>
        <v>0</v>
      </c>
      <c r="IX5">
        <f>'Dat1'!ZF6</f>
        <v>0</v>
      </c>
      <c r="IY5">
        <f>'Dat1'!ZG6</f>
        <v>0</v>
      </c>
      <c r="IZ5">
        <f>'Dat1'!ZH6</f>
        <v>0</v>
      </c>
      <c r="JA5">
        <f>'Dat1'!ZI6</f>
        <v>0</v>
      </c>
      <c r="JB5">
        <f>'Dat1'!ZJ6</f>
        <v>0</v>
      </c>
      <c r="JC5" s="12">
        <f t="shared" si="3"/>
        <v>0</v>
      </c>
      <c r="JD5" s="12">
        <f t="shared" si="4"/>
        <v>0</v>
      </c>
      <c r="JE5">
        <f>'Dat1'!ZK6</f>
        <v>0</v>
      </c>
      <c r="JF5">
        <f>'Dat1'!ZL6</f>
        <v>0</v>
      </c>
      <c r="JG5">
        <f>'Dat1'!ZM6</f>
        <v>0</v>
      </c>
      <c r="JH5">
        <f>'Dat1'!ZN6</f>
        <v>0</v>
      </c>
      <c r="JI5">
        <f>'Dat1'!ZO6</f>
        <v>0</v>
      </c>
      <c r="JJ5">
        <f>'Dat1'!ZP6</f>
        <v>0</v>
      </c>
      <c r="JK5">
        <f>'Dat1'!ZQ6</f>
        <v>0</v>
      </c>
      <c r="JL5">
        <f>'Dat1'!ZR6</f>
        <v>0</v>
      </c>
      <c r="JM5">
        <f>'Dat1'!ZS6</f>
        <v>0</v>
      </c>
      <c r="JN5">
        <f>'Dat1'!ZT6</f>
        <v>0</v>
      </c>
      <c r="JO5">
        <f>'Dat1'!ZU6</f>
        <v>0</v>
      </c>
      <c r="JP5">
        <f>'Dat1'!ZV6</f>
        <v>0</v>
      </c>
      <c r="JQ5">
        <f>'Dat1'!ZW6</f>
        <v>0</v>
      </c>
      <c r="JR5">
        <f>'Dat1'!ZX6</f>
        <v>0</v>
      </c>
      <c r="JS5">
        <f>'Dat1'!ZY6</f>
        <v>0</v>
      </c>
      <c r="JT5">
        <f>'Dat1'!ZZ6</f>
        <v>0</v>
      </c>
      <c r="JU5">
        <f>'Dat1'!AAA6</f>
        <v>0</v>
      </c>
      <c r="JV5">
        <f>'Dat1'!AAB6</f>
        <v>0</v>
      </c>
      <c r="JW5">
        <f>'Dat1'!AAC6</f>
        <v>0</v>
      </c>
      <c r="JX5">
        <f>'Dat1'!AAD6</f>
        <v>0</v>
      </c>
      <c r="JY5">
        <f>'Dat1'!AAE6</f>
        <v>0</v>
      </c>
      <c r="JZ5">
        <f>'Dat1'!AAF6</f>
        <v>0</v>
      </c>
      <c r="KA5">
        <f>'Dat1'!AAG6</f>
        <v>0</v>
      </c>
      <c r="KB5">
        <f>'Dat1'!AAH6</f>
        <v>0</v>
      </c>
      <c r="KC5">
        <f>'Dat1'!AAI6</f>
        <v>0</v>
      </c>
      <c r="KD5">
        <f>'Dat1'!AAJ6</f>
        <v>0</v>
      </c>
      <c r="KE5">
        <f>'Dat1'!AAK6</f>
        <v>0</v>
      </c>
      <c r="KF5">
        <f>'Dat1'!AAL6</f>
        <v>0</v>
      </c>
      <c r="KG5">
        <f>'Dat1'!AAM6</f>
        <v>0</v>
      </c>
      <c r="KH5">
        <f>'Dat1'!AAN6</f>
        <v>0</v>
      </c>
      <c r="KI5">
        <f>'Dat1'!AAO6</f>
        <v>0</v>
      </c>
      <c r="KJ5">
        <f>'Dat1'!AAP6</f>
        <v>0</v>
      </c>
      <c r="KK5">
        <f>'Dat1'!AAQ6</f>
        <v>0</v>
      </c>
      <c r="KL5">
        <f>'Dat1'!AAR6</f>
        <v>0</v>
      </c>
      <c r="KM5">
        <f>'Dat1'!AAS6</f>
        <v>0</v>
      </c>
      <c r="KN5">
        <f>'Dat1'!AAT6</f>
        <v>0</v>
      </c>
      <c r="KO5">
        <f>'Dat1'!AAU6</f>
        <v>0</v>
      </c>
      <c r="KP5">
        <f>'Dat1'!AAV6</f>
        <v>12</v>
      </c>
      <c r="KQ5">
        <f>'Dat1'!AAW6</f>
        <v>0</v>
      </c>
      <c r="KR5">
        <f>'Dat1'!AAX6</f>
        <v>0</v>
      </c>
      <c r="KS5">
        <f>'Dat1'!AAY6</f>
        <v>0</v>
      </c>
      <c r="KT5">
        <f>'Dat1'!AAZ6</f>
        <v>0</v>
      </c>
      <c r="KU5">
        <f>'Dat1'!ABA6</f>
        <v>0</v>
      </c>
      <c r="KV5">
        <f>'Dat1'!ABB6</f>
        <v>0</v>
      </c>
      <c r="KW5" s="12">
        <f>SUM(Dat1fix!JE5:JZ5)</f>
        <v>0</v>
      </c>
      <c r="KX5" s="12">
        <f t="shared" ref="KX5:KX61" si="14">SUM(KA5:KV5)</f>
        <v>12</v>
      </c>
      <c r="KY5" s="12">
        <f>'Dat1'!ABC6</f>
        <v>0</v>
      </c>
      <c r="KZ5" s="12">
        <f>'Dat1'!ABD6</f>
        <v>1</v>
      </c>
      <c r="LA5">
        <f>'Dat1'!ABE6</f>
        <v>0</v>
      </c>
      <c r="LB5">
        <f>'Dat1'!ABF6</f>
        <v>0</v>
      </c>
      <c r="LC5">
        <f>'Dat1'!ABG6</f>
        <v>0</v>
      </c>
      <c r="LD5">
        <f>'Dat1'!VI6</f>
        <v>0</v>
      </c>
      <c r="LE5">
        <f>'Dat1'!VJ6</f>
        <v>0</v>
      </c>
      <c r="LF5">
        <f>'Dat1'!VK6</f>
        <v>0</v>
      </c>
      <c r="LG5">
        <f>'Dat1'!VL6</f>
        <v>0</v>
      </c>
      <c r="LH5">
        <f>'Dat1'!VM6</f>
        <v>2</v>
      </c>
      <c r="LI5">
        <f>'Dat1'!VN6</f>
        <v>6</v>
      </c>
      <c r="LJ5">
        <f>'Dat1'!VO6</f>
        <v>0</v>
      </c>
      <c r="LK5">
        <f>'Dat1'!VP6</f>
        <v>0</v>
      </c>
      <c r="LL5">
        <f>'Dat1'!VQ6</f>
        <v>0</v>
      </c>
      <c r="LM5">
        <f>'Dat1'!VR6</f>
        <v>0</v>
      </c>
      <c r="LN5">
        <f>'Dat1'!VS6</f>
        <v>0</v>
      </c>
      <c r="LO5">
        <f>'Dat1'!VT6</f>
        <v>0</v>
      </c>
      <c r="LP5">
        <f>'Dat1'!VU6</f>
        <v>0</v>
      </c>
      <c r="LQ5">
        <f>'Dat1'!VV6</f>
        <v>0</v>
      </c>
      <c r="LR5">
        <f>'Dat1'!VW6</f>
        <v>0</v>
      </c>
      <c r="LS5">
        <f>'Dat1'!VX6</f>
        <v>0</v>
      </c>
      <c r="LT5">
        <f>'Dat1'!VY6</f>
        <v>0</v>
      </c>
      <c r="LU5">
        <f>'Dat1'!VZ6</f>
        <v>16</v>
      </c>
      <c r="LV5" s="12">
        <f>'Dat1'!WA6</f>
        <v>0</v>
      </c>
      <c r="LW5" s="12">
        <f>'Dat1'!WB6</f>
        <v>0</v>
      </c>
      <c r="LX5" s="12">
        <f>'Dat1'!WC6</f>
        <v>0</v>
      </c>
      <c r="LY5" s="12">
        <f>'Dat1'!WD6</f>
        <v>0</v>
      </c>
      <c r="LZ5" s="364">
        <f>'Dat1'!AG6</f>
        <v>13</v>
      </c>
      <c r="MA5" s="364">
        <f>'Dat1'!AH6</f>
        <v>10</v>
      </c>
      <c r="MB5" s="364">
        <f>'Dat1'!AI6</f>
        <v>11</v>
      </c>
      <c r="MC5" s="364">
        <f>'Dat1'!AJ6</f>
        <v>11</v>
      </c>
      <c r="MD5" s="364">
        <f>'Dat1'!WE6</f>
        <v>14</v>
      </c>
    </row>
    <row r="6" spans="1:342">
      <c r="A6" s="73">
        <f>'Dat1'!C7</f>
        <v>4</v>
      </c>
      <c r="B6" t="str">
        <f>'Dat1'!F7</f>
        <v>Oslo</v>
      </c>
      <c r="C6" t="str">
        <f>'Dat1'!G7</f>
        <v>Grønland Voksenopplæringssenter</v>
      </c>
      <c r="D6" t="str">
        <f>'Dat1'!H7&amp;" ("&amp;LEFT('Dat1'!I7,1)&amp;"S)"</f>
        <v>Oslo fengsel avd B (HS)</v>
      </c>
      <c r="E6">
        <f t="shared" si="0"/>
        <v>1</v>
      </c>
      <c r="F6">
        <f t="shared" ref="F6:F57" si="15">E6</f>
        <v>1</v>
      </c>
      <c r="G6">
        <f>'Dat1'!J7</f>
        <v>261</v>
      </c>
      <c r="H6" s="8">
        <f>('Dat1'!AK7+'Dat1'!AM7+'Dat1'!AO7+'Dat1'!AQ7)/$A6</f>
        <v>0</v>
      </c>
      <c r="I6" s="8">
        <f>('Dat1'!AL7+'Dat1'!AN7+'Dat1'!AP7+'Dat1'!AR7)/$A6</f>
        <v>16.75</v>
      </c>
      <c r="J6">
        <f>('Dat1'!AS7+'Dat1'!BS7+'Dat1'!CS7+'Dat1'!DS7)/$A6</f>
        <v>0</v>
      </c>
      <c r="K6">
        <f>('Dat1'!AT7+'Dat1'!BT7+'Dat1'!CT7+'Dat1'!DT7)/$A6</f>
        <v>0</v>
      </c>
      <c r="L6">
        <f>('Dat1'!AU7+'Dat1'!BU7+'Dat1'!CU7+'Dat1'!DU7)/$A6</f>
        <v>0</v>
      </c>
      <c r="M6">
        <f>('Dat1'!AV7+'Dat1'!BV7+'Dat1'!CV7+'Dat1'!DV7)/$A6</f>
        <v>0</v>
      </c>
      <c r="N6">
        <f>('Dat1'!AW7+'Dat1'!BW7+'Dat1'!CW7+'Dat1'!DW7)/$A6</f>
        <v>0</v>
      </c>
      <c r="O6">
        <f>('Dat1'!AX7+'Dat1'!BX7+'Dat1'!CX7+'Dat1'!DX7)/$A6</f>
        <v>0</v>
      </c>
      <c r="P6">
        <f>('Dat1'!AY7+'Dat1'!BY7+'Dat1'!CY7+'Dat1'!DY7)/$A6</f>
        <v>0</v>
      </c>
      <c r="Q6">
        <f>('Dat1'!AZ7+'Dat1'!BZ7+'Dat1'!CZ7+'Dat1'!DZ7)/$A6</f>
        <v>0</v>
      </c>
      <c r="R6">
        <f>('Dat1'!BA7+'Dat1'!CA7+'Dat1'!DA7+'Dat1'!EA7)/$A6</f>
        <v>0</v>
      </c>
      <c r="S6">
        <f>('Dat1'!BB7+'Dat1'!CB7+'Dat1'!DB7+'Dat1'!EB7)/$A6</f>
        <v>0</v>
      </c>
      <c r="T6">
        <f>('Dat1'!BC7+'Dat1'!CC7+'Dat1'!DC7+'Dat1'!EC7)/$A6</f>
        <v>0</v>
      </c>
      <c r="U6">
        <f>('Dat1'!BD7+'Dat1'!CD7+'Dat1'!DD7+'Dat1'!ED7)/$A6</f>
        <v>0</v>
      </c>
      <c r="V6">
        <f>('Dat1'!BE7+'Dat1'!CE7+'Dat1'!DE7+'Dat1'!EE7)/$A6</f>
        <v>0</v>
      </c>
      <c r="W6">
        <f>('Dat1'!BF7+'Dat1'!CF7+'Dat1'!DF7+'Dat1'!EF7)/$A6</f>
        <v>23.75</v>
      </c>
      <c r="X6">
        <f>('Dat1'!BG7+'Dat1'!CG7+'Dat1'!DG7+'Dat1'!EG7)/$A6</f>
        <v>0</v>
      </c>
      <c r="Y6">
        <f>('Dat1'!BH7+'Dat1'!CH7+'Dat1'!DH7+'Dat1'!EH7)/$A6</f>
        <v>3</v>
      </c>
      <c r="Z6">
        <f>('Dat1'!BI7+'Dat1'!CI7+'Dat1'!DI7+'Dat1'!EI7)/$A6</f>
        <v>5.5</v>
      </c>
      <c r="AA6">
        <f>('Dat1'!BJ7+'Dat1'!CJ7+'Dat1'!DJ7+'Dat1'!EJ7)/$A6</f>
        <v>0</v>
      </c>
      <c r="AB6">
        <f>('Dat1'!BK7+'Dat1'!CK7+'Dat1'!DK7+'Dat1'!EK7)/$A6</f>
        <v>0</v>
      </c>
      <c r="AC6">
        <f>('Dat1'!BL7+'Dat1'!CL7+'Dat1'!DL7+'Dat1'!EL7)/$A6</f>
        <v>0</v>
      </c>
      <c r="AD6">
        <f>('Dat1'!BM7+'Dat1'!CM7+'Dat1'!DM7+'Dat1'!EM7)/$A6</f>
        <v>0</v>
      </c>
      <c r="AE6">
        <f>('Dat1'!BN7+'Dat1'!CN7+'Dat1'!DN7+'Dat1'!EN7)/$A6</f>
        <v>3</v>
      </c>
      <c r="AF6">
        <f>('Dat1'!BO7+'Dat1'!CO7+'Dat1'!DO7+'Dat1'!EO7)/$A6</f>
        <v>0</v>
      </c>
      <c r="AG6">
        <f>('Dat1'!BP7+'Dat1'!CP7+'Dat1'!DP7+'Dat1'!EP7)/$A6</f>
        <v>4.5</v>
      </c>
      <c r="AH6">
        <f>('Dat1'!BQ7+'Dat1'!CQ7+'Dat1'!DQ7+'Dat1'!EQ7)/$A6</f>
        <v>2.5</v>
      </c>
      <c r="AI6">
        <f>('Dat1'!BR7+'Dat1'!CR7+'Dat1'!DR7+'Dat1'!ER7)/$A6</f>
        <v>0</v>
      </c>
      <c r="AJ6" s="8">
        <f t="shared" si="5"/>
        <v>0</v>
      </c>
      <c r="AK6" s="8">
        <f t="shared" si="6"/>
        <v>42.25</v>
      </c>
      <c r="AL6">
        <f>('Dat1'!ES7+'Dat1'!GM7+'Dat1'!IG7+'Dat1'!KA7)/$A6</f>
        <v>0</v>
      </c>
      <c r="AM6">
        <f>('Dat1'!ET7+'Dat1'!GN7+'Dat1'!IH7+'Dat1'!KB7)/$A6</f>
        <v>0</v>
      </c>
      <c r="AN6">
        <f>('Dat1'!EU7+'Dat1'!GO7+'Dat1'!II7+'Dat1'!KC7)/$A6</f>
        <v>0</v>
      </c>
      <c r="AO6">
        <f>('Dat1'!EV7+'Dat1'!GP7+'Dat1'!IJ7+'Dat1'!KD7)/$A6</f>
        <v>0</v>
      </c>
      <c r="AP6">
        <f>('Dat1'!EW7+'Dat1'!GQ7+'Dat1'!IK7+'Dat1'!KE7)/$A6</f>
        <v>0</v>
      </c>
      <c r="AQ6">
        <f>('Dat1'!EX7+'Dat1'!GR7+'Dat1'!IL7+'Dat1'!KF7)/$A6</f>
        <v>0</v>
      </c>
      <c r="AR6">
        <f>('Dat1'!EY7+'Dat1'!GS7+'Dat1'!IM7+'Dat1'!KG7)/$A6</f>
        <v>0</v>
      </c>
      <c r="AS6">
        <f>('Dat1'!EZ7+'Dat1'!GT7+'Dat1'!IN7+'Dat1'!KH7)/$A6</f>
        <v>0</v>
      </c>
      <c r="AT6">
        <f>('Dat1'!FA7+'Dat1'!GU7+'Dat1'!IO7+'Dat1'!KI7)/$A6</f>
        <v>0</v>
      </c>
      <c r="AU6">
        <f>('Dat1'!FB7+'Dat1'!GV7+'Dat1'!IP7+'Dat1'!KJ7)/$A6</f>
        <v>0</v>
      </c>
      <c r="AV6">
        <f>('Dat1'!FC7+'Dat1'!GW7+'Dat1'!IQ7+'Dat1'!KK7)/$A6</f>
        <v>0</v>
      </c>
      <c r="AW6">
        <f>('Dat1'!FD7+'Dat1'!GX7+'Dat1'!IR7+'Dat1'!KL7)/$A6</f>
        <v>0</v>
      </c>
      <c r="AX6">
        <f>('Dat1'!FE7+'Dat1'!GY7+'Dat1'!IS7+'Dat1'!KM7)/$A6</f>
        <v>0</v>
      </c>
      <c r="AY6">
        <f>('Dat1'!FF7+'Dat1'!GZ7+'Dat1'!IT7+'Dat1'!KN7)/$A6</f>
        <v>0</v>
      </c>
      <c r="AZ6">
        <f>('Dat1'!FG7+'Dat1'!HA7+'Dat1'!IU7+'Dat1'!KO7)/$A6</f>
        <v>0</v>
      </c>
      <c r="BA6">
        <f>('Dat1'!FH7+'Dat1'!HB7+'Dat1'!IV7+'Dat1'!KP7)/$A6</f>
        <v>0</v>
      </c>
      <c r="BB6">
        <f>('Dat1'!FI7+'Dat1'!HC7+'Dat1'!IW7+'Dat1'!KQ7)/$A6</f>
        <v>0</v>
      </c>
      <c r="BC6">
        <f>('Dat1'!FJ7+'Dat1'!HD7+'Dat1'!IX7+'Dat1'!KR7)/$A6</f>
        <v>0</v>
      </c>
      <c r="BD6">
        <f>('Dat1'!FK7+'Dat1'!HE7+'Dat1'!IY7+'Dat1'!KS7)/$A6</f>
        <v>0</v>
      </c>
      <c r="BE6">
        <f>('Dat1'!FL7+'Dat1'!HF7+'Dat1'!IZ7+'Dat1'!KT7)/$A6</f>
        <v>0</v>
      </c>
      <c r="BF6">
        <f>('Dat1'!FM7+'Dat1'!HG7+'Dat1'!JA7+'Dat1'!KU7)/$A6</f>
        <v>0</v>
      </c>
      <c r="BG6">
        <f>('Dat1'!FN7+'Dat1'!HH7+'Dat1'!JB7+'Dat1'!KV7)/$A6</f>
        <v>0</v>
      </c>
      <c r="BH6">
        <f>('Dat1'!FO7+'Dat1'!HI7+'Dat1'!JC7+'Dat1'!KW7)/$A6</f>
        <v>0</v>
      </c>
      <c r="BI6">
        <f>('Dat1'!FP7+'Dat1'!HJ7+'Dat1'!JD7+'Dat1'!KX7)/$A6</f>
        <v>0</v>
      </c>
      <c r="BJ6">
        <f>('Dat1'!FQ7+'Dat1'!HK7+'Dat1'!JE7+'Dat1'!KY7)/$A6</f>
        <v>0</v>
      </c>
      <c r="BK6">
        <f>('Dat1'!FR7+'Dat1'!HL7+'Dat1'!JF7+'Dat1'!KZ7)/$A6</f>
        <v>0</v>
      </c>
      <c r="BL6">
        <f>('Dat1'!FS7+'Dat1'!HM7+'Dat1'!JG7+'Dat1'!LA7)/$A6</f>
        <v>0</v>
      </c>
      <c r="BM6">
        <f>('Dat1'!FT7+'Dat1'!HN7+'Dat1'!JH7+'Dat1'!LB7)/$A6</f>
        <v>0</v>
      </c>
      <c r="BN6">
        <f>('Dat1'!FU7+'Dat1'!HO7+'Dat1'!JI7+'Dat1'!LC7)/$A6</f>
        <v>0</v>
      </c>
      <c r="BO6">
        <f>('Dat1'!FV7+'Dat1'!HP7+'Dat1'!JJ7+'Dat1'!LD7)/$A6</f>
        <v>0</v>
      </c>
      <c r="BP6">
        <f>('Dat1'!FW7+'Dat1'!HQ7+'Dat1'!JK7+'Dat1'!LE7)/$A6</f>
        <v>0</v>
      </c>
      <c r="BQ6">
        <f>('Dat1'!FX7+'Dat1'!HR7+'Dat1'!JL7+'Dat1'!LF7)/$A6</f>
        <v>0</v>
      </c>
      <c r="BR6">
        <f>('Dat1'!FY7+'Dat1'!HS7+'Dat1'!JM7+'Dat1'!LG7)/$A6</f>
        <v>0</v>
      </c>
      <c r="BS6">
        <f>('Dat1'!FZ7+'Dat1'!HT7+'Dat1'!JN7+'Dat1'!LH7)/$A6</f>
        <v>0</v>
      </c>
      <c r="BT6">
        <f>('Dat1'!GA7+'Dat1'!HU7+'Dat1'!JO7+'Dat1'!LI7)/$A6</f>
        <v>0</v>
      </c>
      <c r="BU6">
        <f>('Dat1'!GB7+'Dat1'!HV7+'Dat1'!JP7+'Dat1'!LJ7)/$A6</f>
        <v>0</v>
      </c>
      <c r="BV6">
        <f>('Dat1'!GC7+'Dat1'!HW7+'Dat1'!JQ7+'Dat1'!LK7)/$A6</f>
        <v>0</v>
      </c>
      <c r="BW6">
        <f>('Dat1'!GD7+'Dat1'!HX7+'Dat1'!JR7+'Dat1'!LL7)/$A6</f>
        <v>0</v>
      </c>
      <c r="BX6">
        <f>('Dat1'!GE7+'Dat1'!HY7+'Dat1'!JS7+'Dat1'!LM7)/$A6</f>
        <v>0</v>
      </c>
      <c r="BY6">
        <f>('Dat1'!GF7+'Dat1'!HZ7+'Dat1'!JT7+'Dat1'!LN7)/$A6</f>
        <v>0</v>
      </c>
      <c r="BZ6">
        <f>('Dat1'!GG7+'Dat1'!IA7+'Dat1'!JU7+'Dat1'!LO7)/$A6</f>
        <v>0</v>
      </c>
      <c r="CA6">
        <f>('Dat1'!GH7+'Dat1'!IB7+'Dat1'!JV7+'Dat1'!LP7)/$A6</f>
        <v>0</v>
      </c>
      <c r="CB6">
        <f>('Dat1'!GI7+'Dat1'!IC7+'Dat1'!JW7+'Dat1'!LQ7)/$A6</f>
        <v>0</v>
      </c>
      <c r="CC6">
        <f>('Dat1'!GJ7+'Dat1'!ID7+'Dat1'!JX7+'Dat1'!LR7)/$A6</f>
        <v>0</v>
      </c>
      <c r="CD6">
        <f>('Dat1'!GK7+'Dat1'!IE7+'Dat1'!JY7+'Dat1'!LS7)/$A6</f>
        <v>0</v>
      </c>
      <c r="CE6">
        <f>('Dat1'!GL7+'Dat1'!IF7+'Dat1'!JZ7+'Dat1'!LT7)/$A6</f>
        <v>23</v>
      </c>
      <c r="CF6" s="8">
        <f t="shared" si="1"/>
        <v>0</v>
      </c>
      <c r="CG6" s="8">
        <f>SUM(BI6:CE6)</f>
        <v>23</v>
      </c>
      <c r="CH6">
        <f>('Dat1'!LU7+'Dat1'!NM7+'Dat1'!PE7+'Dat1'!QW7)/$A6</f>
        <v>0</v>
      </c>
      <c r="CI6">
        <f>('Dat1'!LV7+'Dat1'!NN7+'Dat1'!PF7+'Dat1'!QX7)/$A6</f>
        <v>0</v>
      </c>
      <c r="CJ6">
        <f>('Dat1'!LW7+'Dat1'!NO7+'Dat1'!PG7+'Dat1'!QY7)/$A6</f>
        <v>0</v>
      </c>
      <c r="CK6">
        <f>('Dat1'!LX7+'Dat1'!NP7+'Dat1'!PH7+'Dat1'!QZ7)/$A6</f>
        <v>0</v>
      </c>
      <c r="CL6">
        <f>('Dat1'!LY7+'Dat1'!NQ7+'Dat1'!PI7+'Dat1'!RA7)/$A6</f>
        <v>0</v>
      </c>
      <c r="CM6">
        <f>('Dat1'!LZ7+'Dat1'!NR7+'Dat1'!PJ7+'Dat1'!RB7)/$A6</f>
        <v>0</v>
      </c>
      <c r="CN6">
        <f>('Dat1'!MA7+'Dat1'!NS7+'Dat1'!PK7+'Dat1'!RC7)/$A6</f>
        <v>0</v>
      </c>
      <c r="CO6">
        <f>('Dat1'!MB7+'Dat1'!NT7+'Dat1'!PL7+'Dat1'!RD7)/$A6</f>
        <v>0</v>
      </c>
      <c r="CP6">
        <f>('Dat1'!MC7+'Dat1'!NU7+'Dat1'!PM7+'Dat1'!RE7)/$A6</f>
        <v>0</v>
      </c>
      <c r="CQ6">
        <f>('Dat1'!MD7+'Dat1'!NV7+'Dat1'!PN7+'Dat1'!RF7)/$A6</f>
        <v>0</v>
      </c>
      <c r="CR6">
        <f>('Dat1'!ME7+'Dat1'!NW7+'Dat1'!PO7+'Dat1'!RG7)/$A6</f>
        <v>0</v>
      </c>
      <c r="CS6">
        <f>('Dat1'!MF7+'Dat1'!NX7+'Dat1'!PP7+'Dat1'!RH7)/$A6</f>
        <v>0</v>
      </c>
      <c r="CT6">
        <f>('Dat1'!MG7+'Dat1'!NY7+'Dat1'!PQ7+'Dat1'!RI7)/$A6</f>
        <v>0</v>
      </c>
      <c r="CU6">
        <f>('Dat1'!MH7+'Dat1'!NZ7+'Dat1'!PR7+'Dat1'!RJ7)/$A6</f>
        <v>0</v>
      </c>
      <c r="CV6">
        <f>('Dat1'!MI7+'Dat1'!OA7+'Dat1'!PS7+'Dat1'!RK7)/$A6</f>
        <v>0</v>
      </c>
      <c r="CW6">
        <f>('Dat1'!MJ7+'Dat1'!OB7+'Dat1'!PT7+'Dat1'!RL7)/$A6</f>
        <v>0</v>
      </c>
      <c r="CX6">
        <f>('Dat1'!MK7+'Dat1'!OC7+'Dat1'!PU7+'Dat1'!RM7)/$A6</f>
        <v>0</v>
      </c>
      <c r="CY6">
        <f>('Dat1'!ML7+'Dat1'!OD7+'Dat1'!PV7+'Dat1'!RN7)/$A6</f>
        <v>0</v>
      </c>
      <c r="CZ6">
        <f>('Dat1'!MM7+'Dat1'!OE7+'Dat1'!PW7+'Dat1'!RO7)/$A6</f>
        <v>0</v>
      </c>
      <c r="DA6">
        <f>('Dat1'!MN7+'Dat1'!OF7+'Dat1'!PX7+'Dat1'!RP7)/$A6</f>
        <v>0</v>
      </c>
      <c r="DB6">
        <f>('Dat1'!MO7+'Dat1'!OG7+'Dat1'!PY7+'Dat1'!RQ7)/$A6</f>
        <v>0</v>
      </c>
      <c r="DC6">
        <f>('Dat1'!MP7+'Dat1'!OH7+'Dat1'!PZ7+'Dat1'!RR7)/$A6</f>
        <v>0</v>
      </c>
      <c r="DD6">
        <f>('Dat1'!MQ7+'Dat1'!OI7+'Dat1'!QA7+'Dat1'!RS7)/$A6</f>
        <v>3</v>
      </c>
      <c r="DE6">
        <f>('Dat1'!MR7+'Dat1'!OJ7+'Dat1'!QB7+'Dat1'!RT7)/$A6</f>
        <v>4.75</v>
      </c>
      <c r="DF6">
        <f>('Dat1'!MS7+'Dat1'!OK7+'Dat1'!QC7+'Dat1'!RU7)/$A6</f>
        <v>4.25</v>
      </c>
      <c r="DG6">
        <f>('Dat1'!MT7+'Dat1'!OL7+'Dat1'!QD7+'Dat1'!RV7)/$A6</f>
        <v>0</v>
      </c>
      <c r="DH6">
        <f>('Dat1'!MU7+'Dat1'!OM7+'Dat1'!QE7+'Dat1'!RW7)/$A6</f>
        <v>0</v>
      </c>
      <c r="DI6">
        <f>('Dat1'!MV7+'Dat1'!ON7+'Dat1'!QF7+'Dat1'!RX7)/$A6</f>
        <v>0</v>
      </c>
      <c r="DJ6">
        <f>('Dat1'!MW7+'Dat1'!OO7+'Dat1'!QG7+'Dat1'!RY7)/$A6</f>
        <v>20.5</v>
      </c>
      <c r="DK6">
        <f>('Dat1'!MX7+'Dat1'!OP7+'Dat1'!QH7+'Dat1'!RZ7)/$A6</f>
        <v>0</v>
      </c>
      <c r="DL6">
        <f>('Dat1'!MY7+'Dat1'!OQ7+'Dat1'!QI7+'Dat1'!SA7)/$A6</f>
        <v>0</v>
      </c>
      <c r="DM6">
        <f>('Dat1'!MZ7+'Dat1'!OR7+'Dat1'!QJ7+'Dat1'!SB7)/$A6</f>
        <v>0</v>
      </c>
      <c r="DN6">
        <f>('Dat1'!NA7+'Dat1'!OS7+'Dat1'!QK7+'Dat1'!SC7)/$A6</f>
        <v>0</v>
      </c>
      <c r="DO6">
        <f>('Dat1'!NB7+'Dat1'!OT7+'Dat1'!QL7+'Dat1'!SD7)/$A6</f>
        <v>0</v>
      </c>
      <c r="DP6">
        <f>('Dat1'!NC7+'Dat1'!OU7+'Dat1'!QM7+'Dat1'!SE7)/$A6</f>
        <v>0</v>
      </c>
      <c r="DQ6">
        <f>('Dat1'!ND7+'Dat1'!OV7+'Dat1'!QN7+'Dat1'!SF7)/$A6</f>
        <v>7.5</v>
      </c>
      <c r="DR6">
        <f>('Dat1'!NE7+'Dat1'!OW7+'Dat1'!QO7+'Dat1'!SG7)/$A6</f>
        <v>0</v>
      </c>
      <c r="DS6">
        <f>('Dat1'!NF7+'Dat1'!OX7+'Dat1'!QP7+'Dat1'!SH7)/$A6</f>
        <v>6</v>
      </c>
      <c r="DT6">
        <f>('Dat1'!NG7+'Dat1'!OY7+'Dat1'!QQ7+'Dat1'!SI7)/$A6</f>
        <v>4.25</v>
      </c>
      <c r="DU6">
        <f>('Dat1'!NH7+'Dat1'!OZ7+'Dat1'!QR7+'Dat1'!SJ7)/$A6</f>
        <v>0</v>
      </c>
      <c r="DV6">
        <f>('Dat1'!NI7+'Dat1'!PA7+'Dat1'!QS7+'Dat1'!SK7)/$A6</f>
        <v>0</v>
      </c>
      <c r="DW6">
        <f>('Dat1'!NJ7+'Dat1'!PB7+'Dat1'!QT7+'Dat1'!SL7)/$A6</f>
        <v>0</v>
      </c>
      <c r="DX6">
        <f>('Dat1'!NK7+'Dat1'!PC7+'Dat1'!QU7+'Dat1'!SM7)/$A6</f>
        <v>0</v>
      </c>
      <c r="DY6">
        <f>('Dat1'!NL7+'Dat1'!PD7+'Dat1'!QV7+'Dat1'!SN7)/$A6</f>
        <v>17</v>
      </c>
      <c r="DZ6" s="8">
        <f>SUM(CH6:DC6)</f>
        <v>0</v>
      </c>
      <c r="EA6" s="8">
        <f>SUM(DD6:DY6)</f>
        <v>67.25</v>
      </c>
      <c r="EB6" s="127">
        <f>('Dat1'!SO7+'Dat1'!SQ7+'Dat1'!SS7+'Dat1'!SU7)/$A6</f>
        <v>0</v>
      </c>
      <c r="EC6" s="127">
        <f>('Dat1'!SP7+'Dat1'!SR7+'Dat1'!ST7+'Dat1'!SV7)/$A6</f>
        <v>0</v>
      </c>
      <c r="ED6" s="8">
        <f>SUM(EB6)</f>
        <v>0</v>
      </c>
      <c r="EE6" s="8">
        <f>SUM(EC6)</f>
        <v>0</v>
      </c>
      <c r="EF6">
        <f>SUM('Dat1'!SW7+'Dat1'!TE7+'Dat1'!TM7+'Dat1'!TU7)/$A6</f>
        <v>0</v>
      </c>
      <c r="EG6">
        <f>SUM('Dat1'!SX7+'Dat1'!TF7+'Dat1'!TN7+'Dat1'!TV7)/$A6</f>
        <v>0</v>
      </c>
      <c r="EH6">
        <f>SUM('Dat1'!SY7+'Dat1'!TG7+'Dat1'!TO7+'Dat1'!TW7)/$A6</f>
        <v>0</v>
      </c>
      <c r="EI6">
        <f>SUM('Dat1'!SZ7+'Dat1'!TH7+'Dat1'!TP7+'Dat1'!TX7)/$A6</f>
        <v>0</v>
      </c>
      <c r="EJ6">
        <f>SUM('Dat1'!TA7+'Dat1'!TI7+'Dat1'!TQ7+'Dat1'!TY7)/$A6</f>
        <v>0</v>
      </c>
      <c r="EK6">
        <f>SUM('Dat1'!TB7+'Dat1'!TJ7+'Dat1'!TR7+'Dat1'!TZ7)/$A6</f>
        <v>0</v>
      </c>
      <c r="EL6">
        <f>SUM('Dat1'!TC7+'Dat1'!TK7+'Dat1'!TS7+'Dat1'!UA7)/$A6</f>
        <v>0</v>
      </c>
      <c r="EM6">
        <f>SUM('Dat1'!TD7+'Dat1'!TL7+'Dat1'!TT7+'Dat1'!UB7)/$A6</f>
        <v>0</v>
      </c>
      <c r="EN6" s="8">
        <f>SUM(EF6:EI6)</f>
        <v>0</v>
      </c>
      <c r="EO6" s="8">
        <f>SUM(EJ6:EM6)</f>
        <v>0</v>
      </c>
      <c r="EP6" s="7">
        <f>('Dat1'!UC7+'Dat1'!UG7)/2</f>
        <v>68</v>
      </c>
      <c r="EQ6" s="7">
        <f>('Dat1'!UD7+'Dat1'!UH7)/2</f>
        <v>0</v>
      </c>
      <c r="ER6" s="7">
        <f>('Dat1'!UE7+'Dat1'!UI7)/2</f>
        <v>44.5</v>
      </c>
      <c r="ES6" s="7">
        <f>('Dat1'!UF7+'Dat1'!UJ7)/2</f>
        <v>1.5</v>
      </c>
      <c r="ET6" s="8">
        <f>('Dat1'!UK7+'Dat1'!UT7)/2</f>
        <v>0</v>
      </c>
      <c r="EU6" s="8">
        <f>('Dat1'!UL7+'Dat1'!UU7)/2</f>
        <v>4</v>
      </c>
      <c r="EV6" s="8">
        <f>('Dat1'!UM7+'Dat1'!UV7)/2</f>
        <v>7</v>
      </c>
      <c r="EW6" s="8">
        <f>('Dat1'!UN7+'Dat1'!UW7)/2</f>
        <v>14.5</v>
      </c>
      <c r="EX6" s="8">
        <f>('Dat1'!UO7+'Dat1'!UX7)/2</f>
        <v>29</v>
      </c>
      <c r="EY6" s="8">
        <f>('Dat1'!UP7+'Dat1'!UY7)/2</f>
        <v>10</v>
      </c>
      <c r="EZ6" s="8">
        <f>('Dat1'!UQ7+'Dat1'!UZ7)/2</f>
        <v>3.5</v>
      </c>
      <c r="FA6" s="8">
        <f>('Dat1'!UR7+'Dat1'!VA7)/2</f>
        <v>0</v>
      </c>
      <c r="FB6" s="8">
        <f>('Dat1'!US7+'Dat1'!VB7)/2</f>
        <v>0</v>
      </c>
      <c r="FC6">
        <f>'Dat1'!VC7</f>
        <v>0</v>
      </c>
      <c r="FD6">
        <f>'Dat1'!VD7</f>
        <v>0</v>
      </c>
      <c r="FE6">
        <f>'Dat1'!VE7</f>
        <v>0</v>
      </c>
      <c r="FF6">
        <f>'Dat1'!VF7</f>
        <v>0</v>
      </c>
      <c r="FG6">
        <f>'Dat1'!VG7</f>
        <v>0</v>
      </c>
      <c r="FH6">
        <f>'Dat1'!VH7</f>
        <v>0</v>
      </c>
      <c r="FI6">
        <f>'Dat1'!VI7</f>
        <v>0</v>
      </c>
      <c r="FJ6">
        <f>'Dat1'!VJ7</f>
        <v>0</v>
      </c>
      <c r="FK6">
        <f>'Dat1'!VK7</f>
        <v>0</v>
      </c>
      <c r="FL6">
        <f>'Dat1'!VL7</f>
        <v>0</v>
      </c>
      <c r="FM6">
        <f>'Dat1'!VM7</f>
        <v>28</v>
      </c>
      <c r="FN6">
        <f>'Dat1'!VN7</f>
        <v>45</v>
      </c>
      <c r="FO6">
        <f>'Dat1'!VO7</f>
        <v>0</v>
      </c>
      <c r="FP6">
        <f>'Dat1'!VP7</f>
        <v>0</v>
      </c>
      <c r="FQ6">
        <f>'Dat1'!VQ7</f>
        <v>0</v>
      </c>
      <c r="FR6">
        <f>'Dat1'!VR7</f>
        <v>0</v>
      </c>
      <c r="FS6">
        <f>'Dat1'!VS7</f>
        <v>0</v>
      </c>
      <c r="FT6">
        <f>'Dat1'!VT7</f>
        <v>0</v>
      </c>
      <c r="FU6">
        <f>'Dat1'!VU7</f>
        <v>0</v>
      </c>
      <c r="FV6">
        <f>'Dat1'!VV7</f>
        <v>0</v>
      </c>
      <c r="FW6">
        <f>'Dat1'!VW7</f>
        <v>0</v>
      </c>
      <c r="FX6">
        <f>'Dat1'!VX7</f>
        <v>0</v>
      </c>
      <c r="FY6">
        <f>'Dat1'!VY7</f>
        <v>71</v>
      </c>
      <c r="FZ6">
        <f>'Dat1'!VZ7</f>
        <v>37</v>
      </c>
      <c r="GA6">
        <f>'Dat1'!WA7</f>
        <v>0</v>
      </c>
      <c r="GB6">
        <f>'Dat1'!WB7</f>
        <v>0</v>
      </c>
      <c r="GC6">
        <f>'Dat1'!WC7</f>
        <v>0</v>
      </c>
      <c r="GD6">
        <f>'Dat1'!WD7</f>
        <v>0</v>
      </c>
      <c r="GE6" s="12">
        <f>'Dat1'!WO7</f>
        <v>0</v>
      </c>
      <c r="GF6" s="12">
        <f>'Dat1'!WP7</f>
        <v>8</v>
      </c>
      <c r="GG6">
        <f>'Dat1'!WQ7</f>
        <v>0</v>
      </c>
      <c r="GH6">
        <f>'Dat1'!WR7</f>
        <v>0</v>
      </c>
      <c r="GI6">
        <f>'Dat1'!WS7</f>
        <v>0</v>
      </c>
      <c r="GJ6">
        <f>'Dat1'!WT7</f>
        <v>0</v>
      </c>
      <c r="GK6">
        <f>'Dat1'!WU7</f>
        <v>0</v>
      </c>
      <c r="GL6">
        <f>'Dat1'!WV7</f>
        <v>0</v>
      </c>
      <c r="GM6">
        <f>'Dat1'!WW7</f>
        <v>0</v>
      </c>
      <c r="GN6">
        <f>'Dat1'!WX7</f>
        <v>0</v>
      </c>
      <c r="GO6">
        <f>'Dat1'!WY7</f>
        <v>0</v>
      </c>
      <c r="GP6">
        <f>'Dat1'!WZ7</f>
        <v>0</v>
      </c>
      <c r="GQ6">
        <f>'Dat1'!XA7</f>
        <v>0</v>
      </c>
      <c r="GR6">
        <f>'Dat1'!XB7</f>
        <v>0</v>
      </c>
      <c r="GS6">
        <f>'Dat1'!XC7</f>
        <v>0</v>
      </c>
      <c r="GT6">
        <f>'Dat1'!XD7</f>
        <v>71</v>
      </c>
      <c r="GU6">
        <f>'Dat1'!XE7</f>
        <v>0</v>
      </c>
      <c r="GV6">
        <f>'Dat1'!XF7</f>
        <v>3</v>
      </c>
      <c r="GW6">
        <f>'Dat1'!XG7</f>
        <v>11</v>
      </c>
      <c r="GX6">
        <f>'Dat1'!XH7</f>
        <v>0</v>
      </c>
      <c r="GY6">
        <f>'Dat1'!XI7</f>
        <v>0</v>
      </c>
      <c r="GZ6">
        <f>'Dat1'!XJ7</f>
        <v>0</v>
      </c>
      <c r="HA6">
        <f>'Dat1'!XK7</f>
        <v>0</v>
      </c>
      <c r="HB6">
        <f>'Dat1'!XL7</f>
        <v>10</v>
      </c>
      <c r="HC6">
        <f>'Dat1'!XM7</f>
        <v>0</v>
      </c>
      <c r="HD6">
        <f>'Dat1'!XN7</f>
        <v>17</v>
      </c>
      <c r="HE6">
        <f>'Dat1'!XO7</f>
        <v>11</v>
      </c>
      <c r="HF6">
        <f>'Dat1'!XP7</f>
        <v>0</v>
      </c>
      <c r="HG6" s="12">
        <f t="shared" si="12"/>
        <v>0</v>
      </c>
      <c r="HH6" s="12">
        <f t="shared" si="13"/>
        <v>123</v>
      </c>
      <c r="HI6">
        <f>'Dat1'!XQ7</f>
        <v>0</v>
      </c>
      <c r="HJ6">
        <f>'Dat1'!XR7</f>
        <v>0</v>
      </c>
      <c r="HK6">
        <f>'Dat1'!XS7</f>
        <v>0</v>
      </c>
      <c r="HL6">
        <f>'Dat1'!XT7</f>
        <v>0</v>
      </c>
      <c r="HM6">
        <f>'Dat1'!XU7</f>
        <v>0</v>
      </c>
      <c r="HN6">
        <f>'Dat1'!XV7</f>
        <v>0</v>
      </c>
      <c r="HO6">
        <f>'Dat1'!XW7</f>
        <v>0</v>
      </c>
      <c r="HP6">
        <f>'Dat1'!XX7</f>
        <v>0</v>
      </c>
      <c r="HQ6">
        <f>'Dat1'!XY7</f>
        <v>0</v>
      </c>
      <c r="HR6">
        <f>'Dat1'!XZ7</f>
        <v>0</v>
      </c>
      <c r="HS6">
        <f>'Dat1'!YA7</f>
        <v>0</v>
      </c>
      <c r="HT6">
        <f>'Dat1'!YB7</f>
        <v>0</v>
      </c>
      <c r="HU6">
        <f>'Dat1'!YC7</f>
        <v>0</v>
      </c>
      <c r="HV6">
        <f>'Dat1'!YD7</f>
        <v>0</v>
      </c>
      <c r="HW6">
        <f>'Dat1'!YE7</f>
        <v>0</v>
      </c>
      <c r="HX6">
        <f>'Dat1'!YF7</f>
        <v>0</v>
      </c>
      <c r="HY6">
        <f>'Dat1'!YG7</f>
        <v>0</v>
      </c>
      <c r="HZ6">
        <f>'Dat1'!YH7</f>
        <v>0</v>
      </c>
      <c r="IA6">
        <f>'Dat1'!YI7</f>
        <v>0</v>
      </c>
      <c r="IB6">
        <f>'Dat1'!YJ7</f>
        <v>0</v>
      </c>
      <c r="IC6">
        <f>'Dat1'!YK7</f>
        <v>0</v>
      </c>
      <c r="ID6">
        <f>'Dat1'!YL7</f>
        <v>0</v>
      </c>
      <c r="IE6">
        <f>'Dat1'!YM7</f>
        <v>0</v>
      </c>
      <c r="IF6">
        <f>'Dat1'!YN7</f>
        <v>0</v>
      </c>
      <c r="IG6">
        <f>'Dat1'!YO7</f>
        <v>0</v>
      </c>
      <c r="IH6">
        <f>'Dat1'!YP7</f>
        <v>0</v>
      </c>
      <c r="II6">
        <f>'Dat1'!YQ7</f>
        <v>0</v>
      </c>
      <c r="IJ6">
        <f>'Dat1'!YR7</f>
        <v>0</v>
      </c>
      <c r="IK6">
        <f>'Dat1'!YS7</f>
        <v>0</v>
      </c>
      <c r="IL6">
        <f>'Dat1'!YT7</f>
        <v>0</v>
      </c>
      <c r="IM6">
        <f>'Dat1'!YU7</f>
        <v>0</v>
      </c>
      <c r="IN6">
        <f>'Dat1'!YV7</f>
        <v>0</v>
      </c>
      <c r="IO6">
        <f>'Dat1'!YW7</f>
        <v>0</v>
      </c>
      <c r="IP6">
        <f>'Dat1'!YX7</f>
        <v>0</v>
      </c>
      <c r="IQ6">
        <f>'Dat1'!YY7</f>
        <v>0</v>
      </c>
      <c r="IR6">
        <f>'Dat1'!YZ7</f>
        <v>14</v>
      </c>
      <c r="IS6">
        <f>'Dat1'!ZA7</f>
        <v>0</v>
      </c>
      <c r="IT6">
        <f>'Dat1'!ZB7</f>
        <v>0</v>
      </c>
      <c r="IU6">
        <f>'Dat1'!ZC7</f>
        <v>0</v>
      </c>
      <c r="IV6">
        <f>'Dat1'!ZD7</f>
        <v>0</v>
      </c>
      <c r="IW6">
        <f>'Dat1'!ZE7</f>
        <v>0</v>
      </c>
      <c r="IX6">
        <f>'Dat1'!ZF7</f>
        <v>0</v>
      </c>
      <c r="IY6">
        <f>'Dat1'!ZG7</f>
        <v>0</v>
      </c>
      <c r="IZ6">
        <f>'Dat1'!ZH7</f>
        <v>0</v>
      </c>
      <c r="JA6">
        <f>'Dat1'!ZI7</f>
        <v>0</v>
      </c>
      <c r="JB6">
        <f>'Dat1'!ZJ7</f>
        <v>75</v>
      </c>
      <c r="JC6" s="12">
        <f t="shared" si="3"/>
        <v>0</v>
      </c>
      <c r="JD6" s="12">
        <f t="shared" si="4"/>
        <v>89</v>
      </c>
      <c r="JE6">
        <f>'Dat1'!ZK7</f>
        <v>0</v>
      </c>
      <c r="JF6">
        <f>'Dat1'!ZL7</f>
        <v>0</v>
      </c>
      <c r="JG6">
        <f>'Dat1'!ZM7</f>
        <v>0</v>
      </c>
      <c r="JH6">
        <f>'Dat1'!ZN7</f>
        <v>0</v>
      </c>
      <c r="JI6">
        <f>'Dat1'!ZO7</f>
        <v>0</v>
      </c>
      <c r="JJ6">
        <f>'Dat1'!ZP7</f>
        <v>0</v>
      </c>
      <c r="JK6">
        <f>'Dat1'!ZQ7</f>
        <v>0</v>
      </c>
      <c r="JL6">
        <f>'Dat1'!ZR7</f>
        <v>0</v>
      </c>
      <c r="JM6">
        <f>'Dat1'!ZS7</f>
        <v>0</v>
      </c>
      <c r="JN6">
        <f>'Dat1'!ZT7</f>
        <v>0</v>
      </c>
      <c r="JO6">
        <f>'Dat1'!ZU7</f>
        <v>0</v>
      </c>
      <c r="JP6">
        <f>'Dat1'!ZV7</f>
        <v>0</v>
      </c>
      <c r="JQ6">
        <f>'Dat1'!ZW7</f>
        <v>0</v>
      </c>
      <c r="JR6">
        <f>'Dat1'!ZX7</f>
        <v>0</v>
      </c>
      <c r="JS6">
        <f>'Dat1'!ZY7</f>
        <v>0</v>
      </c>
      <c r="JT6">
        <f>'Dat1'!ZZ7</f>
        <v>0</v>
      </c>
      <c r="JU6">
        <f>'Dat1'!AAA7</f>
        <v>0</v>
      </c>
      <c r="JV6">
        <f>'Dat1'!AAB7</f>
        <v>0</v>
      </c>
      <c r="JW6">
        <f>'Dat1'!AAC7</f>
        <v>0</v>
      </c>
      <c r="JX6">
        <f>'Dat1'!AAD7</f>
        <v>0</v>
      </c>
      <c r="JY6">
        <f>'Dat1'!AAE7</f>
        <v>0</v>
      </c>
      <c r="JZ6">
        <f>'Dat1'!AAF7</f>
        <v>0</v>
      </c>
      <c r="KA6">
        <f>'Dat1'!AAG7</f>
        <v>10</v>
      </c>
      <c r="KB6">
        <f>'Dat1'!AAH7</f>
        <v>25</v>
      </c>
      <c r="KC6">
        <f>'Dat1'!AAI7</f>
        <v>12</v>
      </c>
      <c r="KD6">
        <f>'Dat1'!AAJ7</f>
        <v>0</v>
      </c>
      <c r="KE6">
        <f>'Dat1'!AAK7</f>
        <v>0</v>
      </c>
      <c r="KF6">
        <f>'Dat1'!AAL7</f>
        <v>0</v>
      </c>
      <c r="KG6">
        <f>'Dat1'!AAM7</f>
        <v>68</v>
      </c>
      <c r="KH6">
        <f>'Dat1'!AAN7</f>
        <v>0</v>
      </c>
      <c r="KI6">
        <f>'Dat1'!AAO7</f>
        <v>0</v>
      </c>
      <c r="KJ6">
        <f>'Dat1'!AAP7</f>
        <v>0</v>
      </c>
      <c r="KK6">
        <f>'Dat1'!AAQ7</f>
        <v>0</v>
      </c>
      <c r="KL6">
        <f>'Dat1'!AAR7</f>
        <v>0</v>
      </c>
      <c r="KM6">
        <f>'Dat1'!AAS7</f>
        <v>0</v>
      </c>
      <c r="KN6">
        <f>'Dat1'!AAT7</f>
        <v>30</v>
      </c>
      <c r="KO6">
        <f>'Dat1'!AAU7</f>
        <v>0</v>
      </c>
      <c r="KP6">
        <f>'Dat1'!AAV7</f>
        <v>22</v>
      </c>
      <c r="KQ6">
        <f>'Dat1'!AAW7</f>
        <v>7</v>
      </c>
      <c r="KR6">
        <f>'Dat1'!AAX7</f>
        <v>0</v>
      </c>
      <c r="KS6">
        <f>'Dat1'!AAY7</f>
        <v>0</v>
      </c>
      <c r="KT6">
        <f>'Dat1'!AAZ7</f>
        <v>10</v>
      </c>
      <c r="KU6">
        <f>'Dat1'!ABA7</f>
        <v>0</v>
      </c>
      <c r="KV6">
        <f>'Dat1'!ABB7</f>
        <v>48</v>
      </c>
      <c r="KW6" s="12">
        <f>SUM(Dat1fix!JE6:JZ6)</f>
        <v>0</v>
      </c>
      <c r="KX6" s="12">
        <f>SUM(KA6:KV6)</f>
        <v>232</v>
      </c>
      <c r="KY6" s="12">
        <f>'Dat1'!ABC7</f>
        <v>0</v>
      </c>
      <c r="KZ6" s="12">
        <f>'Dat1'!ABD7</f>
        <v>2</v>
      </c>
      <c r="LA6">
        <f>'Dat1'!ABE7</f>
        <v>0</v>
      </c>
      <c r="LB6">
        <f>'Dat1'!ABF7</f>
        <v>0</v>
      </c>
      <c r="LC6">
        <f>'Dat1'!ABG7</f>
        <v>0</v>
      </c>
      <c r="LD6">
        <f>'Dat1'!VI7</f>
        <v>0</v>
      </c>
      <c r="LE6">
        <f>'Dat1'!VJ7</f>
        <v>0</v>
      </c>
      <c r="LF6">
        <f>'Dat1'!VK7</f>
        <v>0</v>
      </c>
      <c r="LG6">
        <f>'Dat1'!VL7</f>
        <v>0</v>
      </c>
      <c r="LH6">
        <f>'Dat1'!VM7</f>
        <v>28</v>
      </c>
      <c r="LI6">
        <f>'Dat1'!VN7</f>
        <v>45</v>
      </c>
      <c r="LJ6">
        <f>'Dat1'!VO7</f>
        <v>0</v>
      </c>
      <c r="LK6">
        <f>'Dat1'!VP7</f>
        <v>0</v>
      </c>
      <c r="LL6">
        <f>'Dat1'!VQ7</f>
        <v>0</v>
      </c>
      <c r="LM6">
        <f>'Dat1'!VR7</f>
        <v>0</v>
      </c>
      <c r="LN6">
        <f>'Dat1'!VS7</f>
        <v>0</v>
      </c>
      <c r="LO6">
        <f>'Dat1'!VT7</f>
        <v>0</v>
      </c>
      <c r="LP6">
        <f>'Dat1'!VU7</f>
        <v>0</v>
      </c>
      <c r="LQ6">
        <f>'Dat1'!VV7</f>
        <v>0</v>
      </c>
      <c r="LR6">
        <f>'Dat1'!VW7</f>
        <v>0</v>
      </c>
      <c r="LS6">
        <f>'Dat1'!VX7</f>
        <v>0</v>
      </c>
      <c r="LT6">
        <f>'Dat1'!VY7</f>
        <v>71</v>
      </c>
      <c r="LU6">
        <f>'Dat1'!VZ7</f>
        <v>37</v>
      </c>
      <c r="LV6" s="12">
        <f>'Dat1'!WA7</f>
        <v>0</v>
      </c>
      <c r="LW6" s="12">
        <f>'Dat1'!WB7</f>
        <v>0</v>
      </c>
      <c r="LX6" s="12">
        <f>'Dat1'!WC7</f>
        <v>0</v>
      </c>
      <c r="LY6" s="12">
        <f>'Dat1'!WD7</f>
        <v>0</v>
      </c>
      <c r="LZ6" s="364">
        <f>'Dat1'!AG7</f>
        <v>25</v>
      </c>
      <c r="MA6" s="364">
        <f>'Dat1'!AH7</f>
        <v>30</v>
      </c>
      <c r="MB6" s="364">
        <f>'Dat1'!AI7</f>
        <v>38</v>
      </c>
      <c r="MC6" s="364">
        <f>'Dat1'!AJ7</f>
        <v>30</v>
      </c>
      <c r="MD6" s="364">
        <f>'Dat1'!WE7</f>
        <v>96</v>
      </c>
    </row>
    <row r="7" spans="1:342">
      <c r="A7" s="73">
        <f>'Dat1'!C8</f>
        <v>4</v>
      </c>
      <c r="B7" t="str">
        <f>'Dat1'!F8</f>
        <v>Akershus</v>
      </c>
      <c r="C7" t="str">
        <f>'Dat1'!G8</f>
        <v>Rud vgs</v>
      </c>
      <c r="D7" t="str">
        <f>'Dat1'!H8&amp;" ("&amp;LEFT('Dat1'!I8,1)&amp;"S)"</f>
        <v>Ila fengsel og forvaringssanstalt (HS)</v>
      </c>
      <c r="E7">
        <f t="shared" si="0"/>
        <v>1</v>
      </c>
      <c r="F7">
        <f t="shared" si="15"/>
        <v>1</v>
      </c>
      <c r="G7">
        <f>'Dat1'!J8</f>
        <v>124</v>
      </c>
      <c r="H7" s="8">
        <f>('Dat1'!AK8+'Dat1'!AM8+'Dat1'!AO8+'Dat1'!AQ8)/$A7</f>
        <v>0.25</v>
      </c>
      <c r="I7" s="8">
        <f>('Dat1'!AL8+'Dat1'!AN8+'Dat1'!AP8+'Dat1'!AR8)/$A7</f>
        <v>5.25</v>
      </c>
      <c r="J7">
        <f>('Dat1'!AS8+'Dat1'!BS8+'Dat1'!CS8+'Dat1'!DS8)/$A7</f>
        <v>0</v>
      </c>
      <c r="K7">
        <f>('Dat1'!AT8+'Dat1'!BT8+'Dat1'!CT8+'Dat1'!DT8)/$A7</f>
        <v>0</v>
      </c>
      <c r="L7">
        <f>('Dat1'!AU8+'Dat1'!BU8+'Dat1'!CU8+'Dat1'!DU8)/$A7</f>
        <v>0</v>
      </c>
      <c r="M7">
        <f>('Dat1'!AV8+'Dat1'!BV8+'Dat1'!CV8+'Dat1'!DV8)/$A7</f>
        <v>0.5</v>
      </c>
      <c r="N7">
        <f>('Dat1'!AW8+'Dat1'!BW8+'Dat1'!CW8+'Dat1'!DW8)/$A7</f>
        <v>1.5</v>
      </c>
      <c r="O7">
        <f>('Dat1'!AX8+'Dat1'!BX8+'Dat1'!CX8+'Dat1'!DX8)/$A7</f>
        <v>0.5</v>
      </c>
      <c r="P7">
        <f>('Dat1'!AY8+'Dat1'!BY8+'Dat1'!CY8+'Dat1'!DY8)/$A7</f>
        <v>0</v>
      </c>
      <c r="Q7">
        <f>('Dat1'!AZ8+'Dat1'!BZ8+'Dat1'!CZ8+'Dat1'!DZ8)/$A7</f>
        <v>0</v>
      </c>
      <c r="R7">
        <f>('Dat1'!BA8+'Dat1'!CA8+'Dat1'!DA8+'Dat1'!EA8)/$A7</f>
        <v>0</v>
      </c>
      <c r="S7">
        <f>('Dat1'!BB8+'Dat1'!CB8+'Dat1'!DB8+'Dat1'!EB8)/$A7</f>
        <v>0.25</v>
      </c>
      <c r="T7">
        <f>('Dat1'!BC8+'Dat1'!CC8+'Dat1'!DC8+'Dat1'!EC8)/$A7</f>
        <v>1</v>
      </c>
      <c r="U7">
        <f>('Dat1'!BD8+'Dat1'!CD8+'Dat1'!DD8+'Dat1'!ED8)/$A7</f>
        <v>0</v>
      </c>
      <c r="V7">
        <f>('Dat1'!BE8+'Dat1'!CE8+'Dat1'!DE8+'Dat1'!EE8)/$A7</f>
        <v>1</v>
      </c>
      <c r="W7">
        <f>('Dat1'!BF8+'Dat1'!CF8+'Dat1'!DF8+'Dat1'!EF8)/$A7</f>
        <v>11</v>
      </c>
      <c r="X7">
        <f>('Dat1'!BG8+'Dat1'!CG8+'Dat1'!DG8+'Dat1'!EG8)/$A7</f>
        <v>0</v>
      </c>
      <c r="Y7">
        <f>('Dat1'!BH8+'Dat1'!CH8+'Dat1'!DH8+'Dat1'!EH8)/$A7</f>
        <v>0</v>
      </c>
      <c r="Z7">
        <f>('Dat1'!BI8+'Dat1'!CI8+'Dat1'!DI8+'Dat1'!EI8)/$A7</f>
        <v>12</v>
      </c>
      <c r="AA7">
        <f>('Dat1'!BJ8+'Dat1'!CJ8+'Dat1'!DJ8+'Dat1'!EJ8)/$A7</f>
        <v>5</v>
      </c>
      <c r="AB7">
        <f>('Dat1'!BK8+'Dat1'!CK8+'Dat1'!DK8+'Dat1'!EK8)/$A7</f>
        <v>2</v>
      </c>
      <c r="AC7">
        <f>('Dat1'!BL8+'Dat1'!CL8+'Dat1'!DL8+'Dat1'!EL8)/$A7</f>
        <v>0</v>
      </c>
      <c r="AD7">
        <f>('Dat1'!BM8+'Dat1'!CM8+'Dat1'!DM8+'Dat1'!EM8)/$A7</f>
        <v>0</v>
      </c>
      <c r="AE7">
        <f>('Dat1'!BN8+'Dat1'!CN8+'Dat1'!DN8+'Dat1'!EN8)/$A7</f>
        <v>0</v>
      </c>
      <c r="AF7">
        <f>('Dat1'!BO8+'Dat1'!CO8+'Dat1'!DO8+'Dat1'!EO8)/$A7</f>
        <v>3.75</v>
      </c>
      <c r="AG7">
        <f>('Dat1'!BP8+'Dat1'!CP8+'Dat1'!DP8+'Dat1'!EP8)/$A7</f>
        <v>3.25</v>
      </c>
      <c r="AH7">
        <f>('Dat1'!BQ8+'Dat1'!CQ8+'Dat1'!DQ8+'Dat1'!EQ8)/$A7</f>
        <v>0</v>
      </c>
      <c r="AI7">
        <f>('Dat1'!BR8+'Dat1'!CR8+'Dat1'!DR8+'Dat1'!ER8)/$A7</f>
        <v>7.75</v>
      </c>
      <c r="AJ7" s="8">
        <f t="shared" si="5"/>
        <v>4.75</v>
      </c>
      <c r="AK7" s="8">
        <f t="shared" si="6"/>
        <v>44.75</v>
      </c>
      <c r="AL7">
        <f>('Dat1'!ES8+'Dat1'!GM8+'Dat1'!IG8+'Dat1'!KA8)/$A7</f>
        <v>0</v>
      </c>
      <c r="AM7">
        <f>('Dat1'!ET8+'Dat1'!GN8+'Dat1'!IH8+'Dat1'!KB8)/$A7</f>
        <v>0</v>
      </c>
      <c r="AN7">
        <f>('Dat1'!EU8+'Dat1'!GO8+'Dat1'!II8+'Dat1'!KC8)/$A7</f>
        <v>0</v>
      </c>
      <c r="AO7">
        <f>('Dat1'!EV8+'Dat1'!GP8+'Dat1'!IJ8+'Dat1'!KD8)/$A7</f>
        <v>0</v>
      </c>
      <c r="AP7">
        <f>('Dat1'!EW8+'Dat1'!GQ8+'Dat1'!IK8+'Dat1'!KE8)/$A7</f>
        <v>0</v>
      </c>
      <c r="AQ7">
        <f>('Dat1'!EX8+'Dat1'!GR8+'Dat1'!IL8+'Dat1'!KF8)/$A7</f>
        <v>0</v>
      </c>
      <c r="AR7">
        <f>('Dat1'!EY8+'Dat1'!GS8+'Dat1'!IM8+'Dat1'!KG8)/$A7</f>
        <v>0</v>
      </c>
      <c r="AS7">
        <f>('Dat1'!EZ8+'Dat1'!GT8+'Dat1'!IN8+'Dat1'!KH8)/$A7</f>
        <v>0</v>
      </c>
      <c r="AT7">
        <f>('Dat1'!FA8+'Dat1'!GU8+'Dat1'!IO8+'Dat1'!KI8)/$A7</f>
        <v>0</v>
      </c>
      <c r="AU7">
        <f>('Dat1'!FB8+'Dat1'!GV8+'Dat1'!IP8+'Dat1'!KJ8)/$A7</f>
        <v>0</v>
      </c>
      <c r="AV7">
        <f>('Dat1'!FC8+'Dat1'!GW8+'Dat1'!IQ8+'Dat1'!KK8)/$A7</f>
        <v>0</v>
      </c>
      <c r="AW7">
        <f>('Dat1'!FD8+'Dat1'!GX8+'Dat1'!IR8+'Dat1'!KL8)/$A7</f>
        <v>0</v>
      </c>
      <c r="AX7">
        <f>('Dat1'!FE8+'Dat1'!GY8+'Dat1'!IS8+'Dat1'!KM8)/$A7</f>
        <v>0</v>
      </c>
      <c r="AY7">
        <f>('Dat1'!FF8+'Dat1'!GZ8+'Dat1'!IT8+'Dat1'!KN8)/$A7</f>
        <v>0</v>
      </c>
      <c r="AZ7">
        <f>('Dat1'!FG8+'Dat1'!HA8+'Dat1'!IU8+'Dat1'!KO8)/$A7</f>
        <v>0</v>
      </c>
      <c r="BA7">
        <f>('Dat1'!FH8+'Dat1'!HB8+'Dat1'!IV8+'Dat1'!KP8)/$A7</f>
        <v>0</v>
      </c>
      <c r="BB7">
        <f>('Dat1'!FI8+'Dat1'!HC8+'Dat1'!IW8+'Dat1'!KQ8)/$A7</f>
        <v>0</v>
      </c>
      <c r="BC7">
        <f>('Dat1'!FJ8+'Dat1'!HD8+'Dat1'!IX8+'Dat1'!KR8)/$A7</f>
        <v>0</v>
      </c>
      <c r="BD7">
        <f>('Dat1'!FK8+'Dat1'!HE8+'Dat1'!IY8+'Dat1'!KS8)/$A7</f>
        <v>0</v>
      </c>
      <c r="BE7">
        <f>('Dat1'!FL8+'Dat1'!HF8+'Dat1'!IZ8+'Dat1'!KT8)/$A7</f>
        <v>0</v>
      </c>
      <c r="BF7">
        <f>('Dat1'!FM8+'Dat1'!HG8+'Dat1'!JA8+'Dat1'!KU8)/$A7</f>
        <v>0</v>
      </c>
      <c r="BG7">
        <f>('Dat1'!FN8+'Dat1'!HH8+'Dat1'!JB8+'Dat1'!KV8)/$A7</f>
        <v>0</v>
      </c>
      <c r="BH7">
        <f>('Dat1'!FO8+'Dat1'!HI8+'Dat1'!JC8+'Dat1'!KW8)/$A7</f>
        <v>0</v>
      </c>
      <c r="BI7">
        <f>('Dat1'!FP8+'Dat1'!HJ8+'Dat1'!JD8+'Dat1'!KX8)/$A7</f>
        <v>0</v>
      </c>
      <c r="BJ7">
        <f>('Dat1'!FQ8+'Dat1'!HK8+'Dat1'!JE8+'Dat1'!KY8)/$A7</f>
        <v>1</v>
      </c>
      <c r="BK7">
        <f>('Dat1'!FR8+'Dat1'!HL8+'Dat1'!JF8+'Dat1'!KZ8)/$A7</f>
        <v>0</v>
      </c>
      <c r="BL7">
        <f>('Dat1'!FS8+'Dat1'!HM8+'Dat1'!JG8+'Dat1'!LA8)/$A7</f>
        <v>0</v>
      </c>
      <c r="BM7">
        <f>('Dat1'!FT8+'Dat1'!HN8+'Dat1'!JH8+'Dat1'!LB8)/$A7</f>
        <v>0.5</v>
      </c>
      <c r="BN7">
        <f>('Dat1'!FU8+'Dat1'!HO8+'Dat1'!JI8+'Dat1'!LC8)/$A7</f>
        <v>3.25</v>
      </c>
      <c r="BO7">
        <f>('Dat1'!FV8+'Dat1'!HP8+'Dat1'!JJ8+'Dat1'!LD8)/$A7</f>
        <v>0</v>
      </c>
      <c r="BP7">
        <f>('Dat1'!FW8+'Dat1'!HQ8+'Dat1'!JK8+'Dat1'!LE8)/$A7</f>
        <v>0</v>
      </c>
      <c r="BQ7">
        <f>('Dat1'!FX8+'Dat1'!HR8+'Dat1'!JL8+'Dat1'!LF8)/$A7</f>
        <v>4</v>
      </c>
      <c r="BR7">
        <f>('Dat1'!FY8+'Dat1'!HS8+'Dat1'!JM8+'Dat1'!LG8)/$A7</f>
        <v>2.25</v>
      </c>
      <c r="BS7">
        <f>('Dat1'!FZ8+'Dat1'!HT8+'Dat1'!JN8+'Dat1'!LH8)/$A7</f>
        <v>0</v>
      </c>
      <c r="BT7">
        <f>('Dat1'!GA8+'Dat1'!HU8+'Dat1'!JO8+'Dat1'!LI8)/$A7</f>
        <v>0</v>
      </c>
      <c r="BU7">
        <f>('Dat1'!GB8+'Dat1'!HV8+'Dat1'!JP8+'Dat1'!LJ8)/$A7</f>
        <v>0</v>
      </c>
      <c r="BV7">
        <f>('Dat1'!GC8+'Dat1'!HW8+'Dat1'!JQ8+'Dat1'!LK8)/$A7</f>
        <v>0</v>
      </c>
      <c r="BW7">
        <f>('Dat1'!GD8+'Dat1'!HX8+'Dat1'!JR8+'Dat1'!LL8)/$A7</f>
        <v>0.5</v>
      </c>
      <c r="BX7">
        <f>('Dat1'!GE8+'Dat1'!HY8+'Dat1'!JS8+'Dat1'!LM8)/$A7</f>
        <v>0</v>
      </c>
      <c r="BY7">
        <f>('Dat1'!GF8+'Dat1'!HZ8+'Dat1'!JT8+'Dat1'!LN8)/$A7</f>
        <v>0</v>
      </c>
      <c r="BZ7">
        <f>('Dat1'!GG8+'Dat1'!IA8+'Dat1'!JU8+'Dat1'!LO8)/$A7</f>
        <v>0</v>
      </c>
      <c r="CA7">
        <f>('Dat1'!GH8+'Dat1'!IB8+'Dat1'!JV8+'Dat1'!LP8)/$A7</f>
        <v>0</v>
      </c>
      <c r="CB7">
        <f>('Dat1'!GI8+'Dat1'!IC8+'Dat1'!JW8+'Dat1'!LQ8)/$A7</f>
        <v>0</v>
      </c>
      <c r="CC7">
        <f>('Dat1'!GJ8+'Dat1'!ID8+'Dat1'!JX8+'Dat1'!LR8)/$A7</f>
        <v>0</v>
      </c>
      <c r="CD7">
        <f>('Dat1'!GK8+'Dat1'!IE8+'Dat1'!JY8+'Dat1'!LS8)/$A7</f>
        <v>0</v>
      </c>
      <c r="CE7">
        <f>('Dat1'!GL8+'Dat1'!IF8+'Dat1'!JZ8+'Dat1'!LT8)/$A7</f>
        <v>0</v>
      </c>
      <c r="CF7" s="8">
        <f t="shared" si="1"/>
        <v>0</v>
      </c>
      <c r="CG7" s="8">
        <f t="shared" si="2"/>
        <v>11.5</v>
      </c>
      <c r="CH7">
        <f>('Dat1'!LU8+'Dat1'!NM8+'Dat1'!PE8+'Dat1'!QW8)/$A7</f>
        <v>0</v>
      </c>
      <c r="CI7">
        <f>('Dat1'!LV8+'Dat1'!NN8+'Dat1'!PF8+'Dat1'!QX8)/$A7</f>
        <v>0</v>
      </c>
      <c r="CJ7">
        <f>('Dat1'!LW8+'Dat1'!NO8+'Dat1'!PG8+'Dat1'!QY8)/$A7</f>
        <v>0</v>
      </c>
      <c r="CK7">
        <f>('Dat1'!LX8+'Dat1'!NP8+'Dat1'!PH8+'Dat1'!QZ8)/$A7</f>
        <v>0</v>
      </c>
      <c r="CL7">
        <f>('Dat1'!LY8+'Dat1'!NQ8+'Dat1'!PI8+'Dat1'!RA8)/$A7</f>
        <v>0</v>
      </c>
      <c r="CM7">
        <f>('Dat1'!LZ8+'Dat1'!NR8+'Dat1'!PJ8+'Dat1'!RB8)/$A7</f>
        <v>0</v>
      </c>
      <c r="CN7">
        <f>('Dat1'!MA8+'Dat1'!NS8+'Dat1'!PK8+'Dat1'!RC8)/$A7</f>
        <v>0</v>
      </c>
      <c r="CO7">
        <f>('Dat1'!MB8+'Dat1'!NT8+'Dat1'!PL8+'Dat1'!RD8)/$A7</f>
        <v>0</v>
      </c>
      <c r="CP7">
        <f>('Dat1'!MC8+'Dat1'!NU8+'Dat1'!PM8+'Dat1'!RE8)/$A7</f>
        <v>0</v>
      </c>
      <c r="CQ7">
        <f>('Dat1'!MD8+'Dat1'!NV8+'Dat1'!PN8+'Dat1'!RF8)/$A7</f>
        <v>0</v>
      </c>
      <c r="CR7">
        <f>('Dat1'!ME8+'Dat1'!NW8+'Dat1'!PO8+'Dat1'!RG8)/$A7</f>
        <v>0</v>
      </c>
      <c r="CS7">
        <f>('Dat1'!MF8+'Dat1'!NX8+'Dat1'!PP8+'Dat1'!RH8)/$A7</f>
        <v>0</v>
      </c>
      <c r="CT7">
        <f>('Dat1'!MG8+'Dat1'!NY8+'Dat1'!PQ8+'Dat1'!RI8)/$A7</f>
        <v>0</v>
      </c>
      <c r="CU7">
        <f>('Dat1'!MH8+'Dat1'!NZ8+'Dat1'!PR8+'Dat1'!RJ8)/$A7</f>
        <v>0</v>
      </c>
      <c r="CV7">
        <f>('Dat1'!MI8+'Dat1'!OA8+'Dat1'!PS8+'Dat1'!RK8)/$A7</f>
        <v>0</v>
      </c>
      <c r="CW7">
        <f>('Dat1'!MJ8+'Dat1'!OB8+'Dat1'!PT8+'Dat1'!RL8)/$A7</f>
        <v>0</v>
      </c>
      <c r="CX7">
        <f>('Dat1'!MK8+'Dat1'!OC8+'Dat1'!PU8+'Dat1'!RM8)/$A7</f>
        <v>0</v>
      </c>
      <c r="CY7">
        <f>('Dat1'!ML8+'Dat1'!OD8+'Dat1'!PV8+'Dat1'!RN8)/$A7</f>
        <v>0</v>
      </c>
      <c r="CZ7">
        <f>('Dat1'!MM8+'Dat1'!OE8+'Dat1'!PW8+'Dat1'!RO8)/$A7</f>
        <v>0</v>
      </c>
      <c r="DA7">
        <f>('Dat1'!MN8+'Dat1'!OF8+'Dat1'!PX8+'Dat1'!RP8)/$A7</f>
        <v>0</v>
      </c>
      <c r="DB7">
        <f>('Dat1'!MO8+'Dat1'!OG8+'Dat1'!PY8+'Dat1'!RQ8)/$A7</f>
        <v>0</v>
      </c>
      <c r="DC7">
        <f>('Dat1'!MP8+'Dat1'!OH8+'Dat1'!PZ8+'Dat1'!RR8)/$A7</f>
        <v>0</v>
      </c>
      <c r="DD7">
        <f>('Dat1'!MQ8+'Dat1'!OI8+'Dat1'!QA8+'Dat1'!RS8)/$A7</f>
        <v>0.5</v>
      </c>
      <c r="DE7">
        <f>('Dat1'!MR8+'Dat1'!OJ8+'Dat1'!QB8+'Dat1'!RT8)/$A7</f>
        <v>8.75</v>
      </c>
      <c r="DF7">
        <f>('Dat1'!MS8+'Dat1'!OK8+'Dat1'!QC8+'Dat1'!RU8)/$A7</f>
        <v>0</v>
      </c>
      <c r="DG7">
        <f>('Dat1'!MT8+'Dat1'!OL8+'Dat1'!QD8+'Dat1'!RV8)/$A7</f>
        <v>1.5</v>
      </c>
      <c r="DH7">
        <f>('Dat1'!MU8+'Dat1'!OM8+'Dat1'!QE8+'Dat1'!RW8)/$A7</f>
        <v>0</v>
      </c>
      <c r="DI7">
        <f>('Dat1'!MV8+'Dat1'!ON8+'Dat1'!QF8+'Dat1'!RX8)/$A7</f>
        <v>2</v>
      </c>
      <c r="DJ7">
        <f>('Dat1'!MW8+'Dat1'!OO8+'Dat1'!QG8+'Dat1'!RY8)/$A7</f>
        <v>8</v>
      </c>
      <c r="DK7">
        <f>('Dat1'!MX8+'Dat1'!OP8+'Dat1'!QH8+'Dat1'!RZ8)/$A7</f>
        <v>0</v>
      </c>
      <c r="DL7">
        <f>('Dat1'!MY8+'Dat1'!OQ8+'Dat1'!QI8+'Dat1'!SA8)/$A7</f>
        <v>1.5</v>
      </c>
      <c r="DM7">
        <f>('Dat1'!MZ8+'Dat1'!OR8+'Dat1'!QJ8+'Dat1'!SB8)/$A7</f>
        <v>0</v>
      </c>
      <c r="DN7">
        <f>('Dat1'!NA8+'Dat1'!OS8+'Dat1'!QK8+'Dat1'!SC8)/$A7</f>
        <v>0</v>
      </c>
      <c r="DO7">
        <f>('Dat1'!NB8+'Dat1'!OT8+'Dat1'!QL8+'Dat1'!SD8)/$A7</f>
        <v>0</v>
      </c>
      <c r="DP7">
        <f>('Dat1'!NC8+'Dat1'!OU8+'Dat1'!QM8+'Dat1'!SE8)/$A7</f>
        <v>6.75</v>
      </c>
      <c r="DQ7">
        <f>('Dat1'!ND8+'Dat1'!OV8+'Dat1'!QN8+'Dat1'!SF8)/$A7</f>
        <v>0</v>
      </c>
      <c r="DR7">
        <f>('Dat1'!NE8+'Dat1'!OW8+'Dat1'!QO8+'Dat1'!SG8)/$A7</f>
        <v>0</v>
      </c>
      <c r="DS7">
        <f>('Dat1'!NF8+'Dat1'!OX8+'Dat1'!QP8+'Dat1'!SH8)/$A7</f>
        <v>1.25</v>
      </c>
      <c r="DT7">
        <f>('Dat1'!NG8+'Dat1'!OY8+'Dat1'!QQ8+'Dat1'!SI8)/$A7</f>
        <v>0.5</v>
      </c>
      <c r="DU7">
        <f>('Dat1'!NH8+'Dat1'!OZ8+'Dat1'!QR8+'Dat1'!SJ8)/$A7</f>
        <v>0</v>
      </c>
      <c r="DV7">
        <f>('Dat1'!NI8+'Dat1'!PA8+'Dat1'!QS8+'Dat1'!SK8)/$A7</f>
        <v>0</v>
      </c>
      <c r="DW7">
        <f>('Dat1'!NJ8+'Dat1'!PB8+'Dat1'!QT8+'Dat1'!SL8)/$A7</f>
        <v>1.25</v>
      </c>
      <c r="DX7">
        <f>('Dat1'!NK8+'Dat1'!PC8+'Dat1'!QU8+'Dat1'!SM8)/$A7</f>
        <v>6.75</v>
      </c>
      <c r="DY7">
        <f>('Dat1'!NL8+'Dat1'!PD8+'Dat1'!QV8+'Dat1'!SN8)/$A7</f>
        <v>0</v>
      </c>
      <c r="DZ7" s="8">
        <f>SUM(CH7:DC7)</f>
        <v>0</v>
      </c>
      <c r="EA7" s="8">
        <f>SUM(DD7:DY7)</f>
        <v>38.75</v>
      </c>
      <c r="EB7" s="127">
        <f>('Dat1'!SO8+'Dat1'!SQ8+'Dat1'!SS8+'Dat1'!SU8)/$A7</f>
        <v>0</v>
      </c>
      <c r="EC7" s="127">
        <f>('Dat1'!SP8+'Dat1'!SR8+'Dat1'!ST8+'Dat1'!SV8)/$A7</f>
        <v>0</v>
      </c>
      <c r="ED7" s="8">
        <f t="shared" ref="ED7:ED61" si="16">SUM(EB7)</f>
        <v>0</v>
      </c>
      <c r="EE7" s="8">
        <f t="shared" si="9"/>
        <v>0</v>
      </c>
      <c r="EF7">
        <f>SUM('Dat1'!SW8+'Dat1'!TE8+'Dat1'!TM8+'Dat1'!TU8)/$A7</f>
        <v>0.25</v>
      </c>
      <c r="EG7">
        <f>SUM('Dat1'!SX8+'Dat1'!TF8+'Dat1'!TN8+'Dat1'!TV8)/$A7</f>
        <v>4.25</v>
      </c>
      <c r="EH7">
        <f>SUM('Dat1'!SY8+'Dat1'!TG8+'Dat1'!TO8+'Dat1'!TW8)/$A7</f>
        <v>3</v>
      </c>
      <c r="EI7">
        <f>SUM('Dat1'!SZ8+'Dat1'!TH8+'Dat1'!TP8+'Dat1'!TX8)/$A7</f>
        <v>0</v>
      </c>
      <c r="EJ7">
        <f>SUM('Dat1'!TA8+'Dat1'!TI8+'Dat1'!TQ8+'Dat1'!TY8)/$A7</f>
        <v>0</v>
      </c>
      <c r="EK7">
        <f>SUM('Dat1'!TB8+'Dat1'!TJ8+'Dat1'!TR8+'Dat1'!TZ8)/$A7</f>
        <v>0.5</v>
      </c>
      <c r="EL7">
        <f>SUM('Dat1'!TC8+'Dat1'!TK8+'Dat1'!TS8+'Dat1'!UA8)/$A7</f>
        <v>0</v>
      </c>
      <c r="EM7">
        <f>SUM('Dat1'!TD8+'Dat1'!TL8+'Dat1'!TT8+'Dat1'!UB8)/$A7</f>
        <v>0</v>
      </c>
      <c r="EN7" s="8">
        <f>SUM(EF7:EI7)</f>
        <v>7.5</v>
      </c>
      <c r="EO7" s="8">
        <f>SUM(EJ7:EM7)</f>
        <v>0.5</v>
      </c>
      <c r="EP7" s="7">
        <f>('Dat1'!UC8+'Dat1'!UG8)/2</f>
        <v>62</v>
      </c>
      <c r="EQ7" s="7">
        <f>('Dat1'!UD8+'Dat1'!UH8)/2</f>
        <v>0</v>
      </c>
      <c r="ER7" s="7">
        <f>('Dat1'!UE8+'Dat1'!UI8)/2</f>
        <v>17.5</v>
      </c>
      <c r="ES7" s="7">
        <f>('Dat1'!UF8+'Dat1'!UJ8)/2</f>
        <v>44</v>
      </c>
      <c r="ET7" s="8">
        <f>('Dat1'!UK8+'Dat1'!UT8)/2</f>
        <v>0</v>
      </c>
      <c r="EU7" s="8">
        <f>('Dat1'!UL8+'Dat1'!UU8)/2</f>
        <v>0.5</v>
      </c>
      <c r="EV7" s="8">
        <f>('Dat1'!UM8+'Dat1'!UV8)/2</f>
        <v>2.5</v>
      </c>
      <c r="EW7" s="8">
        <f>('Dat1'!UN8+'Dat1'!UW8)/2</f>
        <v>13</v>
      </c>
      <c r="EX7" s="8">
        <f>('Dat1'!UO8+'Dat1'!UX8)/2</f>
        <v>20</v>
      </c>
      <c r="EY7" s="8">
        <f>('Dat1'!UP8+'Dat1'!UY8)/2</f>
        <v>13</v>
      </c>
      <c r="EZ7" s="8">
        <f>('Dat1'!UQ8+'Dat1'!UZ8)/2</f>
        <v>8</v>
      </c>
      <c r="FA7" s="8">
        <f>('Dat1'!UR8+'Dat1'!VA8)/2</f>
        <v>2.5</v>
      </c>
      <c r="FB7" s="8">
        <f>('Dat1'!US8+'Dat1'!VB8)/2</f>
        <v>2.5</v>
      </c>
      <c r="FC7">
        <f>'Dat1'!VC8</f>
        <v>0</v>
      </c>
      <c r="FD7">
        <f>'Dat1'!VD8</f>
        <v>0</v>
      </c>
      <c r="FE7">
        <f>'Dat1'!VE8</f>
        <v>0</v>
      </c>
      <c r="FF7">
        <f>'Dat1'!VF8</f>
        <v>0</v>
      </c>
      <c r="FG7">
        <f>'Dat1'!VG8</f>
        <v>0</v>
      </c>
      <c r="FH7">
        <f>'Dat1'!VH8</f>
        <v>0</v>
      </c>
      <c r="FI7">
        <f>'Dat1'!VI8</f>
        <v>0</v>
      </c>
      <c r="FJ7">
        <f>'Dat1'!VJ8</f>
        <v>0</v>
      </c>
      <c r="FK7">
        <f>'Dat1'!VK8</f>
        <v>0</v>
      </c>
      <c r="FL7">
        <f>'Dat1'!VL8</f>
        <v>0</v>
      </c>
      <c r="FM7">
        <f>'Dat1'!VM8</f>
        <v>18</v>
      </c>
      <c r="FN7">
        <f>'Dat1'!VN8</f>
        <v>36</v>
      </c>
      <c r="FO7">
        <f>'Dat1'!VO8</f>
        <v>19</v>
      </c>
      <c r="FP7">
        <f>'Dat1'!VP8</f>
        <v>43</v>
      </c>
      <c r="FQ7">
        <f>'Dat1'!VQ8</f>
        <v>0</v>
      </c>
      <c r="FR7">
        <f>'Dat1'!VR8</f>
        <v>0</v>
      </c>
      <c r="FS7">
        <f>'Dat1'!VS8</f>
        <v>7</v>
      </c>
      <c r="FT7">
        <f>'Dat1'!VT8</f>
        <v>33</v>
      </c>
      <c r="FU7">
        <f>'Dat1'!VU8</f>
        <v>8</v>
      </c>
      <c r="FV7">
        <f>'Dat1'!VV8</f>
        <v>3</v>
      </c>
      <c r="FW7">
        <f>'Dat1'!VW8</f>
        <v>14</v>
      </c>
      <c r="FX7">
        <f>'Dat1'!VX8</f>
        <v>0</v>
      </c>
      <c r="FY7">
        <f>'Dat1'!VY8</f>
        <v>32</v>
      </c>
      <c r="FZ7">
        <f>'Dat1'!VZ8</f>
        <v>35</v>
      </c>
      <c r="GA7">
        <f>'Dat1'!WA8</f>
        <v>8</v>
      </c>
      <c r="GB7">
        <f>'Dat1'!WB8</f>
        <v>2</v>
      </c>
      <c r="GC7">
        <f>'Dat1'!WC8</f>
        <v>1</v>
      </c>
      <c r="GD7">
        <f>'Dat1'!WD8</f>
        <v>1</v>
      </c>
      <c r="GE7" s="12">
        <f>'Dat1'!WO8</f>
        <v>1</v>
      </c>
      <c r="GF7" s="12">
        <f>'Dat1'!WP8</f>
        <v>7</v>
      </c>
      <c r="GG7">
        <f>'Dat1'!WQ8</f>
        <v>0</v>
      </c>
      <c r="GH7">
        <f>'Dat1'!WR8</f>
        <v>0</v>
      </c>
      <c r="GI7">
        <f>'Dat1'!WS8</f>
        <v>0</v>
      </c>
      <c r="GJ7">
        <f>'Dat1'!WT8</f>
        <v>0</v>
      </c>
      <c r="GK7">
        <f>'Dat1'!WU8</f>
        <v>0</v>
      </c>
      <c r="GL7">
        <f>'Dat1'!WV8</f>
        <v>0</v>
      </c>
      <c r="GM7">
        <f>'Dat1'!WW8</f>
        <v>0</v>
      </c>
      <c r="GN7">
        <f>'Dat1'!WX8</f>
        <v>0</v>
      </c>
      <c r="GO7">
        <f>'Dat1'!WY8</f>
        <v>0</v>
      </c>
      <c r="GP7">
        <f>'Dat1'!WZ8</f>
        <v>0</v>
      </c>
      <c r="GQ7">
        <f>'Dat1'!XA8</f>
        <v>0</v>
      </c>
      <c r="GR7">
        <f>'Dat1'!XB8</f>
        <v>0</v>
      </c>
      <c r="GS7">
        <f>'Dat1'!XC8</f>
        <v>0</v>
      </c>
      <c r="GT7">
        <f>'Dat1'!XD8</f>
        <v>13</v>
      </c>
      <c r="GU7">
        <f>'Dat1'!XE8</f>
        <v>0</v>
      </c>
      <c r="GV7">
        <f>'Dat1'!XF8</f>
        <v>0</v>
      </c>
      <c r="GW7">
        <f>'Dat1'!XG8</f>
        <v>15</v>
      </c>
      <c r="GX7">
        <f>'Dat1'!XH8</f>
        <v>5</v>
      </c>
      <c r="GY7">
        <f>'Dat1'!XI8</f>
        <v>2</v>
      </c>
      <c r="GZ7">
        <f>'Dat1'!XJ8</f>
        <v>0</v>
      </c>
      <c r="HA7">
        <f>'Dat1'!XK8</f>
        <v>0</v>
      </c>
      <c r="HB7">
        <f>'Dat1'!XL8</f>
        <v>0</v>
      </c>
      <c r="HC7">
        <f>'Dat1'!XM8</f>
        <v>3</v>
      </c>
      <c r="HD7">
        <f>'Dat1'!XN8</f>
        <v>5</v>
      </c>
      <c r="HE7">
        <f>'Dat1'!XO8</f>
        <v>0</v>
      </c>
      <c r="HF7">
        <f>'Dat1'!XP8</f>
        <v>12</v>
      </c>
      <c r="HG7" s="12">
        <f t="shared" si="12"/>
        <v>0</v>
      </c>
      <c r="HH7" s="12">
        <f t="shared" si="13"/>
        <v>55</v>
      </c>
      <c r="HI7">
        <f>'Dat1'!XQ8</f>
        <v>0</v>
      </c>
      <c r="HJ7">
        <f>'Dat1'!XR8</f>
        <v>0</v>
      </c>
      <c r="HK7">
        <f>'Dat1'!XS8</f>
        <v>0</v>
      </c>
      <c r="HL7">
        <f>'Dat1'!XT8</f>
        <v>0</v>
      </c>
      <c r="HM7">
        <f>'Dat1'!XU8</f>
        <v>0</v>
      </c>
      <c r="HN7">
        <f>'Dat1'!XV8</f>
        <v>0</v>
      </c>
      <c r="HO7">
        <f>'Dat1'!XW8</f>
        <v>0</v>
      </c>
      <c r="HP7">
        <f>'Dat1'!XX8</f>
        <v>0</v>
      </c>
      <c r="HQ7">
        <f>'Dat1'!XY8</f>
        <v>0</v>
      </c>
      <c r="HR7">
        <f>'Dat1'!XZ8</f>
        <v>0</v>
      </c>
      <c r="HS7">
        <f>'Dat1'!YA8</f>
        <v>0</v>
      </c>
      <c r="HT7">
        <f>'Dat1'!YB8</f>
        <v>0</v>
      </c>
      <c r="HU7">
        <f>'Dat1'!YC8</f>
        <v>0</v>
      </c>
      <c r="HV7">
        <f>'Dat1'!YD8</f>
        <v>0</v>
      </c>
      <c r="HW7">
        <f>'Dat1'!YE8</f>
        <v>0</v>
      </c>
      <c r="HX7">
        <f>'Dat1'!YF8</f>
        <v>0</v>
      </c>
      <c r="HY7">
        <f>'Dat1'!YG8</f>
        <v>0</v>
      </c>
      <c r="HZ7">
        <f>'Dat1'!YH8</f>
        <v>0</v>
      </c>
      <c r="IA7">
        <f>'Dat1'!YI8</f>
        <v>0</v>
      </c>
      <c r="IB7">
        <f>'Dat1'!YJ8</f>
        <v>0</v>
      </c>
      <c r="IC7">
        <f>'Dat1'!YK8</f>
        <v>0</v>
      </c>
      <c r="ID7">
        <f>'Dat1'!YL8</f>
        <v>0</v>
      </c>
      <c r="IE7">
        <f>'Dat1'!YM8</f>
        <v>0</v>
      </c>
      <c r="IF7">
        <f>'Dat1'!YN8</f>
        <v>0</v>
      </c>
      <c r="IG7">
        <f>'Dat1'!YO8</f>
        <v>3</v>
      </c>
      <c r="IH7">
        <f>'Dat1'!YP8</f>
        <v>0</v>
      </c>
      <c r="II7">
        <f>'Dat1'!YQ8</f>
        <v>0</v>
      </c>
      <c r="IJ7">
        <f>'Dat1'!YR8</f>
        <v>0</v>
      </c>
      <c r="IK7">
        <f>'Dat1'!YS8</f>
        <v>6</v>
      </c>
      <c r="IL7">
        <f>'Dat1'!YT8</f>
        <v>0</v>
      </c>
      <c r="IM7">
        <f>'Dat1'!YU8</f>
        <v>0</v>
      </c>
      <c r="IN7">
        <f>'Dat1'!YV8</f>
        <v>6</v>
      </c>
      <c r="IO7">
        <f>'Dat1'!YW8</f>
        <v>7</v>
      </c>
      <c r="IP7">
        <f>'Dat1'!YX8</f>
        <v>0</v>
      </c>
      <c r="IQ7">
        <f>'Dat1'!YY8</f>
        <v>0</v>
      </c>
      <c r="IR7">
        <f>'Dat1'!YZ8</f>
        <v>0</v>
      </c>
      <c r="IS7">
        <f>'Dat1'!ZA8</f>
        <v>0</v>
      </c>
      <c r="IT7">
        <f>'Dat1'!ZB8</f>
        <v>0</v>
      </c>
      <c r="IU7">
        <f>'Dat1'!ZC8</f>
        <v>0</v>
      </c>
      <c r="IV7">
        <f>'Dat1'!ZD8</f>
        <v>0</v>
      </c>
      <c r="IW7">
        <f>'Dat1'!ZE8</f>
        <v>1</v>
      </c>
      <c r="IX7">
        <f>'Dat1'!ZF8</f>
        <v>7</v>
      </c>
      <c r="IY7">
        <f>'Dat1'!ZG8</f>
        <v>0</v>
      </c>
      <c r="IZ7">
        <f>'Dat1'!ZH8</f>
        <v>0</v>
      </c>
      <c r="JA7">
        <f>'Dat1'!ZI8</f>
        <v>6</v>
      </c>
      <c r="JB7">
        <f>'Dat1'!ZJ8</f>
        <v>7</v>
      </c>
      <c r="JC7" s="12">
        <f t="shared" si="3"/>
        <v>0</v>
      </c>
      <c r="JD7" s="12">
        <f t="shared" si="4"/>
        <v>43</v>
      </c>
      <c r="JE7">
        <f>'Dat1'!ZK8</f>
        <v>0</v>
      </c>
      <c r="JF7">
        <f>'Dat1'!ZL8</f>
        <v>0</v>
      </c>
      <c r="JG7">
        <f>'Dat1'!ZM8</f>
        <v>0</v>
      </c>
      <c r="JH7">
        <f>'Dat1'!ZN8</f>
        <v>0</v>
      </c>
      <c r="JI7">
        <f>'Dat1'!ZO8</f>
        <v>0</v>
      </c>
      <c r="JJ7">
        <f>'Dat1'!ZP8</f>
        <v>0</v>
      </c>
      <c r="JK7">
        <f>'Dat1'!ZQ8</f>
        <v>0</v>
      </c>
      <c r="JL7">
        <f>'Dat1'!ZR8</f>
        <v>0</v>
      </c>
      <c r="JM7">
        <f>'Dat1'!ZS8</f>
        <v>0</v>
      </c>
      <c r="JN7">
        <f>'Dat1'!ZT8</f>
        <v>0</v>
      </c>
      <c r="JO7">
        <f>'Dat1'!ZU8</f>
        <v>0</v>
      </c>
      <c r="JP7">
        <f>'Dat1'!ZV8</f>
        <v>0</v>
      </c>
      <c r="JQ7">
        <f>'Dat1'!ZW8</f>
        <v>0</v>
      </c>
      <c r="JR7">
        <f>'Dat1'!ZX8</f>
        <v>0</v>
      </c>
      <c r="JS7">
        <f>'Dat1'!ZY8</f>
        <v>0</v>
      </c>
      <c r="JT7">
        <f>'Dat1'!ZZ8</f>
        <v>0</v>
      </c>
      <c r="JU7">
        <f>'Dat1'!AAA8</f>
        <v>0</v>
      </c>
      <c r="JV7">
        <f>'Dat1'!AAB8</f>
        <v>0</v>
      </c>
      <c r="JW7">
        <f>'Dat1'!AAC8</f>
        <v>0</v>
      </c>
      <c r="JX7">
        <f>'Dat1'!AAD8</f>
        <v>0</v>
      </c>
      <c r="JY7">
        <f>'Dat1'!AAE8</f>
        <v>0</v>
      </c>
      <c r="JZ7">
        <f>'Dat1'!AAF8</f>
        <v>0</v>
      </c>
      <c r="KA7">
        <f>'Dat1'!AAG8</f>
        <v>7</v>
      </c>
      <c r="KB7">
        <f>'Dat1'!AAH8</f>
        <v>8</v>
      </c>
      <c r="KC7">
        <f>'Dat1'!AAI8</f>
        <v>0</v>
      </c>
      <c r="KD7">
        <f>'Dat1'!AAJ8</f>
        <v>3</v>
      </c>
      <c r="KE7">
        <f>'Dat1'!AAK8</f>
        <v>0</v>
      </c>
      <c r="KF7">
        <f>'Dat1'!AAL8</f>
        <v>3</v>
      </c>
      <c r="KG7">
        <f>'Dat1'!AAM8</f>
        <v>10</v>
      </c>
      <c r="KH7">
        <f>'Dat1'!AAN8</f>
        <v>0</v>
      </c>
      <c r="KI7">
        <f>'Dat1'!AAO8</f>
        <v>2</v>
      </c>
      <c r="KJ7">
        <f>'Dat1'!AAP8</f>
        <v>0</v>
      </c>
      <c r="KK7">
        <f>'Dat1'!AAQ8</f>
        <v>0</v>
      </c>
      <c r="KL7">
        <f>'Dat1'!AAR8</f>
        <v>5</v>
      </c>
      <c r="KM7">
        <f>'Dat1'!AAS8</f>
        <v>0</v>
      </c>
      <c r="KN7">
        <f>'Dat1'!AAT8</f>
        <v>0</v>
      </c>
      <c r="KO7">
        <f>'Dat1'!AAU8</f>
        <v>0</v>
      </c>
      <c r="KP7">
        <f>'Dat1'!AAV8</f>
        <v>0</v>
      </c>
      <c r="KQ7">
        <f>'Dat1'!AAW8</f>
        <v>0</v>
      </c>
      <c r="KR7">
        <f>'Dat1'!AAX8</f>
        <v>0</v>
      </c>
      <c r="KS7">
        <f>'Dat1'!AAY8</f>
        <v>0</v>
      </c>
      <c r="KT7">
        <f>'Dat1'!AAZ8</f>
        <v>0</v>
      </c>
      <c r="KU7">
        <f>'Dat1'!ABA8</f>
        <v>8</v>
      </c>
      <c r="KV7">
        <f>'Dat1'!ABB8</f>
        <v>0</v>
      </c>
      <c r="KW7" s="12">
        <f>SUM(Dat1fix!JE7:JZ7)</f>
        <v>0</v>
      </c>
      <c r="KX7" s="12">
        <f t="shared" si="14"/>
        <v>46</v>
      </c>
      <c r="KY7" s="12">
        <f>'Dat1'!ABC8</f>
        <v>0</v>
      </c>
      <c r="KZ7" s="12">
        <f>'Dat1'!ABD8</f>
        <v>10</v>
      </c>
      <c r="LA7">
        <f>'Dat1'!ABE8</f>
        <v>0</v>
      </c>
      <c r="LB7">
        <f>'Dat1'!ABF8</f>
        <v>0</v>
      </c>
      <c r="LC7">
        <f>'Dat1'!ABG8</f>
        <v>0</v>
      </c>
      <c r="LD7">
        <f>'Dat1'!VI8</f>
        <v>0</v>
      </c>
      <c r="LE7">
        <f>'Dat1'!VJ8</f>
        <v>0</v>
      </c>
      <c r="LF7">
        <f>'Dat1'!VK8</f>
        <v>0</v>
      </c>
      <c r="LG7">
        <f>'Dat1'!VL8</f>
        <v>0</v>
      </c>
      <c r="LH7">
        <f>'Dat1'!VM8</f>
        <v>18</v>
      </c>
      <c r="LI7">
        <f>'Dat1'!VN8</f>
        <v>36</v>
      </c>
      <c r="LJ7">
        <f>'Dat1'!VO8</f>
        <v>19</v>
      </c>
      <c r="LK7">
        <f>'Dat1'!VP8</f>
        <v>43</v>
      </c>
      <c r="LL7">
        <f>'Dat1'!VQ8</f>
        <v>0</v>
      </c>
      <c r="LM7">
        <f>'Dat1'!VR8</f>
        <v>0</v>
      </c>
      <c r="LN7">
        <f>'Dat1'!VS8</f>
        <v>7</v>
      </c>
      <c r="LO7">
        <f>'Dat1'!VT8</f>
        <v>33</v>
      </c>
      <c r="LP7">
        <f>'Dat1'!VU8</f>
        <v>8</v>
      </c>
      <c r="LQ7">
        <f>'Dat1'!VV8</f>
        <v>3</v>
      </c>
      <c r="LR7">
        <f>'Dat1'!VW8</f>
        <v>14</v>
      </c>
      <c r="LS7">
        <f>'Dat1'!VX8</f>
        <v>0</v>
      </c>
      <c r="LT7">
        <f>'Dat1'!VY8</f>
        <v>32</v>
      </c>
      <c r="LU7">
        <f>'Dat1'!VZ8</f>
        <v>35</v>
      </c>
      <c r="LV7" s="12">
        <f>'Dat1'!WA8</f>
        <v>8</v>
      </c>
      <c r="LW7" s="12">
        <f>'Dat1'!WB8</f>
        <v>2</v>
      </c>
      <c r="LX7" s="12">
        <f>'Dat1'!WC8</f>
        <v>1</v>
      </c>
      <c r="LY7" s="12">
        <f>'Dat1'!WD8</f>
        <v>1</v>
      </c>
      <c r="LZ7" s="364">
        <f>'Dat1'!AG8</f>
        <v>30</v>
      </c>
      <c r="MA7" s="364">
        <f>'Dat1'!AH8</f>
        <v>31</v>
      </c>
      <c r="MB7" s="364">
        <f>'Dat1'!AI8</f>
        <v>35</v>
      </c>
      <c r="MC7" s="364">
        <f>'Dat1'!AJ8</f>
        <v>0</v>
      </c>
      <c r="MD7" s="364">
        <f>'Dat1'!WE8</f>
        <v>37</v>
      </c>
    </row>
    <row r="8" spans="1:342">
      <c r="A8" s="73">
        <f>'Dat1'!C9</f>
        <v>4</v>
      </c>
      <c r="B8" t="str">
        <f>'Dat1'!F9</f>
        <v>Akershus</v>
      </c>
      <c r="C8" t="str">
        <f>'Dat1'!G9</f>
        <v>Jessheim vgs</v>
      </c>
      <c r="D8" t="str">
        <f>'Dat1'!H9&amp;" ("&amp;LEFT('Dat1'!I9,1)&amp;"S)"</f>
        <v>Ullersmo fengsel (HS)</v>
      </c>
      <c r="E8">
        <f t="shared" si="0"/>
        <v>1</v>
      </c>
      <c r="F8">
        <f t="shared" si="15"/>
        <v>1</v>
      </c>
      <c r="G8">
        <f>'Dat1'!J9</f>
        <v>190</v>
      </c>
      <c r="H8" s="8">
        <f>('Dat1'!AK9+'Dat1'!AM9+'Dat1'!AO9+'Dat1'!AQ9)/$A8</f>
        <v>0</v>
      </c>
      <c r="I8" s="8">
        <f>('Dat1'!AL9+'Dat1'!AN9+'Dat1'!AP9+'Dat1'!AR9)/$A8</f>
        <v>11.5</v>
      </c>
      <c r="J8">
        <f>('Dat1'!AS9+'Dat1'!BS9+'Dat1'!CS9+'Dat1'!DS9)/$A8</f>
        <v>0</v>
      </c>
      <c r="K8">
        <f>('Dat1'!AT9+'Dat1'!BT9+'Dat1'!CT9+'Dat1'!DT9)/$A8</f>
        <v>0</v>
      </c>
      <c r="L8">
        <f>('Dat1'!AU9+'Dat1'!BU9+'Dat1'!CU9+'Dat1'!DU9)/$A8</f>
        <v>0</v>
      </c>
      <c r="M8">
        <f>('Dat1'!AV9+'Dat1'!BV9+'Dat1'!CV9+'Dat1'!DV9)/$A8</f>
        <v>0</v>
      </c>
      <c r="N8">
        <f>('Dat1'!AW9+'Dat1'!BW9+'Dat1'!CW9+'Dat1'!DW9)/$A8</f>
        <v>0</v>
      </c>
      <c r="O8">
        <f>('Dat1'!AX9+'Dat1'!BX9+'Dat1'!CX9+'Dat1'!DX9)/$A8</f>
        <v>0</v>
      </c>
      <c r="P8">
        <f>('Dat1'!AY9+'Dat1'!BY9+'Dat1'!CY9+'Dat1'!DY9)/$A8</f>
        <v>0</v>
      </c>
      <c r="Q8">
        <f>('Dat1'!AZ9+'Dat1'!BZ9+'Dat1'!CZ9+'Dat1'!DZ9)/$A8</f>
        <v>0</v>
      </c>
      <c r="R8">
        <f>('Dat1'!BA9+'Dat1'!CA9+'Dat1'!DA9+'Dat1'!EA9)/$A8</f>
        <v>0</v>
      </c>
      <c r="S8">
        <f>('Dat1'!BB9+'Dat1'!CB9+'Dat1'!DB9+'Dat1'!EB9)/$A8</f>
        <v>0</v>
      </c>
      <c r="T8">
        <f>('Dat1'!BC9+'Dat1'!CC9+'Dat1'!DC9+'Dat1'!EC9)/$A8</f>
        <v>0</v>
      </c>
      <c r="U8">
        <f>('Dat1'!BD9+'Dat1'!CD9+'Dat1'!DD9+'Dat1'!ED9)/$A8</f>
        <v>0</v>
      </c>
      <c r="V8">
        <f>('Dat1'!BE9+'Dat1'!CE9+'Dat1'!DE9+'Dat1'!EE9)/$A8</f>
        <v>0</v>
      </c>
      <c r="W8">
        <f>('Dat1'!BF9+'Dat1'!CF9+'Dat1'!DF9+'Dat1'!EF9)/$A8</f>
        <v>7.25</v>
      </c>
      <c r="X8">
        <f>('Dat1'!BG9+'Dat1'!CG9+'Dat1'!DG9+'Dat1'!EG9)/$A8</f>
        <v>0</v>
      </c>
      <c r="Y8">
        <f>('Dat1'!BH9+'Dat1'!CH9+'Dat1'!DH9+'Dat1'!EH9)/$A8</f>
        <v>0</v>
      </c>
      <c r="Z8">
        <f>('Dat1'!BI9+'Dat1'!CI9+'Dat1'!DI9+'Dat1'!EI9)/$A8</f>
        <v>6.25</v>
      </c>
      <c r="AA8">
        <f>('Dat1'!BJ9+'Dat1'!CJ9+'Dat1'!DJ9+'Dat1'!EJ9)/$A8</f>
        <v>5.75</v>
      </c>
      <c r="AB8">
        <f>('Dat1'!BK9+'Dat1'!CK9+'Dat1'!DK9+'Dat1'!EK9)/$A8</f>
        <v>0</v>
      </c>
      <c r="AC8">
        <f>('Dat1'!BL9+'Dat1'!CL9+'Dat1'!DL9+'Dat1'!EL9)/$A8</f>
        <v>0</v>
      </c>
      <c r="AD8">
        <f>('Dat1'!BM9+'Dat1'!CM9+'Dat1'!DM9+'Dat1'!EM9)/$A8</f>
        <v>0</v>
      </c>
      <c r="AE8">
        <f>('Dat1'!BN9+'Dat1'!CN9+'Dat1'!DN9+'Dat1'!EN9)/$A8</f>
        <v>0</v>
      </c>
      <c r="AF8">
        <f>('Dat1'!BO9+'Dat1'!CO9+'Dat1'!DO9+'Dat1'!EO9)/$A8</f>
        <v>0</v>
      </c>
      <c r="AG8">
        <f>('Dat1'!BP9+'Dat1'!CP9+'Dat1'!DP9+'Dat1'!EP9)/$A8</f>
        <v>5.25</v>
      </c>
      <c r="AH8">
        <f>('Dat1'!BQ9+'Dat1'!CQ9+'Dat1'!DQ9+'Dat1'!EQ9)/$A8</f>
        <v>0</v>
      </c>
      <c r="AI8">
        <f>('Dat1'!BR9+'Dat1'!CR9+'Dat1'!DR9+'Dat1'!ER9)/$A8</f>
        <v>6.25</v>
      </c>
      <c r="AJ8" s="8">
        <f t="shared" si="5"/>
        <v>0</v>
      </c>
      <c r="AK8" s="8">
        <f t="shared" si="6"/>
        <v>30.75</v>
      </c>
      <c r="AL8">
        <f>('Dat1'!ES9+'Dat1'!GM9+'Dat1'!IG9+'Dat1'!KA9)/$A8</f>
        <v>0</v>
      </c>
      <c r="AM8">
        <f>('Dat1'!ET9+'Dat1'!GN9+'Dat1'!IH9+'Dat1'!KB9)/$A8</f>
        <v>0</v>
      </c>
      <c r="AN8">
        <f>('Dat1'!EU9+'Dat1'!GO9+'Dat1'!II9+'Dat1'!KC9)/$A8</f>
        <v>0</v>
      </c>
      <c r="AO8">
        <f>('Dat1'!EV9+'Dat1'!GP9+'Dat1'!IJ9+'Dat1'!KD9)/$A8</f>
        <v>0</v>
      </c>
      <c r="AP8">
        <f>('Dat1'!EW9+'Dat1'!GQ9+'Dat1'!IK9+'Dat1'!KE9)/$A8</f>
        <v>0</v>
      </c>
      <c r="AQ8">
        <f>('Dat1'!EX9+'Dat1'!GR9+'Dat1'!IL9+'Dat1'!KF9)/$A8</f>
        <v>0</v>
      </c>
      <c r="AR8">
        <f>('Dat1'!EY9+'Dat1'!GS9+'Dat1'!IM9+'Dat1'!KG9)/$A8</f>
        <v>0</v>
      </c>
      <c r="AS8">
        <f>('Dat1'!EZ9+'Dat1'!GT9+'Dat1'!IN9+'Dat1'!KH9)/$A8</f>
        <v>0</v>
      </c>
      <c r="AT8">
        <f>('Dat1'!FA9+'Dat1'!GU9+'Dat1'!IO9+'Dat1'!KI9)/$A8</f>
        <v>0</v>
      </c>
      <c r="AU8">
        <f>('Dat1'!FB9+'Dat1'!GV9+'Dat1'!IP9+'Dat1'!KJ9)/$A8</f>
        <v>0</v>
      </c>
      <c r="AV8">
        <f>('Dat1'!FC9+'Dat1'!GW9+'Dat1'!IQ9+'Dat1'!KK9)/$A8</f>
        <v>0</v>
      </c>
      <c r="AW8">
        <f>('Dat1'!FD9+'Dat1'!GX9+'Dat1'!IR9+'Dat1'!KL9)/$A8</f>
        <v>0</v>
      </c>
      <c r="AX8">
        <f>('Dat1'!FE9+'Dat1'!GY9+'Dat1'!IS9+'Dat1'!KM9)/$A8</f>
        <v>0</v>
      </c>
      <c r="AY8">
        <f>('Dat1'!FF9+'Dat1'!GZ9+'Dat1'!IT9+'Dat1'!KN9)/$A8</f>
        <v>0</v>
      </c>
      <c r="AZ8">
        <f>('Dat1'!FG9+'Dat1'!HA9+'Dat1'!IU9+'Dat1'!KO9)/$A8</f>
        <v>0</v>
      </c>
      <c r="BA8">
        <f>('Dat1'!FH9+'Dat1'!HB9+'Dat1'!IV9+'Dat1'!KP9)/$A8</f>
        <v>0</v>
      </c>
      <c r="BB8">
        <f>('Dat1'!FI9+'Dat1'!HC9+'Dat1'!IW9+'Dat1'!KQ9)/$A8</f>
        <v>0</v>
      </c>
      <c r="BC8">
        <f>('Dat1'!FJ9+'Dat1'!HD9+'Dat1'!IX9+'Dat1'!KR9)/$A8</f>
        <v>0</v>
      </c>
      <c r="BD8">
        <f>('Dat1'!FK9+'Dat1'!HE9+'Dat1'!IY9+'Dat1'!KS9)/$A8</f>
        <v>0</v>
      </c>
      <c r="BE8">
        <f>('Dat1'!FL9+'Dat1'!HF9+'Dat1'!IZ9+'Dat1'!KT9)/$A8</f>
        <v>0</v>
      </c>
      <c r="BF8">
        <f>('Dat1'!FM9+'Dat1'!HG9+'Dat1'!JA9+'Dat1'!KU9)/$A8</f>
        <v>0</v>
      </c>
      <c r="BG8">
        <f>('Dat1'!FN9+'Dat1'!HH9+'Dat1'!JB9+'Dat1'!KV9)/$A8</f>
        <v>0</v>
      </c>
      <c r="BH8">
        <f>('Dat1'!FO9+'Dat1'!HI9+'Dat1'!JC9+'Dat1'!KW9)/$A8</f>
        <v>0</v>
      </c>
      <c r="BI8">
        <f>('Dat1'!FP9+'Dat1'!HJ9+'Dat1'!JD9+'Dat1'!KX9)/$A8</f>
        <v>0</v>
      </c>
      <c r="BJ8">
        <f>('Dat1'!FQ9+'Dat1'!HK9+'Dat1'!JE9+'Dat1'!KY9)/$A8</f>
        <v>2</v>
      </c>
      <c r="BK8">
        <f>('Dat1'!FR9+'Dat1'!HL9+'Dat1'!JF9+'Dat1'!KZ9)/$A8</f>
        <v>0</v>
      </c>
      <c r="BL8">
        <f>('Dat1'!FS9+'Dat1'!HM9+'Dat1'!JG9+'Dat1'!LA9)/$A8</f>
        <v>0</v>
      </c>
      <c r="BM8">
        <f>('Dat1'!FT9+'Dat1'!HN9+'Dat1'!JH9+'Dat1'!LB9)/$A8</f>
        <v>0</v>
      </c>
      <c r="BN8">
        <f>('Dat1'!FU9+'Dat1'!HO9+'Dat1'!JI9+'Dat1'!LC9)/$A8</f>
        <v>0</v>
      </c>
      <c r="BO8">
        <f>('Dat1'!FV9+'Dat1'!HP9+'Dat1'!JJ9+'Dat1'!LD9)/$A8</f>
        <v>0</v>
      </c>
      <c r="BP8">
        <f>('Dat1'!FW9+'Dat1'!HQ9+'Dat1'!JK9+'Dat1'!LE9)/$A8</f>
        <v>0</v>
      </c>
      <c r="BQ8">
        <f>('Dat1'!FX9+'Dat1'!HR9+'Dat1'!JL9+'Dat1'!LF9)/$A8</f>
        <v>0</v>
      </c>
      <c r="BR8">
        <f>('Dat1'!FY9+'Dat1'!HS9+'Dat1'!JM9+'Dat1'!LG9)/$A8</f>
        <v>0</v>
      </c>
      <c r="BS8">
        <f>('Dat1'!FZ9+'Dat1'!HT9+'Dat1'!JN9+'Dat1'!LH9)/$A8</f>
        <v>0</v>
      </c>
      <c r="BT8">
        <f>('Dat1'!GA9+'Dat1'!HU9+'Dat1'!JO9+'Dat1'!LI9)/$A8</f>
        <v>0</v>
      </c>
      <c r="BU8">
        <f>('Dat1'!GB9+'Dat1'!HV9+'Dat1'!JP9+'Dat1'!LJ9)/$A8</f>
        <v>0</v>
      </c>
      <c r="BV8">
        <f>('Dat1'!GC9+'Dat1'!HW9+'Dat1'!JQ9+'Dat1'!LK9)/$A8</f>
        <v>0</v>
      </c>
      <c r="BW8">
        <f>('Dat1'!GD9+'Dat1'!HX9+'Dat1'!JR9+'Dat1'!LL9)/$A8</f>
        <v>0</v>
      </c>
      <c r="BX8">
        <f>('Dat1'!GE9+'Dat1'!HY9+'Dat1'!JS9+'Dat1'!LM9)/$A8</f>
        <v>0</v>
      </c>
      <c r="BY8">
        <f>('Dat1'!GF9+'Dat1'!HZ9+'Dat1'!JT9+'Dat1'!LN9)/$A8</f>
        <v>0</v>
      </c>
      <c r="BZ8">
        <f>('Dat1'!GG9+'Dat1'!IA9+'Dat1'!JU9+'Dat1'!LO9)/$A8</f>
        <v>0</v>
      </c>
      <c r="CA8">
        <f>('Dat1'!GH9+'Dat1'!IB9+'Dat1'!JV9+'Dat1'!LP9)/$A8</f>
        <v>0</v>
      </c>
      <c r="CB8">
        <f>('Dat1'!GI9+'Dat1'!IC9+'Dat1'!JW9+'Dat1'!LQ9)/$A8</f>
        <v>0</v>
      </c>
      <c r="CC8">
        <f>('Dat1'!GJ9+'Dat1'!ID9+'Dat1'!JX9+'Dat1'!LR9)/$A8</f>
        <v>0</v>
      </c>
      <c r="CD8">
        <f>('Dat1'!GK9+'Dat1'!IE9+'Dat1'!JY9+'Dat1'!LS9)/$A8</f>
        <v>0</v>
      </c>
      <c r="CE8">
        <f>('Dat1'!GL9+'Dat1'!IF9+'Dat1'!JZ9+'Dat1'!LT9)/$A8</f>
        <v>0</v>
      </c>
      <c r="CF8" s="8">
        <f t="shared" si="1"/>
        <v>0</v>
      </c>
      <c r="CG8" s="8">
        <f t="shared" si="2"/>
        <v>2</v>
      </c>
      <c r="CH8">
        <f>('Dat1'!LU9+'Dat1'!NM9+'Dat1'!PE9+'Dat1'!QW9)/$A8</f>
        <v>0</v>
      </c>
      <c r="CI8">
        <f>('Dat1'!LV9+'Dat1'!NN9+'Dat1'!PF9+'Dat1'!QX9)/$A8</f>
        <v>0</v>
      </c>
      <c r="CJ8">
        <f>('Dat1'!LW9+'Dat1'!NO9+'Dat1'!PG9+'Dat1'!QY9)/$A8</f>
        <v>0</v>
      </c>
      <c r="CK8">
        <f>('Dat1'!LX9+'Dat1'!NP9+'Dat1'!PH9+'Dat1'!QZ9)/$A8</f>
        <v>0</v>
      </c>
      <c r="CL8">
        <f>('Dat1'!LY9+'Dat1'!NQ9+'Dat1'!PI9+'Dat1'!RA9)/$A8</f>
        <v>0</v>
      </c>
      <c r="CM8">
        <f>('Dat1'!LZ9+'Dat1'!NR9+'Dat1'!PJ9+'Dat1'!RB9)/$A8</f>
        <v>0</v>
      </c>
      <c r="CN8">
        <f>('Dat1'!MA9+'Dat1'!NS9+'Dat1'!PK9+'Dat1'!RC9)/$A8</f>
        <v>0</v>
      </c>
      <c r="CO8">
        <f>('Dat1'!MB9+'Dat1'!NT9+'Dat1'!PL9+'Dat1'!RD9)/$A8</f>
        <v>0</v>
      </c>
      <c r="CP8">
        <f>('Dat1'!MC9+'Dat1'!NU9+'Dat1'!PM9+'Dat1'!RE9)/$A8</f>
        <v>0</v>
      </c>
      <c r="CQ8">
        <f>('Dat1'!MD9+'Dat1'!NV9+'Dat1'!PN9+'Dat1'!RF9)/$A8</f>
        <v>0</v>
      </c>
      <c r="CR8">
        <f>('Dat1'!ME9+'Dat1'!NW9+'Dat1'!PO9+'Dat1'!RG9)/$A8</f>
        <v>0</v>
      </c>
      <c r="CS8">
        <f>('Dat1'!MF9+'Dat1'!NX9+'Dat1'!PP9+'Dat1'!RH9)/$A8</f>
        <v>0</v>
      </c>
      <c r="CT8">
        <f>('Dat1'!MG9+'Dat1'!NY9+'Dat1'!PQ9+'Dat1'!RI9)/$A8</f>
        <v>0</v>
      </c>
      <c r="CU8">
        <f>('Dat1'!MH9+'Dat1'!NZ9+'Dat1'!PR9+'Dat1'!RJ9)/$A8</f>
        <v>0</v>
      </c>
      <c r="CV8">
        <f>('Dat1'!MI9+'Dat1'!OA9+'Dat1'!PS9+'Dat1'!RK9)/$A8</f>
        <v>0</v>
      </c>
      <c r="CW8">
        <f>('Dat1'!MJ9+'Dat1'!OB9+'Dat1'!PT9+'Dat1'!RL9)/$A8</f>
        <v>0</v>
      </c>
      <c r="CX8">
        <f>('Dat1'!MK9+'Dat1'!OC9+'Dat1'!PU9+'Dat1'!RM9)/$A8</f>
        <v>0</v>
      </c>
      <c r="CY8">
        <f>('Dat1'!ML9+'Dat1'!OD9+'Dat1'!PV9+'Dat1'!RN9)/$A8</f>
        <v>0</v>
      </c>
      <c r="CZ8">
        <f>('Dat1'!MM9+'Dat1'!OE9+'Dat1'!PW9+'Dat1'!RO9)/$A8</f>
        <v>0</v>
      </c>
      <c r="DA8">
        <f>('Dat1'!MN9+'Dat1'!OF9+'Dat1'!PX9+'Dat1'!RP9)/$A8</f>
        <v>0</v>
      </c>
      <c r="DB8">
        <f>('Dat1'!MO9+'Dat1'!OG9+'Dat1'!PY9+'Dat1'!RQ9)/$A8</f>
        <v>0</v>
      </c>
      <c r="DC8">
        <f>('Dat1'!MP9+'Dat1'!OH9+'Dat1'!PZ9+'Dat1'!RR9)/$A8</f>
        <v>0</v>
      </c>
      <c r="DD8">
        <f>('Dat1'!MQ9+'Dat1'!OI9+'Dat1'!QA9+'Dat1'!RS9)/$A8</f>
        <v>0</v>
      </c>
      <c r="DE8">
        <f>('Dat1'!MR9+'Dat1'!OJ9+'Dat1'!QB9+'Dat1'!RT9)/$A8</f>
        <v>5</v>
      </c>
      <c r="DF8">
        <f>('Dat1'!MS9+'Dat1'!OK9+'Dat1'!QC9+'Dat1'!RU9)/$A8</f>
        <v>0</v>
      </c>
      <c r="DG8">
        <f>('Dat1'!MT9+'Dat1'!OL9+'Dat1'!QD9+'Dat1'!RV9)/$A8</f>
        <v>0</v>
      </c>
      <c r="DH8">
        <f>('Dat1'!MU9+'Dat1'!OM9+'Dat1'!QE9+'Dat1'!RW9)/$A8</f>
        <v>0</v>
      </c>
      <c r="DI8">
        <f>('Dat1'!MV9+'Dat1'!ON9+'Dat1'!QF9+'Dat1'!RX9)/$A8</f>
        <v>0</v>
      </c>
      <c r="DJ8">
        <f>('Dat1'!MW9+'Dat1'!OO9+'Dat1'!QG9+'Dat1'!RY9)/$A8</f>
        <v>0</v>
      </c>
      <c r="DK8">
        <f>('Dat1'!MX9+'Dat1'!OP9+'Dat1'!QH9+'Dat1'!RZ9)/$A8</f>
        <v>0</v>
      </c>
      <c r="DL8">
        <f>('Dat1'!MY9+'Dat1'!OQ9+'Dat1'!QI9+'Dat1'!SA9)/$A8</f>
        <v>0</v>
      </c>
      <c r="DM8">
        <f>('Dat1'!MZ9+'Dat1'!OR9+'Dat1'!QJ9+'Dat1'!SB9)/$A8</f>
        <v>0</v>
      </c>
      <c r="DN8">
        <f>('Dat1'!NA9+'Dat1'!OS9+'Dat1'!QK9+'Dat1'!SC9)/$A8</f>
        <v>0</v>
      </c>
      <c r="DO8">
        <f>('Dat1'!NB9+'Dat1'!OT9+'Dat1'!QL9+'Dat1'!SD9)/$A8</f>
        <v>0</v>
      </c>
      <c r="DP8">
        <f>('Dat1'!NC9+'Dat1'!OU9+'Dat1'!QM9+'Dat1'!SE9)/$A8</f>
        <v>0</v>
      </c>
      <c r="DQ8">
        <f>('Dat1'!ND9+'Dat1'!OV9+'Dat1'!QN9+'Dat1'!SF9)/$A8</f>
        <v>0</v>
      </c>
      <c r="DR8">
        <f>('Dat1'!NE9+'Dat1'!OW9+'Dat1'!QO9+'Dat1'!SG9)/$A8</f>
        <v>0</v>
      </c>
      <c r="DS8">
        <f>('Dat1'!NF9+'Dat1'!OX9+'Dat1'!QP9+'Dat1'!SH9)/$A8</f>
        <v>0</v>
      </c>
      <c r="DT8">
        <f>('Dat1'!NG9+'Dat1'!OY9+'Dat1'!QQ9+'Dat1'!SI9)/$A8</f>
        <v>1.75</v>
      </c>
      <c r="DU8">
        <f>('Dat1'!NH9+'Dat1'!OZ9+'Dat1'!QR9+'Dat1'!SJ9)/$A8</f>
        <v>0</v>
      </c>
      <c r="DV8">
        <f>('Dat1'!NI9+'Dat1'!PA9+'Dat1'!QS9+'Dat1'!SK9)/$A8</f>
        <v>0</v>
      </c>
      <c r="DW8">
        <f>('Dat1'!NJ9+'Dat1'!PB9+'Dat1'!QT9+'Dat1'!SL9)/$A8</f>
        <v>0</v>
      </c>
      <c r="DX8">
        <f>('Dat1'!NK9+'Dat1'!PC9+'Dat1'!QU9+'Dat1'!SM9)/$A8</f>
        <v>3.5</v>
      </c>
      <c r="DY8">
        <f>('Dat1'!NL9+'Dat1'!PD9+'Dat1'!QV9+'Dat1'!SN9)/$A8</f>
        <v>0</v>
      </c>
      <c r="DZ8" s="8">
        <f t="shared" si="7"/>
        <v>0</v>
      </c>
      <c r="EA8" s="8">
        <f t="shared" si="8"/>
        <v>10.25</v>
      </c>
      <c r="EB8" s="127">
        <f>('Dat1'!SO9+'Dat1'!SQ9+'Dat1'!SS9+'Dat1'!SU9)/$A8</f>
        <v>0</v>
      </c>
      <c r="EC8" s="127">
        <f>('Dat1'!SP9+'Dat1'!SR9+'Dat1'!ST9+'Dat1'!SV9)/$A8</f>
        <v>0.5</v>
      </c>
      <c r="ED8" s="8">
        <f t="shared" si="16"/>
        <v>0</v>
      </c>
      <c r="EE8" s="8">
        <f t="shared" si="9"/>
        <v>0.5</v>
      </c>
      <c r="EF8">
        <f>SUM('Dat1'!SW9+'Dat1'!TE9+'Dat1'!TM9+'Dat1'!TU9)/$A8</f>
        <v>0.5</v>
      </c>
      <c r="EG8">
        <f>SUM('Dat1'!SX9+'Dat1'!TF9+'Dat1'!TN9+'Dat1'!TV9)/$A8</f>
        <v>1.5</v>
      </c>
      <c r="EH8">
        <f>SUM('Dat1'!SY9+'Dat1'!TG9+'Dat1'!TO9+'Dat1'!TW9)/$A8</f>
        <v>0.5</v>
      </c>
      <c r="EI8">
        <f>SUM('Dat1'!SZ9+'Dat1'!TH9+'Dat1'!TP9+'Dat1'!TX9)/$A8</f>
        <v>1</v>
      </c>
      <c r="EJ8">
        <f>SUM('Dat1'!TA9+'Dat1'!TI9+'Dat1'!TQ9+'Dat1'!TY9)/$A8</f>
        <v>0</v>
      </c>
      <c r="EK8">
        <f>SUM('Dat1'!TB9+'Dat1'!TJ9+'Dat1'!TR9+'Dat1'!TZ9)/$A8</f>
        <v>0</v>
      </c>
      <c r="EL8">
        <f>SUM('Dat1'!TC9+'Dat1'!TK9+'Dat1'!TS9+'Dat1'!UA9)/$A8</f>
        <v>0</v>
      </c>
      <c r="EM8">
        <f>SUM('Dat1'!TD9+'Dat1'!TL9+'Dat1'!TT9+'Dat1'!UB9)/$A8</f>
        <v>0</v>
      </c>
      <c r="EN8" s="8">
        <f t="shared" si="10"/>
        <v>3.5</v>
      </c>
      <c r="EO8" s="8">
        <f t="shared" si="11"/>
        <v>0</v>
      </c>
      <c r="EP8" s="7">
        <f>('Dat1'!UC9+'Dat1'!UG9)/2</f>
        <v>56</v>
      </c>
      <c r="EQ8" s="7">
        <f>('Dat1'!UD9+'Dat1'!UH9)/2</f>
        <v>0</v>
      </c>
      <c r="ER8" s="7">
        <f>('Dat1'!UE9+'Dat1'!UI9)/2</f>
        <v>28</v>
      </c>
      <c r="ES8" s="7">
        <f>('Dat1'!UF9+'Dat1'!UJ9)/2</f>
        <v>2</v>
      </c>
      <c r="ET8" s="8">
        <f>('Dat1'!UK9+'Dat1'!UT9)/2</f>
        <v>0</v>
      </c>
      <c r="EU8" s="8">
        <f>('Dat1'!UL9+'Dat1'!UU9)/2</f>
        <v>0.5</v>
      </c>
      <c r="EV8" s="8">
        <f>('Dat1'!UM9+'Dat1'!UV9)/2</f>
        <v>4.5</v>
      </c>
      <c r="EW8" s="8">
        <f>('Dat1'!UN9+'Dat1'!UW9)/2</f>
        <v>7.5</v>
      </c>
      <c r="EX8" s="8">
        <f>('Dat1'!UO9+'Dat1'!UX9)/2</f>
        <v>24</v>
      </c>
      <c r="EY8" s="8">
        <f>('Dat1'!UP9+'Dat1'!UY9)/2</f>
        <v>11.5</v>
      </c>
      <c r="EZ8" s="8">
        <f>('Dat1'!UQ9+'Dat1'!UZ9)/2</f>
        <v>6.5</v>
      </c>
      <c r="FA8" s="8">
        <f>('Dat1'!UR9+'Dat1'!VA9)/2</f>
        <v>1.5</v>
      </c>
      <c r="FB8" s="8">
        <f>('Dat1'!US9+'Dat1'!VB9)/2</f>
        <v>0</v>
      </c>
      <c r="FC8">
        <f>'Dat1'!VC9</f>
        <v>0</v>
      </c>
      <c r="FD8">
        <f>'Dat1'!VD9</f>
        <v>0</v>
      </c>
      <c r="FE8">
        <f>'Dat1'!VE9</f>
        <v>0</v>
      </c>
      <c r="FF8">
        <f>'Dat1'!VF9</f>
        <v>0</v>
      </c>
      <c r="FG8">
        <f>'Dat1'!VG9</f>
        <v>0</v>
      </c>
      <c r="FH8">
        <f>'Dat1'!VH9</f>
        <v>0</v>
      </c>
      <c r="FI8">
        <f>'Dat1'!VI9</f>
        <v>0</v>
      </c>
      <c r="FJ8">
        <f>'Dat1'!VJ9</f>
        <v>0</v>
      </c>
      <c r="FK8">
        <f>'Dat1'!VK9</f>
        <v>0</v>
      </c>
      <c r="FL8">
        <f>'Dat1'!VL9</f>
        <v>0</v>
      </c>
      <c r="FM8">
        <f>'Dat1'!VM9</f>
        <v>36</v>
      </c>
      <c r="FN8">
        <f>'Dat1'!VN9</f>
        <v>57</v>
      </c>
      <c r="FO8">
        <f>'Dat1'!VO9</f>
        <v>25</v>
      </c>
      <c r="FP8">
        <f>'Dat1'!VP9</f>
        <v>120</v>
      </c>
      <c r="FQ8">
        <f>'Dat1'!VQ9</f>
        <v>0</v>
      </c>
      <c r="FR8">
        <f>'Dat1'!VR9</f>
        <v>0</v>
      </c>
      <c r="FS8">
        <f>'Dat1'!VS9</f>
        <v>4</v>
      </c>
      <c r="FT8">
        <f>'Dat1'!VT9</f>
        <v>7</v>
      </c>
      <c r="FU8">
        <f>'Dat1'!VU9</f>
        <v>5</v>
      </c>
      <c r="FV8">
        <f>'Dat1'!VV9</f>
        <v>2</v>
      </c>
      <c r="FW8">
        <f>'Dat1'!VW9</f>
        <v>3</v>
      </c>
      <c r="FX8">
        <f>'Dat1'!VX9</f>
        <v>0</v>
      </c>
      <c r="FY8">
        <f>'Dat1'!VY9</f>
        <v>8</v>
      </c>
      <c r="FZ8">
        <f>'Dat1'!VZ9</f>
        <v>0</v>
      </c>
      <c r="GA8">
        <f>'Dat1'!WA9</f>
        <v>2</v>
      </c>
      <c r="GB8">
        <f>'Dat1'!WB9</f>
        <v>1</v>
      </c>
      <c r="GC8">
        <f>'Dat1'!WC9</f>
        <v>7</v>
      </c>
      <c r="GD8">
        <f>'Dat1'!WD9</f>
        <v>0</v>
      </c>
      <c r="GE8" s="12">
        <f>'Dat1'!WO9</f>
        <v>0</v>
      </c>
      <c r="GF8" s="12">
        <f>'Dat1'!WP9</f>
        <v>47</v>
      </c>
      <c r="GG8">
        <f>'Dat1'!WQ9</f>
        <v>0</v>
      </c>
      <c r="GH8">
        <f>'Dat1'!WR9</f>
        <v>0</v>
      </c>
      <c r="GI8">
        <f>'Dat1'!WS9</f>
        <v>0</v>
      </c>
      <c r="GJ8">
        <f>'Dat1'!WT9</f>
        <v>0</v>
      </c>
      <c r="GK8">
        <f>'Dat1'!WU9</f>
        <v>0</v>
      </c>
      <c r="GL8">
        <f>'Dat1'!WV9</f>
        <v>0</v>
      </c>
      <c r="GM8">
        <f>'Dat1'!WW9</f>
        <v>0</v>
      </c>
      <c r="GN8">
        <f>'Dat1'!WX9</f>
        <v>0</v>
      </c>
      <c r="GO8">
        <f>'Dat1'!WY9</f>
        <v>0</v>
      </c>
      <c r="GP8">
        <f>'Dat1'!WZ9</f>
        <v>0</v>
      </c>
      <c r="GQ8">
        <f>'Dat1'!XA9</f>
        <v>0</v>
      </c>
      <c r="GR8">
        <f>'Dat1'!XB9</f>
        <v>0</v>
      </c>
      <c r="GS8">
        <f>'Dat1'!XC9</f>
        <v>0</v>
      </c>
      <c r="GT8">
        <f>'Dat1'!XD9</f>
        <v>15</v>
      </c>
      <c r="GU8">
        <f>'Dat1'!XE9</f>
        <v>0</v>
      </c>
      <c r="GV8">
        <f>'Dat1'!XF9</f>
        <v>0</v>
      </c>
      <c r="GW8">
        <f>'Dat1'!XG9</f>
        <v>22</v>
      </c>
      <c r="GX8">
        <f>'Dat1'!XH9</f>
        <v>15</v>
      </c>
      <c r="GY8">
        <f>'Dat1'!XI9</f>
        <v>0</v>
      </c>
      <c r="GZ8">
        <f>'Dat1'!XJ9</f>
        <v>1</v>
      </c>
      <c r="HA8">
        <f>'Dat1'!XK9</f>
        <v>0</v>
      </c>
      <c r="HB8">
        <f>'Dat1'!XL9</f>
        <v>0</v>
      </c>
      <c r="HC8">
        <f>'Dat1'!XM9</f>
        <v>0</v>
      </c>
      <c r="HD8">
        <f>'Dat1'!XN9</f>
        <v>13</v>
      </c>
      <c r="HE8">
        <f>'Dat1'!XO9</f>
        <v>2</v>
      </c>
      <c r="HF8">
        <f>'Dat1'!XP9</f>
        <v>15</v>
      </c>
      <c r="HG8" s="12">
        <f t="shared" si="12"/>
        <v>0</v>
      </c>
      <c r="HH8" s="12">
        <f t="shared" si="13"/>
        <v>83</v>
      </c>
      <c r="HI8">
        <f>'Dat1'!XQ9</f>
        <v>0</v>
      </c>
      <c r="HJ8">
        <f>'Dat1'!XR9</f>
        <v>0</v>
      </c>
      <c r="HK8">
        <f>'Dat1'!XS9</f>
        <v>0</v>
      </c>
      <c r="HL8">
        <f>'Dat1'!XT9</f>
        <v>0</v>
      </c>
      <c r="HM8">
        <f>'Dat1'!XU9</f>
        <v>0</v>
      </c>
      <c r="HN8">
        <f>'Dat1'!XV9</f>
        <v>0</v>
      </c>
      <c r="HO8">
        <f>'Dat1'!XW9</f>
        <v>0</v>
      </c>
      <c r="HP8">
        <f>'Dat1'!XX9</f>
        <v>0</v>
      </c>
      <c r="HQ8">
        <f>'Dat1'!XY9</f>
        <v>0</v>
      </c>
      <c r="HR8">
        <f>'Dat1'!XZ9</f>
        <v>0</v>
      </c>
      <c r="HS8">
        <f>'Dat1'!YA9</f>
        <v>0</v>
      </c>
      <c r="HT8">
        <f>'Dat1'!YB9</f>
        <v>0</v>
      </c>
      <c r="HU8">
        <f>'Dat1'!YC9</f>
        <v>0</v>
      </c>
      <c r="HV8">
        <f>'Dat1'!YD9</f>
        <v>0</v>
      </c>
      <c r="HW8">
        <f>'Dat1'!YE9</f>
        <v>0</v>
      </c>
      <c r="HX8">
        <f>'Dat1'!YF9</f>
        <v>0</v>
      </c>
      <c r="HY8">
        <f>'Dat1'!YG9</f>
        <v>0</v>
      </c>
      <c r="HZ8">
        <f>'Dat1'!YH9</f>
        <v>0</v>
      </c>
      <c r="IA8">
        <f>'Dat1'!YI9</f>
        <v>0</v>
      </c>
      <c r="IB8">
        <f>'Dat1'!YJ9</f>
        <v>0</v>
      </c>
      <c r="IC8">
        <f>'Dat1'!YK9</f>
        <v>0</v>
      </c>
      <c r="ID8">
        <f>'Dat1'!YL9</f>
        <v>0</v>
      </c>
      <c r="IE8">
        <f>'Dat1'!YM9</f>
        <v>0</v>
      </c>
      <c r="IF8">
        <f>'Dat1'!YN9</f>
        <v>0</v>
      </c>
      <c r="IG8">
        <f>'Dat1'!YO9</f>
        <v>5</v>
      </c>
      <c r="IH8">
        <f>'Dat1'!YP9</f>
        <v>5</v>
      </c>
      <c r="II8">
        <f>'Dat1'!YQ9</f>
        <v>0</v>
      </c>
      <c r="IJ8">
        <f>'Dat1'!YR9</f>
        <v>0</v>
      </c>
      <c r="IK8">
        <f>'Dat1'!YS9</f>
        <v>0</v>
      </c>
      <c r="IL8">
        <f>'Dat1'!YT9</f>
        <v>0</v>
      </c>
      <c r="IM8">
        <f>'Dat1'!YU9</f>
        <v>0</v>
      </c>
      <c r="IN8">
        <f>'Dat1'!YV9</f>
        <v>0</v>
      </c>
      <c r="IO8">
        <f>'Dat1'!YW9</f>
        <v>0</v>
      </c>
      <c r="IP8">
        <f>'Dat1'!YX9</f>
        <v>0</v>
      </c>
      <c r="IQ8">
        <f>'Dat1'!YY9</f>
        <v>0</v>
      </c>
      <c r="IR8">
        <f>'Dat1'!YZ9</f>
        <v>5</v>
      </c>
      <c r="IS8">
        <f>'Dat1'!ZA9</f>
        <v>0</v>
      </c>
      <c r="IT8">
        <f>'Dat1'!ZB9</f>
        <v>0</v>
      </c>
      <c r="IU8">
        <f>'Dat1'!ZC9</f>
        <v>0</v>
      </c>
      <c r="IV8">
        <f>'Dat1'!ZD9</f>
        <v>0</v>
      </c>
      <c r="IW8">
        <f>'Dat1'!ZE9</f>
        <v>4</v>
      </c>
      <c r="IX8">
        <f>'Dat1'!ZF9</f>
        <v>0</v>
      </c>
      <c r="IY8">
        <f>'Dat1'!ZG9</f>
        <v>0</v>
      </c>
      <c r="IZ8">
        <f>'Dat1'!ZH9</f>
        <v>0</v>
      </c>
      <c r="JA8">
        <f>'Dat1'!ZI9</f>
        <v>0</v>
      </c>
      <c r="JB8">
        <f>'Dat1'!ZJ9</f>
        <v>3</v>
      </c>
      <c r="JC8" s="12">
        <f t="shared" si="3"/>
        <v>0</v>
      </c>
      <c r="JD8" s="12">
        <f t="shared" si="4"/>
        <v>22</v>
      </c>
      <c r="JE8">
        <f>'Dat1'!ZK9</f>
        <v>0</v>
      </c>
      <c r="JF8">
        <f>'Dat1'!ZL9</f>
        <v>0</v>
      </c>
      <c r="JG8">
        <f>'Dat1'!ZM9</f>
        <v>0</v>
      </c>
      <c r="JH8">
        <f>'Dat1'!ZN9</f>
        <v>0</v>
      </c>
      <c r="JI8">
        <f>'Dat1'!ZO9</f>
        <v>0</v>
      </c>
      <c r="JJ8">
        <f>'Dat1'!ZP9</f>
        <v>0</v>
      </c>
      <c r="JK8">
        <f>'Dat1'!ZQ9</f>
        <v>0</v>
      </c>
      <c r="JL8">
        <f>'Dat1'!ZR9</f>
        <v>0</v>
      </c>
      <c r="JM8">
        <f>'Dat1'!ZS9</f>
        <v>0</v>
      </c>
      <c r="JN8">
        <f>'Dat1'!ZT9</f>
        <v>0</v>
      </c>
      <c r="JO8">
        <f>'Dat1'!ZU9</f>
        <v>0</v>
      </c>
      <c r="JP8">
        <f>'Dat1'!ZV9</f>
        <v>0</v>
      </c>
      <c r="JQ8">
        <f>'Dat1'!ZW9</f>
        <v>0</v>
      </c>
      <c r="JR8">
        <f>'Dat1'!ZX9</f>
        <v>0</v>
      </c>
      <c r="JS8">
        <f>'Dat1'!ZY9</f>
        <v>0</v>
      </c>
      <c r="JT8">
        <f>'Dat1'!ZZ9</f>
        <v>0</v>
      </c>
      <c r="JU8">
        <f>'Dat1'!AAA9</f>
        <v>0</v>
      </c>
      <c r="JV8">
        <f>'Dat1'!AAB9</f>
        <v>0</v>
      </c>
      <c r="JW8">
        <f>'Dat1'!AAC9</f>
        <v>0</v>
      </c>
      <c r="JX8">
        <f>'Dat1'!AAD9</f>
        <v>0</v>
      </c>
      <c r="JY8">
        <f>'Dat1'!AAE9</f>
        <v>0</v>
      </c>
      <c r="JZ8">
        <f>'Dat1'!AAF9</f>
        <v>0</v>
      </c>
      <c r="KA8">
        <f>'Dat1'!AAG9</f>
        <v>3</v>
      </c>
      <c r="KB8">
        <f>'Dat1'!AAH9</f>
        <v>16</v>
      </c>
      <c r="KC8">
        <f>'Dat1'!AAI9</f>
        <v>0</v>
      </c>
      <c r="KD8">
        <f>'Dat1'!AAJ9</f>
        <v>0</v>
      </c>
      <c r="KE8">
        <f>'Dat1'!AAK9</f>
        <v>0</v>
      </c>
      <c r="KF8">
        <f>'Dat1'!AAL9</f>
        <v>0</v>
      </c>
      <c r="KG8">
        <f>'Dat1'!AAM9</f>
        <v>7</v>
      </c>
      <c r="KH8">
        <f>'Dat1'!AAN9</f>
        <v>0</v>
      </c>
      <c r="KI8">
        <f>'Dat1'!AAO9</f>
        <v>0</v>
      </c>
      <c r="KJ8">
        <f>'Dat1'!AAP9</f>
        <v>0</v>
      </c>
      <c r="KK8">
        <f>'Dat1'!AAQ9</f>
        <v>0</v>
      </c>
      <c r="KL8">
        <f>'Dat1'!AAR9</f>
        <v>0</v>
      </c>
      <c r="KM8">
        <f>'Dat1'!AAS9</f>
        <v>0</v>
      </c>
      <c r="KN8">
        <f>'Dat1'!AAT9</f>
        <v>0</v>
      </c>
      <c r="KO8">
        <f>'Dat1'!AAU9</f>
        <v>0</v>
      </c>
      <c r="KP8">
        <f>'Dat1'!AAV9</f>
        <v>6</v>
      </c>
      <c r="KQ8">
        <f>'Dat1'!AAW9</f>
        <v>9</v>
      </c>
      <c r="KR8">
        <f>'Dat1'!AAX9</f>
        <v>0</v>
      </c>
      <c r="KS8">
        <f>'Dat1'!AAY9</f>
        <v>0</v>
      </c>
      <c r="KT8">
        <f>'Dat1'!AAZ9</f>
        <v>0</v>
      </c>
      <c r="KU8">
        <f>'Dat1'!ABA9</f>
        <v>11</v>
      </c>
      <c r="KV8">
        <f>'Dat1'!ABB9</f>
        <v>0</v>
      </c>
      <c r="KW8" s="12">
        <f>SUM(Dat1fix!JE8:JZ8)</f>
        <v>0</v>
      </c>
      <c r="KX8" s="12">
        <f t="shared" si="14"/>
        <v>52</v>
      </c>
      <c r="KY8" s="12">
        <f>'Dat1'!ABC9</f>
        <v>1</v>
      </c>
      <c r="KZ8" s="12">
        <f>'Dat1'!ABD9</f>
        <v>7</v>
      </c>
      <c r="LA8">
        <f>'Dat1'!ABE9</f>
        <v>0</v>
      </c>
      <c r="LB8">
        <f>'Dat1'!ABF9</f>
        <v>0</v>
      </c>
      <c r="LC8">
        <f>'Dat1'!ABG9</f>
        <v>0</v>
      </c>
      <c r="LD8">
        <f>'Dat1'!VI9</f>
        <v>0</v>
      </c>
      <c r="LE8">
        <f>'Dat1'!VJ9</f>
        <v>0</v>
      </c>
      <c r="LF8">
        <f>'Dat1'!VK9</f>
        <v>0</v>
      </c>
      <c r="LG8">
        <f>'Dat1'!VL9</f>
        <v>0</v>
      </c>
      <c r="LH8">
        <f>'Dat1'!VM9</f>
        <v>36</v>
      </c>
      <c r="LI8">
        <f>'Dat1'!VN9</f>
        <v>57</v>
      </c>
      <c r="LJ8">
        <f>'Dat1'!VO9</f>
        <v>25</v>
      </c>
      <c r="LK8">
        <f>'Dat1'!VP9</f>
        <v>120</v>
      </c>
      <c r="LL8">
        <f>'Dat1'!VQ9</f>
        <v>0</v>
      </c>
      <c r="LM8">
        <f>'Dat1'!VR9</f>
        <v>0</v>
      </c>
      <c r="LN8">
        <f>'Dat1'!VS9</f>
        <v>4</v>
      </c>
      <c r="LO8">
        <f>'Dat1'!VT9</f>
        <v>7</v>
      </c>
      <c r="LP8">
        <f>'Dat1'!VU9</f>
        <v>5</v>
      </c>
      <c r="LQ8">
        <f>'Dat1'!VV9</f>
        <v>2</v>
      </c>
      <c r="LR8">
        <f>'Dat1'!VW9</f>
        <v>3</v>
      </c>
      <c r="LS8">
        <f>'Dat1'!VX9</f>
        <v>0</v>
      </c>
      <c r="LT8">
        <f>'Dat1'!VY9</f>
        <v>8</v>
      </c>
      <c r="LU8">
        <f>'Dat1'!VZ9</f>
        <v>0</v>
      </c>
      <c r="LV8" s="12">
        <f>'Dat1'!WA9</f>
        <v>2</v>
      </c>
      <c r="LW8" s="12">
        <f>'Dat1'!WB9</f>
        <v>1</v>
      </c>
      <c r="LX8" s="12">
        <f>'Dat1'!WC9</f>
        <v>7</v>
      </c>
      <c r="LY8" s="12">
        <f>'Dat1'!WD9</f>
        <v>0</v>
      </c>
      <c r="LZ8" s="364">
        <f>'Dat1'!AG9</f>
        <v>28</v>
      </c>
      <c r="MA8" s="364">
        <f>'Dat1'!AH9</f>
        <v>28</v>
      </c>
      <c r="MB8" s="364">
        <f>'Dat1'!AI9</f>
        <v>27</v>
      </c>
      <c r="MC8" s="364">
        <f>'Dat1'!AJ9</f>
        <v>25</v>
      </c>
      <c r="MD8" s="364">
        <f>'Dat1'!WE9</f>
        <v>63</v>
      </c>
    </row>
    <row r="9" spans="1:342">
      <c r="A9" s="73">
        <f>'Dat1'!C10</f>
        <v>4</v>
      </c>
      <c r="B9" t="str">
        <f>'Dat1'!F10</f>
        <v>Akershus</v>
      </c>
      <c r="C9" t="str">
        <f>'Dat1'!G10</f>
        <v>Jessheim vgs</v>
      </c>
      <c r="D9" t="str">
        <f>'Dat1'!H10&amp;" ("&amp;LEFT('Dat1'!I10,1)&amp;"S)"</f>
        <v>Ullersmo fengsel Krogsrud avd (LS)</v>
      </c>
      <c r="E9">
        <f t="shared" si="0"/>
        <v>2</v>
      </c>
      <c r="F9">
        <f t="shared" si="15"/>
        <v>2</v>
      </c>
      <c r="G9">
        <f>'Dat1'!J10</f>
        <v>60</v>
      </c>
      <c r="H9" s="8">
        <f>('Dat1'!AK10+'Dat1'!AM10+'Dat1'!AO10+'Dat1'!AQ10)/$A9</f>
        <v>0</v>
      </c>
      <c r="I9" s="8">
        <f>('Dat1'!AL10+'Dat1'!AN10+'Dat1'!AP10+'Dat1'!AR10)/$A9</f>
        <v>3.25</v>
      </c>
      <c r="J9">
        <f>('Dat1'!AS10+'Dat1'!BS10+'Dat1'!CS10+'Dat1'!DS10)/$A9</f>
        <v>0</v>
      </c>
      <c r="K9">
        <f>('Dat1'!AT10+'Dat1'!BT10+'Dat1'!CT10+'Dat1'!DT10)/$A9</f>
        <v>0</v>
      </c>
      <c r="L9">
        <f>('Dat1'!AU10+'Dat1'!BU10+'Dat1'!CU10+'Dat1'!DU10)/$A9</f>
        <v>0</v>
      </c>
      <c r="M9">
        <f>('Dat1'!AV10+'Dat1'!BV10+'Dat1'!CV10+'Dat1'!DV10)/$A9</f>
        <v>0</v>
      </c>
      <c r="N9">
        <f>('Dat1'!AW10+'Dat1'!BW10+'Dat1'!CW10+'Dat1'!DW10)/$A9</f>
        <v>0</v>
      </c>
      <c r="O9">
        <f>('Dat1'!AX10+'Dat1'!BX10+'Dat1'!CX10+'Dat1'!DX10)/$A9</f>
        <v>0</v>
      </c>
      <c r="P9">
        <f>('Dat1'!AY10+'Dat1'!BY10+'Dat1'!CY10+'Dat1'!DY10)/$A9</f>
        <v>0</v>
      </c>
      <c r="Q9">
        <f>('Dat1'!AZ10+'Dat1'!BZ10+'Dat1'!CZ10+'Dat1'!DZ10)/$A9</f>
        <v>0</v>
      </c>
      <c r="R9">
        <f>('Dat1'!BA10+'Dat1'!CA10+'Dat1'!DA10+'Dat1'!EA10)/$A9</f>
        <v>0</v>
      </c>
      <c r="S9">
        <f>('Dat1'!BB10+'Dat1'!CB10+'Dat1'!DB10+'Dat1'!EB10)/$A9</f>
        <v>0</v>
      </c>
      <c r="T9">
        <f>('Dat1'!BC10+'Dat1'!CC10+'Dat1'!DC10+'Dat1'!EC10)/$A9</f>
        <v>0</v>
      </c>
      <c r="U9">
        <f>('Dat1'!BD10+'Dat1'!CD10+'Dat1'!DD10+'Dat1'!ED10)/$A9</f>
        <v>0</v>
      </c>
      <c r="V9">
        <f>('Dat1'!BE10+'Dat1'!CE10+'Dat1'!DE10+'Dat1'!EE10)/$A9</f>
        <v>0</v>
      </c>
      <c r="W9">
        <f>('Dat1'!BF10+'Dat1'!CF10+'Dat1'!DF10+'Dat1'!EF10)/$A9</f>
        <v>2.25</v>
      </c>
      <c r="X9">
        <f>('Dat1'!BG10+'Dat1'!CG10+'Dat1'!DG10+'Dat1'!EG10)/$A9</f>
        <v>0</v>
      </c>
      <c r="Y9">
        <f>('Dat1'!BH10+'Dat1'!CH10+'Dat1'!DH10+'Dat1'!EH10)/$A9</f>
        <v>0</v>
      </c>
      <c r="Z9">
        <f>('Dat1'!BI10+'Dat1'!CI10+'Dat1'!DI10+'Dat1'!EI10)/$A9</f>
        <v>3.25</v>
      </c>
      <c r="AA9">
        <f>('Dat1'!BJ10+'Dat1'!CJ10+'Dat1'!DJ10+'Dat1'!EJ10)/$A9</f>
        <v>3</v>
      </c>
      <c r="AB9">
        <f>('Dat1'!BK10+'Dat1'!CK10+'Dat1'!DK10+'Dat1'!EK10)/$A9</f>
        <v>0</v>
      </c>
      <c r="AC9">
        <f>('Dat1'!BL10+'Dat1'!CL10+'Dat1'!DL10+'Dat1'!EL10)/$A9</f>
        <v>0</v>
      </c>
      <c r="AD9">
        <f>('Dat1'!BM10+'Dat1'!CM10+'Dat1'!DM10+'Dat1'!EM10)/$A9</f>
        <v>0</v>
      </c>
      <c r="AE9">
        <f>('Dat1'!BN10+'Dat1'!CN10+'Dat1'!DN10+'Dat1'!EN10)/$A9</f>
        <v>0</v>
      </c>
      <c r="AF9">
        <f>('Dat1'!BO10+'Dat1'!CO10+'Dat1'!DO10+'Dat1'!EO10)/$A9</f>
        <v>1</v>
      </c>
      <c r="AG9">
        <f>('Dat1'!BP10+'Dat1'!CP10+'Dat1'!DP10+'Dat1'!EP10)/$A9</f>
        <v>1.75</v>
      </c>
      <c r="AH9">
        <f>('Dat1'!BQ10+'Dat1'!CQ10+'Dat1'!DQ10+'Dat1'!EQ10)/$A9</f>
        <v>0</v>
      </c>
      <c r="AI9">
        <f>('Dat1'!BR10+'Dat1'!CR10+'Dat1'!DR10+'Dat1'!ER10)/$A9</f>
        <v>1</v>
      </c>
      <c r="AJ9" s="8">
        <f t="shared" si="5"/>
        <v>0</v>
      </c>
      <c r="AK9" s="8">
        <f t="shared" si="6"/>
        <v>12.25</v>
      </c>
      <c r="AL9">
        <f>('Dat1'!ES10+'Dat1'!GM10+'Dat1'!IG10+'Dat1'!KA10)/$A9</f>
        <v>0</v>
      </c>
      <c r="AM9">
        <f>('Dat1'!ET10+'Dat1'!GN10+'Dat1'!IH10+'Dat1'!KB10)/$A9</f>
        <v>0</v>
      </c>
      <c r="AN9">
        <f>('Dat1'!EU10+'Dat1'!GO10+'Dat1'!II10+'Dat1'!KC10)/$A9</f>
        <v>0</v>
      </c>
      <c r="AO9">
        <f>('Dat1'!EV10+'Dat1'!GP10+'Dat1'!IJ10+'Dat1'!KD10)/$A9</f>
        <v>0</v>
      </c>
      <c r="AP9">
        <f>('Dat1'!EW10+'Dat1'!GQ10+'Dat1'!IK10+'Dat1'!KE10)/$A9</f>
        <v>0</v>
      </c>
      <c r="AQ9">
        <f>('Dat1'!EX10+'Dat1'!GR10+'Dat1'!IL10+'Dat1'!KF10)/$A9</f>
        <v>0</v>
      </c>
      <c r="AR9">
        <f>('Dat1'!EY10+'Dat1'!GS10+'Dat1'!IM10+'Dat1'!KG10)/$A9</f>
        <v>0</v>
      </c>
      <c r="AS9">
        <f>('Dat1'!EZ10+'Dat1'!GT10+'Dat1'!IN10+'Dat1'!KH10)/$A9</f>
        <v>0</v>
      </c>
      <c r="AT9">
        <f>('Dat1'!FA10+'Dat1'!GU10+'Dat1'!IO10+'Dat1'!KI10)/$A9</f>
        <v>0</v>
      </c>
      <c r="AU9">
        <f>('Dat1'!FB10+'Dat1'!GV10+'Dat1'!IP10+'Dat1'!KJ10)/$A9</f>
        <v>0</v>
      </c>
      <c r="AV9">
        <f>('Dat1'!FC10+'Dat1'!GW10+'Dat1'!IQ10+'Dat1'!KK10)/$A9</f>
        <v>0</v>
      </c>
      <c r="AW9">
        <f>('Dat1'!FD10+'Dat1'!GX10+'Dat1'!IR10+'Dat1'!KL10)/$A9</f>
        <v>0</v>
      </c>
      <c r="AX9">
        <f>('Dat1'!FE10+'Dat1'!GY10+'Dat1'!IS10+'Dat1'!KM10)/$A9</f>
        <v>0</v>
      </c>
      <c r="AY9">
        <f>('Dat1'!FF10+'Dat1'!GZ10+'Dat1'!IT10+'Dat1'!KN10)/$A9</f>
        <v>0</v>
      </c>
      <c r="AZ9">
        <f>('Dat1'!FG10+'Dat1'!HA10+'Dat1'!IU10+'Dat1'!KO10)/$A9</f>
        <v>0</v>
      </c>
      <c r="BA9">
        <f>('Dat1'!FH10+'Dat1'!HB10+'Dat1'!IV10+'Dat1'!KP10)/$A9</f>
        <v>0</v>
      </c>
      <c r="BB9">
        <f>('Dat1'!FI10+'Dat1'!HC10+'Dat1'!IW10+'Dat1'!KQ10)/$A9</f>
        <v>0</v>
      </c>
      <c r="BC9">
        <f>('Dat1'!FJ10+'Dat1'!HD10+'Dat1'!IX10+'Dat1'!KR10)/$A9</f>
        <v>0</v>
      </c>
      <c r="BD9">
        <f>('Dat1'!FK10+'Dat1'!HE10+'Dat1'!IY10+'Dat1'!KS10)/$A9</f>
        <v>0</v>
      </c>
      <c r="BE9">
        <f>('Dat1'!FL10+'Dat1'!HF10+'Dat1'!IZ10+'Dat1'!KT10)/$A9</f>
        <v>0</v>
      </c>
      <c r="BF9">
        <f>('Dat1'!FM10+'Dat1'!HG10+'Dat1'!JA10+'Dat1'!KU10)/$A9</f>
        <v>0</v>
      </c>
      <c r="BG9">
        <f>('Dat1'!FN10+'Dat1'!HH10+'Dat1'!JB10+'Dat1'!KV10)/$A9</f>
        <v>0</v>
      </c>
      <c r="BH9">
        <f>('Dat1'!FO10+'Dat1'!HI10+'Dat1'!JC10+'Dat1'!KW10)/$A9</f>
        <v>0</v>
      </c>
      <c r="BI9">
        <f>('Dat1'!FP10+'Dat1'!HJ10+'Dat1'!JD10+'Dat1'!KX10)/$A9</f>
        <v>0</v>
      </c>
      <c r="BJ9">
        <f>('Dat1'!FQ10+'Dat1'!HK10+'Dat1'!JE10+'Dat1'!KY10)/$A9</f>
        <v>2.5</v>
      </c>
      <c r="BK9">
        <f>('Dat1'!FR10+'Dat1'!HL10+'Dat1'!JF10+'Dat1'!KZ10)/$A9</f>
        <v>2.5</v>
      </c>
      <c r="BL9">
        <f>('Dat1'!FS10+'Dat1'!HM10+'Dat1'!JG10+'Dat1'!LA10)/$A9</f>
        <v>0</v>
      </c>
      <c r="BM9">
        <f>('Dat1'!FT10+'Dat1'!HN10+'Dat1'!JH10+'Dat1'!LB10)/$A9</f>
        <v>0</v>
      </c>
      <c r="BN9">
        <f>('Dat1'!FU10+'Dat1'!HO10+'Dat1'!JI10+'Dat1'!LC10)/$A9</f>
        <v>0</v>
      </c>
      <c r="BO9">
        <f>('Dat1'!FV10+'Dat1'!HP10+'Dat1'!JJ10+'Dat1'!LD10)/$A9</f>
        <v>0</v>
      </c>
      <c r="BP9">
        <f>('Dat1'!FW10+'Dat1'!HQ10+'Dat1'!JK10+'Dat1'!LE10)/$A9</f>
        <v>0</v>
      </c>
      <c r="BQ9">
        <f>('Dat1'!FX10+'Dat1'!HR10+'Dat1'!JL10+'Dat1'!LF10)/$A9</f>
        <v>0</v>
      </c>
      <c r="BR9">
        <f>('Dat1'!FY10+'Dat1'!HS10+'Dat1'!JM10+'Dat1'!LG10)/$A9</f>
        <v>0</v>
      </c>
      <c r="BS9">
        <f>('Dat1'!FZ10+'Dat1'!HT10+'Dat1'!JN10+'Dat1'!LH10)/$A9</f>
        <v>0</v>
      </c>
      <c r="BT9">
        <f>('Dat1'!GA10+'Dat1'!HU10+'Dat1'!JO10+'Dat1'!LI10)/$A9</f>
        <v>0</v>
      </c>
      <c r="BU9">
        <f>('Dat1'!GB10+'Dat1'!HV10+'Dat1'!JP10+'Dat1'!LJ10)/$A9</f>
        <v>0</v>
      </c>
      <c r="BV9">
        <f>('Dat1'!GC10+'Dat1'!HW10+'Dat1'!JQ10+'Dat1'!LK10)/$A9</f>
        <v>0</v>
      </c>
      <c r="BW9">
        <f>('Dat1'!GD10+'Dat1'!HX10+'Dat1'!JR10+'Dat1'!LL10)/$A9</f>
        <v>0</v>
      </c>
      <c r="BX9">
        <f>('Dat1'!GE10+'Dat1'!HY10+'Dat1'!JS10+'Dat1'!LM10)/$A9</f>
        <v>0</v>
      </c>
      <c r="BY9">
        <f>('Dat1'!GF10+'Dat1'!HZ10+'Dat1'!JT10+'Dat1'!LN10)/$A9</f>
        <v>0</v>
      </c>
      <c r="BZ9">
        <f>('Dat1'!GG10+'Dat1'!IA10+'Dat1'!JU10+'Dat1'!LO10)/$A9</f>
        <v>0</v>
      </c>
      <c r="CA9">
        <f>('Dat1'!GH10+'Dat1'!IB10+'Dat1'!JV10+'Dat1'!LP10)/$A9</f>
        <v>0</v>
      </c>
      <c r="CB9">
        <f>('Dat1'!GI10+'Dat1'!IC10+'Dat1'!JW10+'Dat1'!LQ10)/$A9</f>
        <v>0</v>
      </c>
      <c r="CC9">
        <f>('Dat1'!GJ10+'Dat1'!ID10+'Dat1'!JX10+'Dat1'!LR10)/$A9</f>
        <v>0</v>
      </c>
      <c r="CD9">
        <f>('Dat1'!GK10+'Dat1'!IE10+'Dat1'!JY10+'Dat1'!LS10)/$A9</f>
        <v>0</v>
      </c>
      <c r="CE9">
        <f>('Dat1'!GL10+'Dat1'!IF10+'Dat1'!JZ10+'Dat1'!LT10)/$A9</f>
        <v>0</v>
      </c>
      <c r="CF9" s="8">
        <f>SUM(AL9:BH9)</f>
        <v>0</v>
      </c>
      <c r="CG9" s="8">
        <f>SUM(BI9:CE9)</f>
        <v>5</v>
      </c>
      <c r="CH9">
        <f>('Dat1'!LU10+'Dat1'!NM10+'Dat1'!PE10+'Dat1'!QW10)/$A9</f>
        <v>0</v>
      </c>
      <c r="CI9">
        <f>('Dat1'!LV10+'Dat1'!NN10+'Dat1'!PF10+'Dat1'!QX10)/$A9</f>
        <v>0</v>
      </c>
      <c r="CJ9">
        <f>('Dat1'!LW10+'Dat1'!NO10+'Dat1'!PG10+'Dat1'!QY10)/$A9</f>
        <v>0</v>
      </c>
      <c r="CK9">
        <f>('Dat1'!LX10+'Dat1'!NP10+'Dat1'!PH10+'Dat1'!QZ10)/$A9</f>
        <v>0</v>
      </c>
      <c r="CL9">
        <f>('Dat1'!LY10+'Dat1'!NQ10+'Dat1'!PI10+'Dat1'!RA10)/$A9</f>
        <v>0</v>
      </c>
      <c r="CM9">
        <f>('Dat1'!LZ10+'Dat1'!NR10+'Dat1'!PJ10+'Dat1'!RB10)/$A9</f>
        <v>0</v>
      </c>
      <c r="CN9">
        <f>('Dat1'!MA10+'Dat1'!NS10+'Dat1'!PK10+'Dat1'!RC10)/$A9</f>
        <v>0</v>
      </c>
      <c r="CO9">
        <f>('Dat1'!MB10+'Dat1'!NT10+'Dat1'!PL10+'Dat1'!RD10)/$A9</f>
        <v>0</v>
      </c>
      <c r="CP9">
        <f>('Dat1'!MC10+'Dat1'!NU10+'Dat1'!PM10+'Dat1'!RE10)/$A9</f>
        <v>0</v>
      </c>
      <c r="CQ9">
        <f>('Dat1'!MD10+'Dat1'!NV10+'Dat1'!PN10+'Dat1'!RF10)/$A9</f>
        <v>0</v>
      </c>
      <c r="CR9">
        <f>('Dat1'!ME10+'Dat1'!NW10+'Dat1'!PO10+'Dat1'!RG10)/$A9</f>
        <v>0</v>
      </c>
      <c r="CS9">
        <f>('Dat1'!MF10+'Dat1'!NX10+'Dat1'!PP10+'Dat1'!RH10)/$A9</f>
        <v>0</v>
      </c>
      <c r="CT9">
        <f>('Dat1'!MG10+'Dat1'!NY10+'Dat1'!PQ10+'Dat1'!RI10)/$A9</f>
        <v>0</v>
      </c>
      <c r="CU9">
        <f>('Dat1'!MH10+'Dat1'!NZ10+'Dat1'!PR10+'Dat1'!RJ10)/$A9</f>
        <v>0</v>
      </c>
      <c r="CV9">
        <f>('Dat1'!MI10+'Dat1'!OA10+'Dat1'!PS10+'Dat1'!RK10)/$A9</f>
        <v>0</v>
      </c>
      <c r="CW9">
        <f>('Dat1'!MJ10+'Dat1'!OB10+'Dat1'!PT10+'Dat1'!RL10)/$A9</f>
        <v>0</v>
      </c>
      <c r="CX9">
        <f>('Dat1'!MK10+'Dat1'!OC10+'Dat1'!PU10+'Dat1'!RM10)/$A9</f>
        <v>0</v>
      </c>
      <c r="CY9">
        <f>('Dat1'!ML10+'Dat1'!OD10+'Dat1'!PV10+'Dat1'!RN10)/$A9</f>
        <v>0</v>
      </c>
      <c r="CZ9">
        <f>('Dat1'!MM10+'Dat1'!OE10+'Dat1'!PW10+'Dat1'!RO10)/$A9</f>
        <v>0</v>
      </c>
      <c r="DA9">
        <f>('Dat1'!MN10+'Dat1'!OF10+'Dat1'!PX10+'Dat1'!RP10)/$A9</f>
        <v>0</v>
      </c>
      <c r="DB9">
        <f>('Dat1'!MO10+'Dat1'!OG10+'Dat1'!PY10+'Dat1'!RQ10)/$A9</f>
        <v>0</v>
      </c>
      <c r="DC9">
        <f>('Dat1'!MP10+'Dat1'!OH10+'Dat1'!PZ10+'Dat1'!RR10)/$A9</f>
        <v>0</v>
      </c>
      <c r="DD9">
        <f>('Dat1'!MQ10+'Dat1'!OI10+'Dat1'!QA10+'Dat1'!RS10)/$A9</f>
        <v>0</v>
      </c>
      <c r="DE9">
        <f>('Dat1'!MR10+'Dat1'!OJ10+'Dat1'!QB10+'Dat1'!RT10)/$A9</f>
        <v>0</v>
      </c>
      <c r="DF9">
        <f>('Dat1'!MS10+'Dat1'!OK10+'Dat1'!QC10+'Dat1'!RU10)/$A9</f>
        <v>0.75</v>
      </c>
      <c r="DG9">
        <f>('Dat1'!MT10+'Dat1'!OL10+'Dat1'!QD10+'Dat1'!RV10)/$A9</f>
        <v>0</v>
      </c>
      <c r="DH9">
        <f>('Dat1'!MU10+'Dat1'!OM10+'Dat1'!QE10+'Dat1'!RW10)/$A9</f>
        <v>0</v>
      </c>
      <c r="DI9">
        <f>('Dat1'!MV10+'Dat1'!ON10+'Dat1'!QF10+'Dat1'!RX10)/$A9</f>
        <v>0</v>
      </c>
      <c r="DJ9">
        <f>('Dat1'!MW10+'Dat1'!OO10+'Dat1'!QG10+'Dat1'!RY10)/$A9</f>
        <v>0</v>
      </c>
      <c r="DK9">
        <f>('Dat1'!MX10+'Dat1'!OP10+'Dat1'!QH10+'Dat1'!RZ10)/$A9</f>
        <v>0</v>
      </c>
      <c r="DL9">
        <f>('Dat1'!MY10+'Dat1'!OQ10+'Dat1'!QI10+'Dat1'!SA10)/$A9</f>
        <v>0</v>
      </c>
      <c r="DM9">
        <f>('Dat1'!MZ10+'Dat1'!OR10+'Dat1'!QJ10+'Dat1'!SB10)/$A9</f>
        <v>0</v>
      </c>
      <c r="DN9">
        <f>('Dat1'!NA10+'Dat1'!OS10+'Dat1'!QK10+'Dat1'!SC10)/$A9</f>
        <v>0</v>
      </c>
      <c r="DO9">
        <f>('Dat1'!NB10+'Dat1'!OT10+'Dat1'!QL10+'Dat1'!SD10)/$A9</f>
        <v>0</v>
      </c>
      <c r="DP9">
        <f>('Dat1'!NC10+'Dat1'!OU10+'Dat1'!QM10+'Dat1'!SE10)/$A9</f>
        <v>0</v>
      </c>
      <c r="DQ9">
        <f>('Dat1'!ND10+'Dat1'!OV10+'Dat1'!QN10+'Dat1'!SF10)/$A9</f>
        <v>0</v>
      </c>
      <c r="DR9">
        <f>('Dat1'!NE10+'Dat1'!OW10+'Dat1'!QO10+'Dat1'!SG10)/$A9</f>
        <v>0</v>
      </c>
      <c r="DS9">
        <f>('Dat1'!NF10+'Dat1'!OX10+'Dat1'!QP10+'Dat1'!SH10)/$A9</f>
        <v>4.25</v>
      </c>
      <c r="DT9">
        <f>('Dat1'!NG10+'Dat1'!OY10+'Dat1'!QQ10+'Dat1'!SI10)/$A9</f>
        <v>0</v>
      </c>
      <c r="DU9">
        <f>('Dat1'!NH10+'Dat1'!OZ10+'Dat1'!QR10+'Dat1'!SJ10)/$A9</f>
        <v>0</v>
      </c>
      <c r="DV9">
        <f>('Dat1'!NI10+'Dat1'!PA10+'Dat1'!QS10+'Dat1'!SK10)/$A9</f>
        <v>0</v>
      </c>
      <c r="DW9">
        <f>('Dat1'!NJ10+'Dat1'!PB10+'Dat1'!QT10+'Dat1'!SL10)/$A9</f>
        <v>0</v>
      </c>
      <c r="DX9">
        <f>('Dat1'!NK10+'Dat1'!PC10+'Dat1'!QU10+'Dat1'!SM10)/$A9</f>
        <v>0</v>
      </c>
      <c r="DY9">
        <f>('Dat1'!NL10+'Dat1'!PD10+'Dat1'!QV10+'Dat1'!SN10)/$A9</f>
        <v>0</v>
      </c>
      <c r="DZ9" s="8">
        <f t="shared" si="7"/>
        <v>0</v>
      </c>
      <c r="EA9" s="8">
        <f t="shared" si="8"/>
        <v>5</v>
      </c>
      <c r="EB9" s="127">
        <f>('Dat1'!SO10+'Dat1'!SQ10+'Dat1'!SS10+'Dat1'!SU10)/$A9</f>
        <v>0</v>
      </c>
      <c r="EC9" s="127">
        <f>('Dat1'!SP10+'Dat1'!SR10+'Dat1'!ST10+'Dat1'!SV10)/$A9</f>
        <v>0</v>
      </c>
      <c r="ED9" s="8">
        <f t="shared" si="16"/>
        <v>0</v>
      </c>
      <c r="EE9" s="8">
        <f t="shared" si="9"/>
        <v>0</v>
      </c>
      <c r="EF9">
        <f>SUM('Dat1'!SW10+'Dat1'!TE10+'Dat1'!TM10+'Dat1'!TU10)/$A9</f>
        <v>1</v>
      </c>
      <c r="EG9">
        <f>SUM('Dat1'!SX10+'Dat1'!TF10+'Dat1'!TN10+'Dat1'!TV10)/$A9</f>
        <v>1</v>
      </c>
      <c r="EH9">
        <f>SUM('Dat1'!SY10+'Dat1'!TG10+'Dat1'!TO10+'Dat1'!TW10)/$A9</f>
        <v>0</v>
      </c>
      <c r="EI9">
        <f>SUM('Dat1'!SZ10+'Dat1'!TH10+'Dat1'!TP10+'Dat1'!TX10)/$A9</f>
        <v>0.5</v>
      </c>
      <c r="EJ9">
        <f>SUM('Dat1'!TA10+'Dat1'!TI10+'Dat1'!TQ10+'Dat1'!TY10)/$A9</f>
        <v>0</v>
      </c>
      <c r="EK9">
        <f>SUM('Dat1'!TB10+'Dat1'!TJ10+'Dat1'!TR10+'Dat1'!TZ10)/$A9</f>
        <v>0</v>
      </c>
      <c r="EL9">
        <f>SUM('Dat1'!TC10+'Dat1'!TK10+'Dat1'!TS10+'Dat1'!UA10)/$A9</f>
        <v>0</v>
      </c>
      <c r="EM9">
        <f>SUM('Dat1'!TD10+'Dat1'!TL10+'Dat1'!TT10+'Dat1'!UB10)/$A9</f>
        <v>0</v>
      </c>
      <c r="EN9" s="8">
        <f t="shared" si="10"/>
        <v>2.5</v>
      </c>
      <c r="EO9" s="8">
        <f t="shared" si="11"/>
        <v>0</v>
      </c>
      <c r="EP9" s="7">
        <f>('Dat1'!UC10+'Dat1'!UG10)/2</f>
        <v>13.5</v>
      </c>
      <c r="EQ9" s="7">
        <f>('Dat1'!UD10+'Dat1'!UH10)/2</f>
        <v>0</v>
      </c>
      <c r="ER9" s="7">
        <f>('Dat1'!UE10+'Dat1'!UI10)/2</f>
        <v>1</v>
      </c>
      <c r="ES9" s="7">
        <f>('Dat1'!UF10+'Dat1'!UJ10)/2</f>
        <v>0</v>
      </c>
      <c r="ET9" s="8">
        <f>('Dat1'!UK10+'Dat1'!UT10)/2</f>
        <v>0</v>
      </c>
      <c r="EU9" s="8">
        <f>('Dat1'!UL10+'Dat1'!UU10)/2</f>
        <v>0</v>
      </c>
      <c r="EV9" s="8">
        <f>('Dat1'!UM10+'Dat1'!UV10)/2</f>
        <v>1.5</v>
      </c>
      <c r="EW9" s="8">
        <f>('Dat1'!UN10+'Dat1'!UW10)/2</f>
        <v>2.5</v>
      </c>
      <c r="EX9" s="8">
        <f>('Dat1'!UO10+'Dat1'!UX10)/2</f>
        <v>4.5</v>
      </c>
      <c r="EY9" s="8">
        <f>('Dat1'!UP10+'Dat1'!UY10)/2</f>
        <v>3.5</v>
      </c>
      <c r="EZ9" s="8">
        <f>('Dat1'!UQ10+'Dat1'!UZ10)/2</f>
        <v>1.5</v>
      </c>
      <c r="FA9" s="8">
        <f>('Dat1'!UR10+'Dat1'!VA10)/2</f>
        <v>0</v>
      </c>
      <c r="FB9" s="8">
        <f>('Dat1'!US10+'Dat1'!VB10)/2</f>
        <v>0</v>
      </c>
      <c r="FC9">
        <f>'Dat1'!VC10</f>
        <v>0</v>
      </c>
      <c r="FD9">
        <f>'Dat1'!VD10</f>
        <v>0</v>
      </c>
      <c r="FE9">
        <f>'Dat1'!VE10</f>
        <v>0</v>
      </c>
      <c r="FF9">
        <f>'Dat1'!VF10</f>
        <v>0</v>
      </c>
      <c r="FG9">
        <f>'Dat1'!VG10</f>
        <v>0</v>
      </c>
      <c r="FH9">
        <f>'Dat1'!VH10</f>
        <v>0</v>
      </c>
      <c r="FI9">
        <f>'Dat1'!VI10</f>
        <v>0</v>
      </c>
      <c r="FJ9">
        <f>'Dat1'!VJ10</f>
        <v>0</v>
      </c>
      <c r="FK9">
        <f>'Dat1'!VK10</f>
        <v>0</v>
      </c>
      <c r="FL9">
        <f>'Dat1'!VL10</f>
        <v>0</v>
      </c>
      <c r="FM9">
        <f>'Dat1'!VM10</f>
        <v>14</v>
      </c>
      <c r="FN9">
        <f>'Dat1'!VN10</f>
        <v>16</v>
      </c>
      <c r="FO9">
        <f>'Dat1'!VO10</f>
        <v>2</v>
      </c>
      <c r="FP9">
        <f>'Dat1'!VP10</f>
        <v>4</v>
      </c>
      <c r="FQ9">
        <f>'Dat1'!VQ10</f>
        <v>0</v>
      </c>
      <c r="FR9">
        <f>'Dat1'!VR10</f>
        <v>0</v>
      </c>
      <c r="FS9">
        <f>'Dat1'!VS10</f>
        <v>3</v>
      </c>
      <c r="FT9">
        <f>'Dat1'!VT10</f>
        <v>5</v>
      </c>
      <c r="FU9">
        <f>'Dat1'!VU10</f>
        <v>4</v>
      </c>
      <c r="FV9">
        <f>'Dat1'!VV10</f>
        <v>1</v>
      </c>
      <c r="FW9">
        <f>'Dat1'!VW10</f>
        <v>2</v>
      </c>
      <c r="FX9">
        <f>'Dat1'!VX10</f>
        <v>0</v>
      </c>
      <c r="FY9">
        <f>'Dat1'!VY10</f>
        <v>8</v>
      </c>
      <c r="FZ9">
        <f>'Dat1'!VZ10</f>
        <v>14</v>
      </c>
      <c r="GA9">
        <f>'Dat1'!WA10</f>
        <v>0</v>
      </c>
      <c r="GB9">
        <f>'Dat1'!WB10</f>
        <v>0</v>
      </c>
      <c r="GC9">
        <f>'Dat1'!WC10</f>
        <v>5</v>
      </c>
      <c r="GD9">
        <f>'Dat1'!WD10</f>
        <v>0</v>
      </c>
      <c r="GE9" s="12">
        <f>'Dat1'!WO10</f>
        <v>0</v>
      </c>
      <c r="GF9" s="12">
        <f>'Dat1'!WP10</f>
        <v>10</v>
      </c>
      <c r="GG9">
        <f>'Dat1'!WQ10</f>
        <v>0</v>
      </c>
      <c r="GH9">
        <f>'Dat1'!WR10</f>
        <v>0</v>
      </c>
      <c r="GI9">
        <f>'Dat1'!WS10</f>
        <v>0</v>
      </c>
      <c r="GJ9">
        <f>'Dat1'!WT10</f>
        <v>0</v>
      </c>
      <c r="GK9">
        <f>'Dat1'!WU10</f>
        <v>0</v>
      </c>
      <c r="GL9">
        <f>'Dat1'!WV10</f>
        <v>0</v>
      </c>
      <c r="GM9">
        <f>'Dat1'!WW10</f>
        <v>0</v>
      </c>
      <c r="GN9">
        <f>'Dat1'!WX10</f>
        <v>0</v>
      </c>
      <c r="GO9">
        <f>'Dat1'!WY10</f>
        <v>0</v>
      </c>
      <c r="GP9">
        <f>'Dat1'!WZ10</f>
        <v>0</v>
      </c>
      <c r="GQ9">
        <f>'Dat1'!XA10</f>
        <v>0</v>
      </c>
      <c r="GR9">
        <f>'Dat1'!XB10</f>
        <v>0</v>
      </c>
      <c r="GS9">
        <f>'Dat1'!XC10</f>
        <v>0</v>
      </c>
      <c r="GT9">
        <f>'Dat1'!XD10</f>
        <v>4</v>
      </c>
      <c r="GU9">
        <f>'Dat1'!XE10</f>
        <v>0</v>
      </c>
      <c r="GV9">
        <f>'Dat1'!XF10</f>
        <v>0</v>
      </c>
      <c r="GW9">
        <f>'Dat1'!XG10</f>
        <v>4</v>
      </c>
      <c r="GX9">
        <f>'Dat1'!XH10</f>
        <v>5</v>
      </c>
      <c r="GY9">
        <f>'Dat1'!XI10</f>
        <v>0</v>
      </c>
      <c r="GZ9">
        <f>'Dat1'!XJ10</f>
        <v>0</v>
      </c>
      <c r="HA9">
        <f>'Dat1'!XK10</f>
        <v>0</v>
      </c>
      <c r="HB9">
        <f>'Dat1'!XL10</f>
        <v>0</v>
      </c>
      <c r="HC9">
        <f>'Dat1'!XM10</f>
        <v>2</v>
      </c>
      <c r="HD9">
        <f>'Dat1'!XN10</f>
        <v>4</v>
      </c>
      <c r="HE9">
        <f>'Dat1'!XO10</f>
        <v>0</v>
      </c>
      <c r="HF9">
        <f>'Dat1'!XP10</f>
        <v>4</v>
      </c>
      <c r="HG9" s="12">
        <f t="shared" si="12"/>
        <v>0</v>
      </c>
      <c r="HH9" s="12">
        <f t="shared" si="13"/>
        <v>23</v>
      </c>
      <c r="HI9">
        <f>'Dat1'!XQ10</f>
        <v>0</v>
      </c>
      <c r="HJ9">
        <f>'Dat1'!XR10</f>
        <v>0</v>
      </c>
      <c r="HK9">
        <f>'Dat1'!XS10</f>
        <v>0</v>
      </c>
      <c r="HL9">
        <f>'Dat1'!XT10</f>
        <v>0</v>
      </c>
      <c r="HM9">
        <f>'Dat1'!XU10</f>
        <v>0</v>
      </c>
      <c r="HN9">
        <f>'Dat1'!XV10</f>
        <v>0</v>
      </c>
      <c r="HO9">
        <f>'Dat1'!XW10</f>
        <v>0</v>
      </c>
      <c r="HP9">
        <f>'Dat1'!XX10</f>
        <v>0</v>
      </c>
      <c r="HQ9">
        <f>'Dat1'!XY10</f>
        <v>0</v>
      </c>
      <c r="HR9">
        <f>'Dat1'!XZ10</f>
        <v>0</v>
      </c>
      <c r="HS9">
        <f>'Dat1'!YA10</f>
        <v>0</v>
      </c>
      <c r="HT9">
        <f>'Dat1'!YB10</f>
        <v>0</v>
      </c>
      <c r="HU9">
        <f>'Dat1'!YC10</f>
        <v>0</v>
      </c>
      <c r="HV9">
        <f>'Dat1'!YD10</f>
        <v>0</v>
      </c>
      <c r="HW9">
        <f>'Dat1'!YE10</f>
        <v>0</v>
      </c>
      <c r="HX9">
        <f>'Dat1'!YF10</f>
        <v>0</v>
      </c>
      <c r="HY9">
        <f>'Dat1'!YG10</f>
        <v>0</v>
      </c>
      <c r="HZ9">
        <f>'Dat1'!YH10</f>
        <v>0</v>
      </c>
      <c r="IA9">
        <f>'Dat1'!YI10</f>
        <v>0</v>
      </c>
      <c r="IB9">
        <f>'Dat1'!YJ10</f>
        <v>0</v>
      </c>
      <c r="IC9">
        <f>'Dat1'!YK10</f>
        <v>0</v>
      </c>
      <c r="ID9">
        <f>'Dat1'!YL10</f>
        <v>0</v>
      </c>
      <c r="IE9">
        <f>'Dat1'!YM10</f>
        <v>0</v>
      </c>
      <c r="IF9">
        <f>'Dat1'!YN10</f>
        <v>0</v>
      </c>
      <c r="IG9">
        <f>'Dat1'!YO10</f>
        <v>3</v>
      </c>
      <c r="IH9">
        <f>'Dat1'!YP10</f>
        <v>5</v>
      </c>
      <c r="II9">
        <f>'Dat1'!YQ10</f>
        <v>0</v>
      </c>
      <c r="IJ9">
        <f>'Dat1'!YR10</f>
        <v>1</v>
      </c>
      <c r="IK9">
        <f>'Dat1'!YS10</f>
        <v>0</v>
      </c>
      <c r="IL9">
        <f>'Dat1'!YT10</f>
        <v>0</v>
      </c>
      <c r="IM9">
        <f>'Dat1'!YU10</f>
        <v>0</v>
      </c>
      <c r="IN9">
        <f>'Dat1'!YV10</f>
        <v>0</v>
      </c>
      <c r="IO9">
        <f>'Dat1'!YW10</f>
        <v>0</v>
      </c>
      <c r="IP9">
        <f>'Dat1'!YX10</f>
        <v>0</v>
      </c>
      <c r="IQ9">
        <f>'Dat1'!YY10</f>
        <v>0</v>
      </c>
      <c r="IR9">
        <f>'Dat1'!YZ10</f>
        <v>0</v>
      </c>
      <c r="IS9">
        <f>'Dat1'!ZA10</f>
        <v>0</v>
      </c>
      <c r="IT9">
        <f>'Dat1'!ZB10</f>
        <v>0</v>
      </c>
      <c r="IU9">
        <f>'Dat1'!ZC10</f>
        <v>0</v>
      </c>
      <c r="IV9">
        <f>'Dat1'!ZD10</f>
        <v>0</v>
      </c>
      <c r="IW9">
        <f>'Dat1'!ZE10</f>
        <v>0</v>
      </c>
      <c r="IX9">
        <f>'Dat1'!ZF10</f>
        <v>0</v>
      </c>
      <c r="IY9">
        <f>'Dat1'!ZG10</f>
        <v>0</v>
      </c>
      <c r="IZ9">
        <f>'Dat1'!ZH10</f>
        <v>0</v>
      </c>
      <c r="JA9">
        <f>'Dat1'!ZI10</f>
        <v>4</v>
      </c>
      <c r="JB9">
        <f>'Dat1'!ZJ10</f>
        <v>0</v>
      </c>
      <c r="JC9" s="12">
        <f t="shared" si="3"/>
        <v>0</v>
      </c>
      <c r="JD9" s="12">
        <f t="shared" si="4"/>
        <v>13</v>
      </c>
      <c r="JE9">
        <f>'Dat1'!ZK10</f>
        <v>0</v>
      </c>
      <c r="JF9">
        <f>'Dat1'!ZL10</f>
        <v>0</v>
      </c>
      <c r="JG9">
        <f>'Dat1'!ZM10</f>
        <v>0</v>
      </c>
      <c r="JH9">
        <f>'Dat1'!ZN10</f>
        <v>0</v>
      </c>
      <c r="JI9">
        <f>'Dat1'!ZO10</f>
        <v>0</v>
      </c>
      <c r="JJ9">
        <f>'Dat1'!ZP10</f>
        <v>0</v>
      </c>
      <c r="JK9">
        <f>'Dat1'!ZQ10</f>
        <v>0</v>
      </c>
      <c r="JL9">
        <f>'Dat1'!ZR10</f>
        <v>0</v>
      </c>
      <c r="JM9">
        <f>'Dat1'!ZS10</f>
        <v>0</v>
      </c>
      <c r="JN9">
        <f>'Dat1'!ZT10</f>
        <v>0</v>
      </c>
      <c r="JO9">
        <f>'Dat1'!ZU10</f>
        <v>0</v>
      </c>
      <c r="JP9">
        <f>'Dat1'!ZV10</f>
        <v>0</v>
      </c>
      <c r="JQ9">
        <f>'Dat1'!ZW10</f>
        <v>0</v>
      </c>
      <c r="JR9">
        <f>'Dat1'!ZX10</f>
        <v>0</v>
      </c>
      <c r="JS9">
        <f>'Dat1'!ZY10</f>
        <v>0</v>
      </c>
      <c r="JT9">
        <f>'Dat1'!ZZ10</f>
        <v>0</v>
      </c>
      <c r="JU9">
        <f>'Dat1'!AAA10</f>
        <v>0</v>
      </c>
      <c r="JV9">
        <f>'Dat1'!AAB10</f>
        <v>0</v>
      </c>
      <c r="JW9">
        <f>'Dat1'!AAC10</f>
        <v>0</v>
      </c>
      <c r="JX9">
        <f>'Dat1'!AAD10</f>
        <v>0</v>
      </c>
      <c r="JY9">
        <f>'Dat1'!AAE10</f>
        <v>0</v>
      </c>
      <c r="JZ9">
        <f>'Dat1'!AAF10</f>
        <v>0</v>
      </c>
      <c r="KA9">
        <f>'Dat1'!AAG10</f>
        <v>0</v>
      </c>
      <c r="KB9">
        <f>'Dat1'!AAH10</f>
        <v>7</v>
      </c>
      <c r="KC9">
        <f>'Dat1'!AAI10</f>
        <v>5</v>
      </c>
      <c r="KD9">
        <f>'Dat1'!AAJ10</f>
        <v>0</v>
      </c>
      <c r="KE9">
        <f>'Dat1'!AAK10</f>
        <v>0</v>
      </c>
      <c r="KF9">
        <f>'Dat1'!AAL10</f>
        <v>0</v>
      </c>
      <c r="KG9">
        <f>'Dat1'!AAM10</f>
        <v>0</v>
      </c>
      <c r="KH9">
        <f>'Dat1'!AAN10</f>
        <v>0</v>
      </c>
      <c r="KI9">
        <f>'Dat1'!AAO10</f>
        <v>0</v>
      </c>
      <c r="KJ9">
        <f>'Dat1'!AAP10</f>
        <v>0</v>
      </c>
      <c r="KK9">
        <f>'Dat1'!AAQ10</f>
        <v>0</v>
      </c>
      <c r="KL9">
        <f>'Dat1'!AAR10</f>
        <v>0</v>
      </c>
      <c r="KM9">
        <f>'Dat1'!AAS10</f>
        <v>0</v>
      </c>
      <c r="KN9">
        <f>'Dat1'!AAT10</f>
        <v>0</v>
      </c>
      <c r="KO9">
        <f>'Dat1'!AAU10</f>
        <v>0</v>
      </c>
      <c r="KP9">
        <f>'Dat1'!AAV10</f>
        <v>7</v>
      </c>
      <c r="KQ9">
        <f>'Dat1'!AAW10</f>
        <v>0</v>
      </c>
      <c r="KR9">
        <f>'Dat1'!AAX10</f>
        <v>0</v>
      </c>
      <c r="KS9">
        <f>'Dat1'!AAY10</f>
        <v>0</v>
      </c>
      <c r="KT9">
        <f>'Dat1'!AAZ10</f>
        <v>0</v>
      </c>
      <c r="KU9">
        <f>'Dat1'!ABA10</f>
        <v>0</v>
      </c>
      <c r="KV9">
        <f>'Dat1'!ABB10</f>
        <v>0</v>
      </c>
      <c r="KW9" s="12">
        <f>SUM(Dat1fix!JE9:JZ9)</f>
        <v>0</v>
      </c>
      <c r="KX9" s="12">
        <f t="shared" si="14"/>
        <v>19</v>
      </c>
      <c r="KY9" s="12">
        <f>'Dat1'!ABC10</f>
        <v>0</v>
      </c>
      <c r="KZ9" s="12">
        <f>'Dat1'!ABD10</f>
        <v>5</v>
      </c>
      <c r="LA9">
        <f>'Dat1'!ABE10</f>
        <v>0</v>
      </c>
      <c r="LB9">
        <f>'Dat1'!ABF10</f>
        <v>0</v>
      </c>
      <c r="LC9">
        <f>'Dat1'!ABG10</f>
        <v>0</v>
      </c>
      <c r="LD9">
        <f>'Dat1'!VI10</f>
        <v>0</v>
      </c>
      <c r="LE9">
        <f>'Dat1'!VJ10</f>
        <v>0</v>
      </c>
      <c r="LF9">
        <f>'Dat1'!VK10</f>
        <v>0</v>
      </c>
      <c r="LG9">
        <f>'Dat1'!VL10</f>
        <v>0</v>
      </c>
      <c r="LH9">
        <f>'Dat1'!VM10</f>
        <v>14</v>
      </c>
      <c r="LI9">
        <f>'Dat1'!VN10</f>
        <v>16</v>
      </c>
      <c r="LJ9">
        <f>'Dat1'!VO10</f>
        <v>2</v>
      </c>
      <c r="LK9">
        <f>'Dat1'!VP10</f>
        <v>4</v>
      </c>
      <c r="LL9">
        <f>'Dat1'!VQ10</f>
        <v>0</v>
      </c>
      <c r="LM9">
        <f>'Dat1'!VR10</f>
        <v>0</v>
      </c>
      <c r="LN9">
        <f>'Dat1'!VS10</f>
        <v>3</v>
      </c>
      <c r="LO9">
        <f>'Dat1'!VT10</f>
        <v>5</v>
      </c>
      <c r="LP9">
        <f>'Dat1'!VU10</f>
        <v>4</v>
      </c>
      <c r="LQ9">
        <f>'Dat1'!VV10</f>
        <v>1</v>
      </c>
      <c r="LR9">
        <f>'Dat1'!VW10</f>
        <v>2</v>
      </c>
      <c r="LS9">
        <f>'Dat1'!VX10</f>
        <v>0</v>
      </c>
      <c r="LT9">
        <f>'Dat1'!VY10</f>
        <v>8</v>
      </c>
      <c r="LU9">
        <f>'Dat1'!VZ10</f>
        <v>14</v>
      </c>
      <c r="LV9" s="12">
        <f>'Dat1'!WA10</f>
        <v>0</v>
      </c>
      <c r="LW9" s="12">
        <f>'Dat1'!WB10</f>
        <v>0</v>
      </c>
      <c r="LX9" s="12">
        <f>'Dat1'!WC10</f>
        <v>5</v>
      </c>
      <c r="LY9" s="12">
        <f>'Dat1'!WD10</f>
        <v>0</v>
      </c>
      <c r="LZ9" s="364">
        <f>'Dat1'!AG10</f>
        <v>8</v>
      </c>
      <c r="MA9" s="364">
        <f>'Dat1'!AH10</f>
        <v>7</v>
      </c>
      <c r="MB9" s="364">
        <f>'Dat1'!AI10</f>
        <v>9</v>
      </c>
      <c r="MC9" s="364">
        <f>'Dat1'!AJ10</f>
        <v>9</v>
      </c>
      <c r="MD9" s="364">
        <f>'Dat1'!WE10</f>
        <v>0</v>
      </c>
    </row>
    <row r="10" spans="1:342">
      <c r="A10" s="73">
        <f>'Dat1'!C11</f>
        <v>4</v>
      </c>
      <c r="B10" t="str">
        <f>'Dat1'!F11</f>
        <v>Østfold</v>
      </c>
      <c r="C10" t="str">
        <f>'Dat1'!G11</f>
        <v>Borg vgs</v>
      </c>
      <c r="D10" t="str">
        <f>'Dat1'!H11&amp;" ("&amp;LEFT('Dat1'!I11,1)&amp;"S)"</f>
        <v>Sarpsborg fengsel (HS)</v>
      </c>
      <c r="E10">
        <f t="shared" si="0"/>
        <v>1</v>
      </c>
      <c r="F10">
        <f t="shared" si="15"/>
        <v>1</v>
      </c>
      <c r="G10">
        <f>'Dat1'!J11</f>
        <v>25</v>
      </c>
      <c r="H10" s="8">
        <f>('Dat1'!AK11+'Dat1'!AM11+'Dat1'!AO11+'Dat1'!AQ11)/$A10</f>
        <v>0</v>
      </c>
      <c r="I10" s="8">
        <f>('Dat1'!AL11+'Dat1'!AN11+'Dat1'!AP11+'Dat1'!AR11)/$A10</f>
        <v>3.75</v>
      </c>
      <c r="J10">
        <f>('Dat1'!AS11+'Dat1'!BS11+'Dat1'!CS11+'Dat1'!DS11)/$A10</f>
        <v>0</v>
      </c>
      <c r="K10">
        <f>('Dat1'!AT11+'Dat1'!BT11+'Dat1'!CT11+'Dat1'!DT11)/$A10</f>
        <v>0</v>
      </c>
      <c r="L10">
        <f>('Dat1'!AU11+'Dat1'!BU11+'Dat1'!CU11+'Dat1'!DU11)/$A10</f>
        <v>0</v>
      </c>
      <c r="M10">
        <f>('Dat1'!AV11+'Dat1'!BV11+'Dat1'!CV11+'Dat1'!DV11)/$A10</f>
        <v>0</v>
      </c>
      <c r="N10">
        <f>('Dat1'!AW11+'Dat1'!BW11+'Dat1'!CW11+'Dat1'!DW11)/$A10</f>
        <v>0</v>
      </c>
      <c r="O10">
        <f>('Dat1'!AX11+'Dat1'!BX11+'Dat1'!CX11+'Dat1'!DX11)/$A10</f>
        <v>0</v>
      </c>
      <c r="P10">
        <f>('Dat1'!AY11+'Dat1'!BY11+'Dat1'!CY11+'Dat1'!DY11)/$A10</f>
        <v>0</v>
      </c>
      <c r="Q10">
        <f>('Dat1'!AZ11+'Dat1'!BZ11+'Dat1'!CZ11+'Dat1'!DZ11)/$A10</f>
        <v>0</v>
      </c>
      <c r="R10">
        <f>('Dat1'!BA11+'Dat1'!CA11+'Dat1'!DA11+'Dat1'!EA11)/$A10</f>
        <v>0</v>
      </c>
      <c r="S10">
        <f>('Dat1'!BB11+'Dat1'!CB11+'Dat1'!DB11+'Dat1'!EB11)/$A10</f>
        <v>0</v>
      </c>
      <c r="T10">
        <f>('Dat1'!BC11+'Dat1'!CC11+'Dat1'!DC11+'Dat1'!EC11)/$A10</f>
        <v>0</v>
      </c>
      <c r="U10">
        <f>('Dat1'!BD11+'Dat1'!CD11+'Dat1'!DD11+'Dat1'!ED11)/$A10</f>
        <v>0</v>
      </c>
      <c r="V10">
        <f>('Dat1'!BE11+'Dat1'!CE11+'Dat1'!DE11+'Dat1'!EE11)/$A10</f>
        <v>0</v>
      </c>
      <c r="W10">
        <f>('Dat1'!BF11+'Dat1'!CF11+'Dat1'!DF11+'Dat1'!EF11)/$A10</f>
        <v>6.25</v>
      </c>
      <c r="X10">
        <f>('Dat1'!BG11+'Dat1'!CG11+'Dat1'!DG11+'Dat1'!EG11)/$A10</f>
        <v>0</v>
      </c>
      <c r="Y10">
        <f>('Dat1'!BH11+'Dat1'!CH11+'Dat1'!DH11+'Dat1'!EH11)/$A10</f>
        <v>0</v>
      </c>
      <c r="Z10">
        <f>('Dat1'!BI11+'Dat1'!CI11+'Dat1'!DI11+'Dat1'!EI11)/$A10</f>
        <v>0</v>
      </c>
      <c r="AA10">
        <f>('Dat1'!BJ11+'Dat1'!CJ11+'Dat1'!DJ11+'Dat1'!EJ11)/$A10</f>
        <v>0.75</v>
      </c>
      <c r="AB10">
        <f>('Dat1'!BK11+'Dat1'!CK11+'Dat1'!DK11+'Dat1'!EK11)/$A10</f>
        <v>0</v>
      </c>
      <c r="AC10">
        <f>('Dat1'!BL11+'Dat1'!CL11+'Dat1'!DL11+'Dat1'!EL11)/$A10</f>
        <v>0</v>
      </c>
      <c r="AD10">
        <f>('Dat1'!BM11+'Dat1'!CM11+'Dat1'!DM11+'Dat1'!EM11)/$A10</f>
        <v>1.75</v>
      </c>
      <c r="AE10">
        <f>('Dat1'!BN11+'Dat1'!CN11+'Dat1'!DN11+'Dat1'!EN11)/$A10</f>
        <v>0</v>
      </c>
      <c r="AF10">
        <f>('Dat1'!BO11+'Dat1'!CO11+'Dat1'!DO11+'Dat1'!EO11)/$A10</f>
        <v>0</v>
      </c>
      <c r="AG10">
        <f>('Dat1'!BP11+'Dat1'!CP11+'Dat1'!DP11+'Dat1'!EP11)/$A10</f>
        <v>2</v>
      </c>
      <c r="AH10">
        <f>('Dat1'!BQ11+'Dat1'!CQ11+'Dat1'!DQ11+'Dat1'!EQ11)/$A10</f>
        <v>0</v>
      </c>
      <c r="AI10">
        <f>('Dat1'!BR11+'Dat1'!CR11+'Dat1'!DR11+'Dat1'!ER11)/$A10</f>
        <v>0</v>
      </c>
      <c r="AJ10" s="8">
        <f t="shared" si="5"/>
        <v>0</v>
      </c>
      <c r="AK10" s="8">
        <f t="shared" si="6"/>
        <v>10.75</v>
      </c>
      <c r="AL10">
        <f>('Dat1'!ES11+'Dat1'!GM11+'Dat1'!IG11+'Dat1'!KA11)/$A10</f>
        <v>0</v>
      </c>
      <c r="AM10">
        <f>('Dat1'!ET11+'Dat1'!GN11+'Dat1'!IH11+'Dat1'!KB11)/$A10</f>
        <v>0</v>
      </c>
      <c r="AN10">
        <f>('Dat1'!EU11+'Dat1'!GO11+'Dat1'!II11+'Dat1'!KC11)/$A10</f>
        <v>0</v>
      </c>
      <c r="AO10">
        <f>('Dat1'!EV11+'Dat1'!GP11+'Dat1'!IJ11+'Dat1'!KD11)/$A10</f>
        <v>0</v>
      </c>
      <c r="AP10">
        <f>('Dat1'!EW11+'Dat1'!GQ11+'Dat1'!IK11+'Dat1'!KE11)/$A10</f>
        <v>0</v>
      </c>
      <c r="AQ10">
        <f>('Dat1'!EX11+'Dat1'!GR11+'Dat1'!IL11+'Dat1'!KF11)/$A10</f>
        <v>0</v>
      </c>
      <c r="AR10">
        <f>('Dat1'!EY11+'Dat1'!GS11+'Dat1'!IM11+'Dat1'!KG11)/$A10</f>
        <v>0</v>
      </c>
      <c r="AS10">
        <f>('Dat1'!EZ11+'Dat1'!GT11+'Dat1'!IN11+'Dat1'!KH11)/$A10</f>
        <v>0</v>
      </c>
      <c r="AT10">
        <f>('Dat1'!FA11+'Dat1'!GU11+'Dat1'!IO11+'Dat1'!KI11)/$A10</f>
        <v>0</v>
      </c>
      <c r="AU10">
        <f>('Dat1'!FB11+'Dat1'!GV11+'Dat1'!IP11+'Dat1'!KJ11)/$A10</f>
        <v>0</v>
      </c>
      <c r="AV10">
        <f>('Dat1'!FC11+'Dat1'!GW11+'Dat1'!IQ11+'Dat1'!KK11)/$A10</f>
        <v>0</v>
      </c>
      <c r="AW10">
        <f>('Dat1'!FD11+'Dat1'!GX11+'Dat1'!IR11+'Dat1'!KL11)/$A10</f>
        <v>0</v>
      </c>
      <c r="AX10">
        <f>('Dat1'!FE11+'Dat1'!GY11+'Dat1'!IS11+'Dat1'!KM11)/$A10</f>
        <v>0</v>
      </c>
      <c r="AY10">
        <f>('Dat1'!FF11+'Dat1'!GZ11+'Dat1'!IT11+'Dat1'!KN11)/$A10</f>
        <v>0</v>
      </c>
      <c r="AZ10">
        <f>('Dat1'!FG11+'Dat1'!HA11+'Dat1'!IU11+'Dat1'!KO11)/$A10</f>
        <v>0</v>
      </c>
      <c r="BA10">
        <f>('Dat1'!FH11+'Dat1'!HB11+'Dat1'!IV11+'Dat1'!KP11)/$A10</f>
        <v>0</v>
      </c>
      <c r="BB10">
        <f>('Dat1'!FI11+'Dat1'!HC11+'Dat1'!IW11+'Dat1'!KQ11)/$A10</f>
        <v>0</v>
      </c>
      <c r="BC10">
        <f>('Dat1'!FJ11+'Dat1'!HD11+'Dat1'!IX11+'Dat1'!KR11)/$A10</f>
        <v>0</v>
      </c>
      <c r="BD10">
        <f>('Dat1'!FK11+'Dat1'!HE11+'Dat1'!IY11+'Dat1'!KS11)/$A10</f>
        <v>0</v>
      </c>
      <c r="BE10">
        <f>('Dat1'!FL11+'Dat1'!HF11+'Dat1'!IZ11+'Dat1'!KT11)/$A10</f>
        <v>0</v>
      </c>
      <c r="BF10">
        <f>('Dat1'!FM11+'Dat1'!HG11+'Dat1'!JA11+'Dat1'!KU11)/$A10</f>
        <v>0</v>
      </c>
      <c r="BG10">
        <f>('Dat1'!FN11+'Dat1'!HH11+'Dat1'!JB11+'Dat1'!KV11)/$A10</f>
        <v>0</v>
      </c>
      <c r="BH10">
        <f>('Dat1'!FO11+'Dat1'!HI11+'Dat1'!JC11+'Dat1'!KW11)/$A10</f>
        <v>0</v>
      </c>
      <c r="BI10">
        <f>('Dat1'!FP11+'Dat1'!HJ11+'Dat1'!JD11+'Dat1'!KX11)/$A10</f>
        <v>0</v>
      </c>
      <c r="BJ10">
        <f>('Dat1'!FQ11+'Dat1'!HK11+'Dat1'!JE11+'Dat1'!KY11)/$A10</f>
        <v>0.25</v>
      </c>
      <c r="BK10">
        <f>('Dat1'!FR11+'Dat1'!HL11+'Dat1'!JF11+'Dat1'!KZ11)/$A10</f>
        <v>0</v>
      </c>
      <c r="BL10">
        <f>('Dat1'!FS11+'Dat1'!HM11+'Dat1'!JG11+'Dat1'!LA11)/$A10</f>
        <v>0</v>
      </c>
      <c r="BM10">
        <f>('Dat1'!FT11+'Dat1'!HN11+'Dat1'!JH11+'Dat1'!LB11)/$A10</f>
        <v>0</v>
      </c>
      <c r="BN10">
        <f>('Dat1'!FU11+'Dat1'!HO11+'Dat1'!JI11+'Dat1'!LC11)/$A10</f>
        <v>0</v>
      </c>
      <c r="BO10">
        <f>('Dat1'!FV11+'Dat1'!HP11+'Dat1'!JJ11+'Dat1'!LD11)/$A10</f>
        <v>0</v>
      </c>
      <c r="BP10">
        <f>('Dat1'!FW11+'Dat1'!HQ11+'Dat1'!JK11+'Dat1'!LE11)/$A10</f>
        <v>0</v>
      </c>
      <c r="BQ10">
        <f>('Dat1'!FX11+'Dat1'!HR11+'Dat1'!JL11+'Dat1'!LF11)/$A10</f>
        <v>0</v>
      </c>
      <c r="BR10">
        <f>('Dat1'!FY11+'Dat1'!HS11+'Dat1'!JM11+'Dat1'!LG11)/$A10</f>
        <v>0</v>
      </c>
      <c r="BS10">
        <f>('Dat1'!FZ11+'Dat1'!HT11+'Dat1'!JN11+'Dat1'!LH11)/$A10</f>
        <v>0</v>
      </c>
      <c r="BT10">
        <f>('Dat1'!GA11+'Dat1'!HU11+'Dat1'!JO11+'Dat1'!LI11)/$A10</f>
        <v>0</v>
      </c>
      <c r="BU10">
        <f>('Dat1'!GB11+'Dat1'!HV11+'Dat1'!JP11+'Dat1'!LJ11)/$A10</f>
        <v>0</v>
      </c>
      <c r="BV10">
        <f>('Dat1'!GC11+'Dat1'!HW11+'Dat1'!JQ11+'Dat1'!LK11)/$A10</f>
        <v>0</v>
      </c>
      <c r="BW10">
        <f>('Dat1'!GD11+'Dat1'!HX11+'Dat1'!JR11+'Dat1'!LL11)/$A10</f>
        <v>0</v>
      </c>
      <c r="BX10">
        <f>('Dat1'!GE11+'Dat1'!HY11+'Dat1'!JS11+'Dat1'!LM11)/$A10</f>
        <v>0</v>
      </c>
      <c r="BY10">
        <f>('Dat1'!GF11+'Dat1'!HZ11+'Dat1'!JT11+'Dat1'!LN11)/$A10</f>
        <v>0</v>
      </c>
      <c r="BZ10">
        <f>('Dat1'!GG11+'Dat1'!IA11+'Dat1'!JU11+'Dat1'!LO11)/$A10</f>
        <v>0</v>
      </c>
      <c r="CA10">
        <f>('Dat1'!GH11+'Dat1'!IB11+'Dat1'!JV11+'Dat1'!LP11)/$A10</f>
        <v>0</v>
      </c>
      <c r="CB10">
        <f>('Dat1'!GI11+'Dat1'!IC11+'Dat1'!JW11+'Dat1'!LQ11)/$A10</f>
        <v>0</v>
      </c>
      <c r="CC10">
        <f>('Dat1'!GJ11+'Dat1'!ID11+'Dat1'!JX11+'Dat1'!LR11)/$A10</f>
        <v>0</v>
      </c>
      <c r="CD10">
        <f>('Dat1'!GK11+'Dat1'!IE11+'Dat1'!JY11+'Dat1'!LS11)/$A10</f>
        <v>0</v>
      </c>
      <c r="CE10">
        <f>('Dat1'!GL11+'Dat1'!IF11+'Dat1'!JZ11+'Dat1'!LT11)/$A10</f>
        <v>0</v>
      </c>
      <c r="CF10" s="8">
        <f t="shared" si="1"/>
        <v>0</v>
      </c>
      <c r="CG10" s="8">
        <f t="shared" si="2"/>
        <v>0.25</v>
      </c>
      <c r="CH10">
        <f>('Dat1'!LU11+'Dat1'!NM11+'Dat1'!PE11+'Dat1'!QW11)/$A10</f>
        <v>0</v>
      </c>
      <c r="CI10">
        <f>('Dat1'!LV11+'Dat1'!NN11+'Dat1'!PF11+'Dat1'!QX11)/$A10</f>
        <v>0</v>
      </c>
      <c r="CJ10">
        <f>('Dat1'!LW11+'Dat1'!NO11+'Dat1'!PG11+'Dat1'!QY11)/$A10</f>
        <v>0</v>
      </c>
      <c r="CK10">
        <f>('Dat1'!LX11+'Dat1'!NP11+'Dat1'!PH11+'Dat1'!QZ11)/$A10</f>
        <v>0</v>
      </c>
      <c r="CL10">
        <f>('Dat1'!LY11+'Dat1'!NQ11+'Dat1'!PI11+'Dat1'!RA11)/$A10</f>
        <v>0</v>
      </c>
      <c r="CM10">
        <f>('Dat1'!LZ11+'Dat1'!NR11+'Dat1'!PJ11+'Dat1'!RB11)/$A10</f>
        <v>0</v>
      </c>
      <c r="CN10">
        <f>('Dat1'!MA11+'Dat1'!NS11+'Dat1'!PK11+'Dat1'!RC11)/$A10</f>
        <v>0</v>
      </c>
      <c r="CO10">
        <f>('Dat1'!MB11+'Dat1'!NT11+'Dat1'!PL11+'Dat1'!RD11)/$A10</f>
        <v>0</v>
      </c>
      <c r="CP10">
        <f>('Dat1'!MC11+'Dat1'!NU11+'Dat1'!PM11+'Dat1'!RE11)/$A10</f>
        <v>0</v>
      </c>
      <c r="CQ10">
        <f>('Dat1'!MD11+'Dat1'!NV11+'Dat1'!PN11+'Dat1'!RF11)/$A10</f>
        <v>0</v>
      </c>
      <c r="CR10">
        <f>('Dat1'!ME11+'Dat1'!NW11+'Dat1'!PO11+'Dat1'!RG11)/$A10</f>
        <v>0</v>
      </c>
      <c r="CS10">
        <f>('Dat1'!MF11+'Dat1'!NX11+'Dat1'!PP11+'Dat1'!RH11)/$A10</f>
        <v>0</v>
      </c>
      <c r="CT10">
        <f>('Dat1'!MG11+'Dat1'!NY11+'Dat1'!PQ11+'Dat1'!RI11)/$A10</f>
        <v>0</v>
      </c>
      <c r="CU10">
        <f>('Dat1'!MH11+'Dat1'!NZ11+'Dat1'!PR11+'Dat1'!RJ11)/$A10</f>
        <v>0</v>
      </c>
      <c r="CV10">
        <f>('Dat1'!MI11+'Dat1'!OA11+'Dat1'!PS11+'Dat1'!RK11)/$A10</f>
        <v>0</v>
      </c>
      <c r="CW10">
        <f>('Dat1'!MJ11+'Dat1'!OB11+'Dat1'!PT11+'Dat1'!RL11)/$A10</f>
        <v>0</v>
      </c>
      <c r="CX10">
        <f>('Dat1'!MK11+'Dat1'!OC11+'Dat1'!PU11+'Dat1'!RM11)/$A10</f>
        <v>0</v>
      </c>
      <c r="CY10">
        <f>('Dat1'!ML11+'Dat1'!OD11+'Dat1'!PV11+'Dat1'!RN11)/$A10</f>
        <v>0</v>
      </c>
      <c r="CZ10">
        <f>('Dat1'!MM11+'Dat1'!OE11+'Dat1'!PW11+'Dat1'!RO11)/$A10</f>
        <v>0</v>
      </c>
      <c r="DA10">
        <f>('Dat1'!MN11+'Dat1'!OF11+'Dat1'!PX11+'Dat1'!RP11)/$A10</f>
        <v>0</v>
      </c>
      <c r="DB10">
        <f>('Dat1'!MO11+'Dat1'!OG11+'Dat1'!PY11+'Dat1'!RQ11)/$A10</f>
        <v>0</v>
      </c>
      <c r="DC10">
        <f>('Dat1'!MP11+'Dat1'!OH11+'Dat1'!PZ11+'Dat1'!RR11)/$A10</f>
        <v>0</v>
      </c>
      <c r="DD10">
        <f>('Dat1'!MQ11+'Dat1'!OI11+'Dat1'!QA11+'Dat1'!RS11)/$A10</f>
        <v>0</v>
      </c>
      <c r="DE10">
        <f>('Dat1'!MR11+'Dat1'!OJ11+'Dat1'!QB11+'Dat1'!RT11)/$A10</f>
        <v>0</v>
      </c>
      <c r="DF10">
        <f>('Dat1'!MS11+'Dat1'!OK11+'Dat1'!QC11+'Dat1'!RU11)/$A10</f>
        <v>0</v>
      </c>
      <c r="DG10">
        <f>('Dat1'!MT11+'Dat1'!OL11+'Dat1'!QD11+'Dat1'!RV11)/$A10</f>
        <v>0</v>
      </c>
      <c r="DH10">
        <f>('Dat1'!MU11+'Dat1'!OM11+'Dat1'!QE11+'Dat1'!RW11)/$A10</f>
        <v>0</v>
      </c>
      <c r="DI10">
        <f>('Dat1'!MV11+'Dat1'!ON11+'Dat1'!QF11+'Dat1'!RX11)/$A10</f>
        <v>1</v>
      </c>
      <c r="DJ10">
        <f>('Dat1'!MW11+'Dat1'!OO11+'Dat1'!QG11+'Dat1'!RY11)/$A10</f>
        <v>0</v>
      </c>
      <c r="DK10">
        <f>('Dat1'!MX11+'Dat1'!OP11+'Dat1'!QH11+'Dat1'!RZ11)/$A10</f>
        <v>0</v>
      </c>
      <c r="DL10">
        <f>('Dat1'!MY11+'Dat1'!OQ11+'Dat1'!QI11+'Dat1'!SA11)/$A10</f>
        <v>0</v>
      </c>
      <c r="DM10">
        <f>('Dat1'!MZ11+'Dat1'!OR11+'Dat1'!QJ11+'Dat1'!SB11)/$A10</f>
        <v>0</v>
      </c>
      <c r="DN10">
        <f>('Dat1'!NA11+'Dat1'!OS11+'Dat1'!QK11+'Dat1'!SC11)/$A10</f>
        <v>0</v>
      </c>
      <c r="DO10">
        <f>('Dat1'!NB11+'Dat1'!OT11+'Dat1'!QL11+'Dat1'!SD11)/$A10</f>
        <v>0</v>
      </c>
      <c r="DP10">
        <f>('Dat1'!NC11+'Dat1'!OU11+'Dat1'!QM11+'Dat1'!SE11)/$A10</f>
        <v>2</v>
      </c>
      <c r="DQ10">
        <f>('Dat1'!ND11+'Dat1'!OV11+'Dat1'!QN11+'Dat1'!SF11)/$A10</f>
        <v>0</v>
      </c>
      <c r="DR10">
        <f>('Dat1'!NE11+'Dat1'!OW11+'Dat1'!QO11+'Dat1'!SG11)/$A10</f>
        <v>0</v>
      </c>
      <c r="DS10">
        <f>('Dat1'!NF11+'Dat1'!OX11+'Dat1'!QP11+'Dat1'!SH11)/$A10</f>
        <v>0</v>
      </c>
      <c r="DT10">
        <f>('Dat1'!NG11+'Dat1'!OY11+'Dat1'!QQ11+'Dat1'!SI11)/$A10</f>
        <v>0</v>
      </c>
      <c r="DU10">
        <f>('Dat1'!NH11+'Dat1'!OZ11+'Dat1'!QR11+'Dat1'!SJ11)/$A10</f>
        <v>0</v>
      </c>
      <c r="DV10">
        <f>('Dat1'!NI11+'Dat1'!PA11+'Dat1'!QS11+'Dat1'!SK11)/$A10</f>
        <v>0</v>
      </c>
      <c r="DW10">
        <f>('Dat1'!NJ11+'Dat1'!PB11+'Dat1'!QT11+'Dat1'!SL11)/$A10</f>
        <v>0</v>
      </c>
      <c r="DX10">
        <f>('Dat1'!NK11+'Dat1'!PC11+'Dat1'!QU11+'Dat1'!SM11)/$A10</f>
        <v>0</v>
      </c>
      <c r="DY10">
        <f>('Dat1'!NL11+'Dat1'!PD11+'Dat1'!QV11+'Dat1'!SN11)/$A10</f>
        <v>0</v>
      </c>
      <c r="DZ10" s="8">
        <f t="shared" si="7"/>
        <v>0</v>
      </c>
      <c r="EA10" s="8">
        <f t="shared" si="8"/>
        <v>3</v>
      </c>
      <c r="EB10" s="127">
        <f>('Dat1'!SO11+'Dat1'!SQ11+'Dat1'!SS11+'Dat1'!SU11)/$A10</f>
        <v>0</v>
      </c>
      <c r="EC10" s="127">
        <f>('Dat1'!SP11+'Dat1'!SR11+'Dat1'!ST11+'Dat1'!SV11)/$A10</f>
        <v>0</v>
      </c>
      <c r="ED10" s="8">
        <f t="shared" si="16"/>
        <v>0</v>
      </c>
      <c r="EE10" s="8">
        <f t="shared" si="9"/>
        <v>0</v>
      </c>
      <c r="EF10">
        <f>SUM('Dat1'!SW11+'Dat1'!TE11+'Dat1'!TM11+'Dat1'!TU11)/$A10</f>
        <v>0</v>
      </c>
      <c r="EG10">
        <f>SUM('Dat1'!SX11+'Dat1'!TF11+'Dat1'!TN11+'Dat1'!TV11)/$A10</f>
        <v>0</v>
      </c>
      <c r="EH10">
        <f>SUM('Dat1'!SY11+'Dat1'!TG11+'Dat1'!TO11+'Dat1'!TW11)/$A10</f>
        <v>0</v>
      </c>
      <c r="EI10">
        <f>SUM('Dat1'!SZ11+'Dat1'!TH11+'Dat1'!TP11+'Dat1'!TX11)/$A10</f>
        <v>0</v>
      </c>
      <c r="EJ10">
        <f>SUM('Dat1'!TA11+'Dat1'!TI11+'Dat1'!TQ11+'Dat1'!TY11)/$A10</f>
        <v>0</v>
      </c>
      <c r="EK10">
        <f>SUM('Dat1'!TB11+'Dat1'!TJ11+'Dat1'!TR11+'Dat1'!TZ11)/$A10</f>
        <v>0</v>
      </c>
      <c r="EL10">
        <f>SUM('Dat1'!TC11+'Dat1'!TK11+'Dat1'!TS11+'Dat1'!UA11)/$A10</f>
        <v>0</v>
      </c>
      <c r="EM10">
        <f>SUM('Dat1'!TD11+'Dat1'!TL11+'Dat1'!TT11+'Dat1'!UB11)/$A10</f>
        <v>0</v>
      </c>
      <c r="EN10" s="8">
        <f t="shared" si="10"/>
        <v>0</v>
      </c>
      <c r="EO10" s="8">
        <f t="shared" si="11"/>
        <v>0</v>
      </c>
      <c r="EP10" s="7">
        <f>('Dat1'!UC11+'Dat1'!UG11)/2</f>
        <v>16.5</v>
      </c>
      <c r="EQ10" s="7">
        <f>('Dat1'!UD11+'Dat1'!UH11)/2</f>
        <v>0</v>
      </c>
      <c r="ER10" s="7">
        <f>('Dat1'!UE11+'Dat1'!UI11)/2</f>
        <v>0</v>
      </c>
      <c r="ES10" s="7">
        <f>('Dat1'!UF11+'Dat1'!UJ11)/2</f>
        <v>0</v>
      </c>
      <c r="ET10" s="8">
        <f>('Dat1'!UK11+'Dat1'!UT11)/2</f>
        <v>0</v>
      </c>
      <c r="EU10" s="8">
        <f>('Dat1'!UL11+'Dat1'!UU11)/2</f>
        <v>0</v>
      </c>
      <c r="EV10" s="8">
        <f>('Dat1'!UM11+'Dat1'!UV11)/2</f>
        <v>1</v>
      </c>
      <c r="EW10" s="8">
        <f>('Dat1'!UN11+'Dat1'!UW11)/2</f>
        <v>3</v>
      </c>
      <c r="EX10" s="8">
        <f>('Dat1'!UO11+'Dat1'!UX11)/2</f>
        <v>6.5</v>
      </c>
      <c r="EY10" s="8">
        <f>('Dat1'!UP11+'Dat1'!UY11)/2</f>
        <v>4.5</v>
      </c>
      <c r="EZ10" s="8">
        <f>('Dat1'!UQ11+'Dat1'!UZ11)/2</f>
        <v>1.5</v>
      </c>
      <c r="FA10" s="8">
        <f>('Dat1'!UR11+'Dat1'!VA11)/2</f>
        <v>0</v>
      </c>
      <c r="FB10" s="8">
        <f>('Dat1'!US11+'Dat1'!VB11)/2</f>
        <v>0</v>
      </c>
      <c r="FC10">
        <f>'Dat1'!VC11</f>
        <v>0</v>
      </c>
      <c r="FD10">
        <f>'Dat1'!VD11</f>
        <v>0</v>
      </c>
      <c r="FE10">
        <f>'Dat1'!VE11</f>
        <v>0</v>
      </c>
      <c r="FF10">
        <f>'Dat1'!VF11</f>
        <v>0</v>
      </c>
      <c r="FG10">
        <f>'Dat1'!VG11</f>
        <v>0</v>
      </c>
      <c r="FH10">
        <f>'Dat1'!VH11</f>
        <v>0</v>
      </c>
      <c r="FI10">
        <f>'Dat1'!VI11</f>
        <v>0</v>
      </c>
      <c r="FJ10">
        <f>'Dat1'!VJ11</f>
        <v>0</v>
      </c>
      <c r="FK10">
        <f>'Dat1'!VK11</f>
        <v>0</v>
      </c>
      <c r="FL10">
        <f>'Dat1'!VL11</f>
        <v>0</v>
      </c>
      <c r="FM10">
        <f>'Dat1'!VM11</f>
        <v>0</v>
      </c>
      <c r="FN10">
        <f>'Dat1'!VN11</f>
        <v>0</v>
      </c>
      <c r="FO10">
        <f>'Dat1'!VO11</f>
        <v>0</v>
      </c>
      <c r="FP10">
        <f>'Dat1'!VP11</f>
        <v>0</v>
      </c>
      <c r="FQ10">
        <f>'Dat1'!VQ11</f>
        <v>0</v>
      </c>
      <c r="FR10">
        <f>'Dat1'!VR11</f>
        <v>0</v>
      </c>
      <c r="FS10">
        <f>'Dat1'!VS11</f>
        <v>0</v>
      </c>
      <c r="FT10">
        <f>'Dat1'!VT11</f>
        <v>0</v>
      </c>
      <c r="FU10">
        <f>'Dat1'!VU11</f>
        <v>2</v>
      </c>
      <c r="FV10">
        <f>'Dat1'!VV11</f>
        <v>0</v>
      </c>
      <c r="FW10">
        <f>'Dat1'!VW11</f>
        <v>0</v>
      </c>
      <c r="FX10">
        <f>'Dat1'!VX11</f>
        <v>0</v>
      </c>
      <c r="FY10">
        <f>'Dat1'!VY11</f>
        <v>9</v>
      </c>
      <c r="FZ10">
        <f>'Dat1'!VZ11</f>
        <v>26</v>
      </c>
      <c r="GA10">
        <f>'Dat1'!WA11</f>
        <v>0</v>
      </c>
      <c r="GB10">
        <f>'Dat1'!WB11</f>
        <v>0</v>
      </c>
      <c r="GC10">
        <f>'Dat1'!WC11</f>
        <v>0</v>
      </c>
      <c r="GD10">
        <f>'Dat1'!WD11</f>
        <v>0</v>
      </c>
      <c r="GE10" s="12">
        <f>'Dat1'!WO11</f>
        <v>0</v>
      </c>
      <c r="GF10" s="12">
        <f>'Dat1'!WP11</f>
        <v>0</v>
      </c>
      <c r="GG10">
        <f>'Dat1'!WQ11</f>
        <v>0</v>
      </c>
      <c r="GH10">
        <f>'Dat1'!WR11</f>
        <v>0</v>
      </c>
      <c r="GI10">
        <f>'Dat1'!WS11</f>
        <v>0</v>
      </c>
      <c r="GJ10">
        <f>'Dat1'!WT11</f>
        <v>0</v>
      </c>
      <c r="GK10">
        <f>'Dat1'!WU11</f>
        <v>0</v>
      </c>
      <c r="GL10">
        <f>'Dat1'!WV11</f>
        <v>0</v>
      </c>
      <c r="GM10">
        <f>'Dat1'!WW11</f>
        <v>0</v>
      </c>
      <c r="GN10">
        <f>'Dat1'!WX11</f>
        <v>0</v>
      </c>
      <c r="GO10">
        <f>'Dat1'!WY11</f>
        <v>0</v>
      </c>
      <c r="GP10">
        <f>'Dat1'!WZ11</f>
        <v>0</v>
      </c>
      <c r="GQ10">
        <f>'Dat1'!XA11</f>
        <v>0</v>
      </c>
      <c r="GR10">
        <f>'Dat1'!XB11</f>
        <v>0</v>
      </c>
      <c r="GS10">
        <f>'Dat1'!XC11</f>
        <v>0</v>
      </c>
      <c r="GT10">
        <f>'Dat1'!XD11</f>
        <v>19</v>
      </c>
      <c r="GU10">
        <f>'Dat1'!XE11</f>
        <v>0</v>
      </c>
      <c r="GV10">
        <f>'Dat1'!XF11</f>
        <v>0</v>
      </c>
      <c r="GW10">
        <f>'Dat1'!XG11</f>
        <v>0</v>
      </c>
      <c r="GX10">
        <f>'Dat1'!XH11</f>
        <v>3</v>
      </c>
      <c r="GY10">
        <f>'Dat1'!XI11</f>
        <v>4</v>
      </c>
      <c r="GZ10">
        <f>'Dat1'!XJ11</f>
        <v>0</v>
      </c>
      <c r="HA10">
        <f>'Dat1'!XK11</f>
        <v>0</v>
      </c>
      <c r="HB10">
        <f>'Dat1'!XL11</f>
        <v>0</v>
      </c>
      <c r="HC10">
        <f>'Dat1'!XM11</f>
        <v>0</v>
      </c>
      <c r="HD10">
        <f>'Dat1'!XN11</f>
        <v>9</v>
      </c>
      <c r="HE10">
        <f>'Dat1'!XO11</f>
        <v>0</v>
      </c>
      <c r="HF10">
        <f>'Dat1'!XP11</f>
        <v>0</v>
      </c>
      <c r="HG10" s="12">
        <f t="shared" si="12"/>
        <v>0</v>
      </c>
      <c r="HH10" s="12">
        <f t="shared" si="13"/>
        <v>35</v>
      </c>
      <c r="HI10">
        <f>'Dat1'!XQ11</f>
        <v>0</v>
      </c>
      <c r="HJ10">
        <f>'Dat1'!XR11</f>
        <v>0</v>
      </c>
      <c r="HK10">
        <f>'Dat1'!XS11</f>
        <v>0</v>
      </c>
      <c r="HL10">
        <f>'Dat1'!XT11</f>
        <v>0</v>
      </c>
      <c r="HM10">
        <f>'Dat1'!XU11</f>
        <v>0</v>
      </c>
      <c r="HN10">
        <f>'Dat1'!XV11</f>
        <v>0</v>
      </c>
      <c r="HO10">
        <f>'Dat1'!XW11</f>
        <v>0</v>
      </c>
      <c r="HP10">
        <f>'Dat1'!XX11</f>
        <v>0</v>
      </c>
      <c r="HQ10">
        <f>'Dat1'!XY11</f>
        <v>0</v>
      </c>
      <c r="HR10">
        <f>'Dat1'!XZ11</f>
        <v>0</v>
      </c>
      <c r="HS10">
        <f>'Dat1'!YA11</f>
        <v>0</v>
      </c>
      <c r="HT10">
        <f>'Dat1'!YB11</f>
        <v>0</v>
      </c>
      <c r="HU10">
        <f>'Dat1'!YC11</f>
        <v>0</v>
      </c>
      <c r="HV10">
        <f>'Dat1'!YD11</f>
        <v>0</v>
      </c>
      <c r="HW10">
        <f>'Dat1'!YE11</f>
        <v>0</v>
      </c>
      <c r="HX10">
        <f>'Dat1'!YF11</f>
        <v>0</v>
      </c>
      <c r="HY10">
        <f>'Dat1'!YG11</f>
        <v>0</v>
      </c>
      <c r="HZ10">
        <f>'Dat1'!YH11</f>
        <v>0</v>
      </c>
      <c r="IA10">
        <f>'Dat1'!YI11</f>
        <v>0</v>
      </c>
      <c r="IB10">
        <f>'Dat1'!YJ11</f>
        <v>0</v>
      </c>
      <c r="IC10">
        <f>'Dat1'!YK11</f>
        <v>0</v>
      </c>
      <c r="ID10">
        <f>'Dat1'!YL11</f>
        <v>0</v>
      </c>
      <c r="IE10">
        <f>'Dat1'!YM11</f>
        <v>0</v>
      </c>
      <c r="IF10">
        <f>'Dat1'!YN11</f>
        <v>0</v>
      </c>
      <c r="IG10">
        <f>'Dat1'!YO11</f>
        <v>0</v>
      </c>
      <c r="IH10">
        <f>'Dat1'!YP11</f>
        <v>0</v>
      </c>
      <c r="II10">
        <f>'Dat1'!YQ11</f>
        <v>0</v>
      </c>
      <c r="IJ10">
        <f>'Dat1'!YR11</f>
        <v>0</v>
      </c>
      <c r="IK10">
        <f>'Dat1'!YS11</f>
        <v>0</v>
      </c>
      <c r="IL10">
        <f>'Dat1'!YT11</f>
        <v>0</v>
      </c>
      <c r="IM10">
        <f>'Dat1'!YU11</f>
        <v>0</v>
      </c>
      <c r="IN10">
        <f>'Dat1'!YV11</f>
        <v>0</v>
      </c>
      <c r="IO10">
        <f>'Dat1'!YW11</f>
        <v>0</v>
      </c>
      <c r="IP10">
        <f>'Dat1'!YX11</f>
        <v>0</v>
      </c>
      <c r="IQ10">
        <f>'Dat1'!YY11</f>
        <v>0</v>
      </c>
      <c r="IR10">
        <f>'Dat1'!YZ11</f>
        <v>5</v>
      </c>
      <c r="IS10">
        <f>'Dat1'!ZA11</f>
        <v>0</v>
      </c>
      <c r="IT10">
        <f>'Dat1'!ZB11</f>
        <v>0</v>
      </c>
      <c r="IU10">
        <f>'Dat1'!ZC11</f>
        <v>0</v>
      </c>
      <c r="IV10">
        <f>'Dat1'!ZD11</f>
        <v>0</v>
      </c>
      <c r="IW10">
        <f>'Dat1'!ZE11</f>
        <v>0</v>
      </c>
      <c r="IX10">
        <f>'Dat1'!ZF11</f>
        <v>0</v>
      </c>
      <c r="IY10">
        <f>'Dat1'!ZG11</f>
        <v>0</v>
      </c>
      <c r="IZ10">
        <f>'Dat1'!ZH11</f>
        <v>0</v>
      </c>
      <c r="JA10">
        <f>'Dat1'!ZI11</f>
        <v>0</v>
      </c>
      <c r="JB10">
        <f>'Dat1'!ZJ11</f>
        <v>0</v>
      </c>
      <c r="JC10" s="12">
        <f t="shared" si="3"/>
        <v>0</v>
      </c>
      <c r="JD10" s="12">
        <f t="shared" si="4"/>
        <v>5</v>
      </c>
      <c r="JE10">
        <f>'Dat1'!ZK11</f>
        <v>0</v>
      </c>
      <c r="JF10">
        <f>'Dat1'!ZL11</f>
        <v>0</v>
      </c>
      <c r="JG10">
        <f>'Dat1'!ZM11</f>
        <v>0</v>
      </c>
      <c r="JH10">
        <f>'Dat1'!ZN11</f>
        <v>0</v>
      </c>
      <c r="JI10">
        <f>'Dat1'!ZO11</f>
        <v>0</v>
      </c>
      <c r="JJ10">
        <f>'Dat1'!ZP11</f>
        <v>0</v>
      </c>
      <c r="JK10">
        <f>'Dat1'!ZQ11</f>
        <v>0</v>
      </c>
      <c r="JL10">
        <f>'Dat1'!ZR11</f>
        <v>0</v>
      </c>
      <c r="JM10">
        <f>'Dat1'!ZS11</f>
        <v>0</v>
      </c>
      <c r="JN10">
        <f>'Dat1'!ZT11</f>
        <v>0</v>
      </c>
      <c r="JO10">
        <f>'Dat1'!ZU11</f>
        <v>0</v>
      </c>
      <c r="JP10">
        <f>'Dat1'!ZV11</f>
        <v>0</v>
      </c>
      <c r="JQ10">
        <f>'Dat1'!ZW11</f>
        <v>0</v>
      </c>
      <c r="JR10">
        <f>'Dat1'!ZX11</f>
        <v>0</v>
      </c>
      <c r="JS10">
        <f>'Dat1'!ZY11</f>
        <v>0</v>
      </c>
      <c r="JT10">
        <f>'Dat1'!ZZ11</f>
        <v>0</v>
      </c>
      <c r="JU10">
        <f>'Dat1'!AAA11</f>
        <v>0</v>
      </c>
      <c r="JV10">
        <f>'Dat1'!AAB11</f>
        <v>0</v>
      </c>
      <c r="JW10">
        <f>'Dat1'!AAC11</f>
        <v>0</v>
      </c>
      <c r="JX10">
        <f>'Dat1'!AAD11</f>
        <v>0</v>
      </c>
      <c r="JY10">
        <f>'Dat1'!AAE11</f>
        <v>0</v>
      </c>
      <c r="JZ10">
        <f>'Dat1'!AAF11</f>
        <v>0</v>
      </c>
      <c r="KA10">
        <f>'Dat1'!AAG11</f>
        <v>0</v>
      </c>
      <c r="KB10">
        <f>'Dat1'!AAH11</f>
        <v>0</v>
      </c>
      <c r="KC10">
        <f>'Dat1'!AAI11</f>
        <v>0</v>
      </c>
      <c r="KD10">
        <f>'Dat1'!AAJ11</f>
        <v>0</v>
      </c>
      <c r="KE10">
        <f>'Dat1'!AAK11</f>
        <v>0</v>
      </c>
      <c r="KF10">
        <f>'Dat1'!AAL11</f>
        <v>0</v>
      </c>
      <c r="KG10">
        <f>'Dat1'!AAM11</f>
        <v>0</v>
      </c>
      <c r="KH10">
        <f>'Dat1'!AAN11</f>
        <v>0</v>
      </c>
      <c r="KI10">
        <f>'Dat1'!AAO11</f>
        <v>0</v>
      </c>
      <c r="KJ10">
        <f>'Dat1'!AAP11</f>
        <v>0</v>
      </c>
      <c r="KK10">
        <f>'Dat1'!AAQ11</f>
        <v>0</v>
      </c>
      <c r="KL10">
        <f>'Dat1'!AAR11</f>
        <v>0</v>
      </c>
      <c r="KM10">
        <f>'Dat1'!AAS11</f>
        <v>3</v>
      </c>
      <c r="KN10">
        <f>'Dat1'!AAT11</f>
        <v>0</v>
      </c>
      <c r="KO10">
        <f>'Dat1'!AAU11</f>
        <v>0</v>
      </c>
      <c r="KP10">
        <f>'Dat1'!AAV11</f>
        <v>0</v>
      </c>
      <c r="KQ10">
        <f>'Dat1'!AAW11</f>
        <v>0</v>
      </c>
      <c r="KR10">
        <f>'Dat1'!AAX11</f>
        <v>0</v>
      </c>
      <c r="KS10">
        <f>'Dat1'!AAY11</f>
        <v>0</v>
      </c>
      <c r="KT10">
        <f>'Dat1'!AAZ11</f>
        <v>0</v>
      </c>
      <c r="KU10">
        <f>'Dat1'!ABA11</f>
        <v>0</v>
      </c>
      <c r="KV10">
        <f>'Dat1'!ABB11</f>
        <v>0</v>
      </c>
      <c r="KW10" s="12">
        <f>SUM(Dat1fix!JE10:JZ10)</f>
        <v>0</v>
      </c>
      <c r="KX10" s="12">
        <f t="shared" si="14"/>
        <v>3</v>
      </c>
      <c r="KY10" s="12">
        <f>'Dat1'!ABC11</f>
        <v>0</v>
      </c>
      <c r="KZ10" s="12">
        <f>'Dat1'!ABD11</f>
        <v>0</v>
      </c>
      <c r="LA10">
        <f>'Dat1'!ABE11</f>
        <v>0</v>
      </c>
      <c r="LB10">
        <f>'Dat1'!ABF11</f>
        <v>0</v>
      </c>
      <c r="LC10">
        <f>'Dat1'!ABG11</f>
        <v>0</v>
      </c>
      <c r="LD10">
        <f>'Dat1'!VI11</f>
        <v>0</v>
      </c>
      <c r="LE10">
        <f>'Dat1'!VJ11</f>
        <v>0</v>
      </c>
      <c r="LF10">
        <f>'Dat1'!VK11</f>
        <v>0</v>
      </c>
      <c r="LG10">
        <f>'Dat1'!VL11</f>
        <v>0</v>
      </c>
      <c r="LH10">
        <f>'Dat1'!VM11</f>
        <v>0</v>
      </c>
      <c r="LI10">
        <f>'Dat1'!VN11</f>
        <v>0</v>
      </c>
      <c r="LJ10">
        <f>'Dat1'!VO11</f>
        <v>0</v>
      </c>
      <c r="LK10">
        <f>'Dat1'!VP11</f>
        <v>0</v>
      </c>
      <c r="LL10">
        <f>'Dat1'!VQ11</f>
        <v>0</v>
      </c>
      <c r="LM10">
        <f>'Dat1'!VR11</f>
        <v>0</v>
      </c>
      <c r="LN10">
        <f>'Dat1'!VS11</f>
        <v>0</v>
      </c>
      <c r="LO10">
        <f>'Dat1'!VT11</f>
        <v>0</v>
      </c>
      <c r="LP10">
        <f>'Dat1'!VU11</f>
        <v>2</v>
      </c>
      <c r="LQ10">
        <f>'Dat1'!VV11</f>
        <v>0</v>
      </c>
      <c r="LR10">
        <f>'Dat1'!VW11</f>
        <v>0</v>
      </c>
      <c r="LS10">
        <f>'Dat1'!VX11</f>
        <v>0</v>
      </c>
      <c r="LT10">
        <f>'Dat1'!VY11</f>
        <v>9</v>
      </c>
      <c r="LU10">
        <f>'Dat1'!VZ11</f>
        <v>26</v>
      </c>
      <c r="LV10" s="12">
        <f>'Dat1'!WA11</f>
        <v>0</v>
      </c>
      <c r="LW10" s="12">
        <f>'Dat1'!WB11</f>
        <v>0</v>
      </c>
      <c r="LX10" s="12">
        <f>'Dat1'!WC11</f>
        <v>0</v>
      </c>
      <c r="LY10" s="12">
        <f>'Dat1'!WD11</f>
        <v>0</v>
      </c>
      <c r="LZ10" s="364">
        <f>'Dat1'!AG11</f>
        <v>0</v>
      </c>
      <c r="MA10" s="364">
        <f>'Dat1'!AH11</f>
        <v>0</v>
      </c>
      <c r="MB10" s="364">
        <f>'Dat1'!AI11</f>
        <v>0</v>
      </c>
      <c r="MC10" s="364">
        <f>'Dat1'!AJ11</f>
        <v>0</v>
      </c>
      <c r="MD10" s="364">
        <f>'Dat1'!WE11</f>
        <v>14</v>
      </c>
    </row>
    <row r="11" spans="1:342">
      <c r="A11" s="73">
        <f>'Dat1'!C12</f>
        <v>4</v>
      </c>
      <c r="B11" t="str">
        <f>'Dat1'!F12</f>
        <v>Østfold</v>
      </c>
      <c r="C11" t="str">
        <f>'Dat1'!G12</f>
        <v>Borg vgs</v>
      </c>
      <c r="D11" t="str">
        <f>'Dat1'!H12&amp;" ("&amp;LEFT('Dat1'!I12,1)&amp;"S)"</f>
        <v>Ravneberget fengsel (LS)</v>
      </c>
      <c r="E11">
        <f t="shared" si="0"/>
        <v>2</v>
      </c>
      <c r="F11">
        <f t="shared" si="15"/>
        <v>2</v>
      </c>
      <c r="G11">
        <f>'Dat1'!J12</f>
        <v>40</v>
      </c>
      <c r="H11" s="8">
        <f>('Dat1'!AK12+'Dat1'!AM12+'Dat1'!AO12+'Dat1'!AQ12)/$A11</f>
        <v>0</v>
      </c>
      <c r="I11" s="8">
        <f>('Dat1'!AL12+'Dat1'!AN12+'Dat1'!AP12+'Dat1'!AR12)/$A11</f>
        <v>2.25</v>
      </c>
      <c r="J11">
        <f>('Dat1'!AS12+'Dat1'!BS12+'Dat1'!CS12+'Dat1'!DS12)/$A11</f>
        <v>0</v>
      </c>
      <c r="K11">
        <f>('Dat1'!AT12+'Dat1'!BT12+'Dat1'!CT12+'Dat1'!DT12)/$A11</f>
        <v>0</v>
      </c>
      <c r="L11">
        <f>('Dat1'!AU12+'Dat1'!BU12+'Dat1'!CU12+'Dat1'!DU12)/$A11</f>
        <v>0</v>
      </c>
      <c r="M11">
        <f>('Dat1'!AV12+'Dat1'!BV12+'Dat1'!CV12+'Dat1'!DV12)/$A11</f>
        <v>0.25</v>
      </c>
      <c r="N11">
        <f>('Dat1'!AW12+'Dat1'!BW12+'Dat1'!CW12+'Dat1'!DW12)/$A11</f>
        <v>0</v>
      </c>
      <c r="O11">
        <f>('Dat1'!AX12+'Dat1'!BX12+'Dat1'!CX12+'Dat1'!DX12)/$A11</f>
        <v>0</v>
      </c>
      <c r="P11">
        <f>('Dat1'!AY12+'Dat1'!BY12+'Dat1'!CY12+'Dat1'!DY12)/$A11</f>
        <v>0</v>
      </c>
      <c r="Q11">
        <f>('Dat1'!AZ12+'Dat1'!BZ12+'Dat1'!CZ12+'Dat1'!DZ12)/$A11</f>
        <v>0</v>
      </c>
      <c r="R11">
        <f>('Dat1'!BA12+'Dat1'!CA12+'Dat1'!DA12+'Dat1'!EA12)/$A11</f>
        <v>0</v>
      </c>
      <c r="S11">
        <f>('Dat1'!BB12+'Dat1'!CB12+'Dat1'!DB12+'Dat1'!EB12)/$A11</f>
        <v>0</v>
      </c>
      <c r="T11">
        <f>('Dat1'!BC12+'Dat1'!CC12+'Dat1'!DC12+'Dat1'!EC12)/$A11</f>
        <v>1</v>
      </c>
      <c r="U11">
        <f>('Dat1'!BD12+'Dat1'!CD12+'Dat1'!DD12+'Dat1'!ED12)/$A11</f>
        <v>0</v>
      </c>
      <c r="V11">
        <f>('Dat1'!BE12+'Dat1'!CE12+'Dat1'!DE12+'Dat1'!EE12)/$A11</f>
        <v>0</v>
      </c>
      <c r="W11">
        <f>('Dat1'!BF12+'Dat1'!CF12+'Dat1'!DF12+'Dat1'!EF12)/$A11</f>
        <v>10</v>
      </c>
      <c r="X11">
        <f>('Dat1'!BG12+'Dat1'!CG12+'Dat1'!DG12+'Dat1'!EG12)/$A11</f>
        <v>0</v>
      </c>
      <c r="Y11">
        <f>('Dat1'!BH12+'Dat1'!CH12+'Dat1'!DH12+'Dat1'!EH12)/$A11</f>
        <v>0</v>
      </c>
      <c r="Z11">
        <f>('Dat1'!BI12+'Dat1'!CI12+'Dat1'!DI12+'Dat1'!EI12)/$A11</f>
        <v>1.5</v>
      </c>
      <c r="AA11">
        <f>('Dat1'!BJ12+'Dat1'!CJ12+'Dat1'!DJ12+'Dat1'!EJ12)/$A11</f>
        <v>2</v>
      </c>
      <c r="AB11">
        <f>('Dat1'!BK12+'Dat1'!CK12+'Dat1'!DK12+'Dat1'!EK12)/$A11</f>
        <v>4.25</v>
      </c>
      <c r="AC11">
        <f>('Dat1'!BL12+'Dat1'!CL12+'Dat1'!DL12+'Dat1'!EL12)/$A11</f>
        <v>0</v>
      </c>
      <c r="AD11">
        <f>('Dat1'!BM12+'Dat1'!CM12+'Dat1'!DM12+'Dat1'!EM12)/$A11</f>
        <v>0</v>
      </c>
      <c r="AE11">
        <f>('Dat1'!BN12+'Dat1'!CN12+'Dat1'!DN12+'Dat1'!EN12)/$A11</f>
        <v>0</v>
      </c>
      <c r="AF11">
        <f>('Dat1'!BO12+'Dat1'!CO12+'Dat1'!DO12+'Dat1'!EO12)/$A11</f>
        <v>1.25</v>
      </c>
      <c r="AG11">
        <f>('Dat1'!BP12+'Dat1'!CP12+'Dat1'!DP12+'Dat1'!EP12)/$A11</f>
        <v>3.25</v>
      </c>
      <c r="AH11">
        <f>('Dat1'!BQ12+'Dat1'!CQ12+'Dat1'!DQ12+'Dat1'!EQ12)/$A11</f>
        <v>0</v>
      </c>
      <c r="AI11">
        <f>('Dat1'!BR12+'Dat1'!CR12+'Dat1'!DR12+'Dat1'!ER12)/$A11</f>
        <v>0</v>
      </c>
      <c r="AJ11" s="8">
        <f t="shared" si="5"/>
        <v>1.25</v>
      </c>
      <c r="AK11" s="8">
        <f t="shared" si="6"/>
        <v>22.25</v>
      </c>
      <c r="AL11">
        <f>('Dat1'!ES12+'Dat1'!GM12+'Dat1'!IG12+'Dat1'!KA12)/$A11</f>
        <v>0</v>
      </c>
      <c r="AM11">
        <f>('Dat1'!ET12+'Dat1'!GN12+'Dat1'!IH12+'Dat1'!KB12)/$A11</f>
        <v>0</v>
      </c>
      <c r="AN11">
        <f>('Dat1'!EU12+'Dat1'!GO12+'Dat1'!II12+'Dat1'!KC12)/$A11</f>
        <v>0</v>
      </c>
      <c r="AO11">
        <f>('Dat1'!EV12+'Dat1'!GP12+'Dat1'!IJ12+'Dat1'!KD12)/$A11</f>
        <v>0</v>
      </c>
      <c r="AP11">
        <f>('Dat1'!EW12+'Dat1'!GQ12+'Dat1'!IK12+'Dat1'!KE12)/$A11</f>
        <v>0</v>
      </c>
      <c r="AQ11">
        <f>('Dat1'!EX12+'Dat1'!GR12+'Dat1'!IL12+'Dat1'!KF12)/$A11</f>
        <v>0</v>
      </c>
      <c r="AR11">
        <f>('Dat1'!EY12+'Dat1'!GS12+'Dat1'!IM12+'Dat1'!KG12)/$A11</f>
        <v>0</v>
      </c>
      <c r="AS11">
        <f>('Dat1'!EZ12+'Dat1'!GT12+'Dat1'!IN12+'Dat1'!KH12)/$A11</f>
        <v>0</v>
      </c>
      <c r="AT11">
        <f>('Dat1'!FA12+'Dat1'!GU12+'Dat1'!IO12+'Dat1'!KI12)/$A11</f>
        <v>0</v>
      </c>
      <c r="AU11">
        <f>('Dat1'!FB12+'Dat1'!GV12+'Dat1'!IP12+'Dat1'!KJ12)/$A11</f>
        <v>0</v>
      </c>
      <c r="AV11">
        <f>('Dat1'!FC12+'Dat1'!GW12+'Dat1'!IQ12+'Dat1'!KK12)/$A11</f>
        <v>0</v>
      </c>
      <c r="AW11">
        <f>('Dat1'!FD12+'Dat1'!GX12+'Dat1'!IR12+'Dat1'!KL12)/$A11</f>
        <v>0</v>
      </c>
      <c r="AX11">
        <f>('Dat1'!FE12+'Dat1'!GY12+'Dat1'!IS12+'Dat1'!KM12)/$A11</f>
        <v>0</v>
      </c>
      <c r="AY11">
        <f>('Dat1'!FF12+'Dat1'!GZ12+'Dat1'!IT12+'Dat1'!KN12)/$A11</f>
        <v>0</v>
      </c>
      <c r="AZ11">
        <f>('Dat1'!FG12+'Dat1'!HA12+'Dat1'!IU12+'Dat1'!KO12)/$A11</f>
        <v>0</v>
      </c>
      <c r="BA11">
        <f>('Dat1'!FH12+'Dat1'!HB12+'Dat1'!IV12+'Dat1'!KP12)/$A11</f>
        <v>0</v>
      </c>
      <c r="BB11">
        <f>('Dat1'!FI12+'Dat1'!HC12+'Dat1'!IW12+'Dat1'!KQ12)/$A11</f>
        <v>0</v>
      </c>
      <c r="BC11">
        <f>('Dat1'!FJ12+'Dat1'!HD12+'Dat1'!IX12+'Dat1'!KR12)/$A11</f>
        <v>0</v>
      </c>
      <c r="BD11">
        <f>('Dat1'!FK12+'Dat1'!HE12+'Dat1'!IY12+'Dat1'!KS12)/$A11</f>
        <v>0</v>
      </c>
      <c r="BE11">
        <f>('Dat1'!FL12+'Dat1'!HF12+'Dat1'!IZ12+'Dat1'!KT12)/$A11</f>
        <v>0</v>
      </c>
      <c r="BF11">
        <f>('Dat1'!FM12+'Dat1'!HG12+'Dat1'!JA12+'Dat1'!KU12)/$A11</f>
        <v>0</v>
      </c>
      <c r="BG11">
        <f>('Dat1'!FN12+'Dat1'!HH12+'Dat1'!JB12+'Dat1'!KV12)/$A11</f>
        <v>0</v>
      </c>
      <c r="BH11">
        <f>('Dat1'!FO12+'Dat1'!HI12+'Dat1'!JC12+'Dat1'!KW12)/$A11</f>
        <v>0</v>
      </c>
      <c r="BI11">
        <f>('Dat1'!FP12+'Dat1'!HJ12+'Dat1'!JD12+'Dat1'!KX12)/$A11</f>
        <v>0</v>
      </c>
      <c r="BJ11">
        <f>('Dat1'!FQ12+'Dat1'!HK12+'Dat1'!JE12+'Dat1'!KY12)/$A11</f>
        <v>2</v>
      </c>
      <c r="BK11">
        <f>('Dat1'!FR12+'Dat1'!HL12+'Dat1'!JF12+'Dat1'!KZ12)/$A11</f>
        <v>0</v>
      </c>
      <c r="BL11">
        <f>('Dat1'!FS12+'Dat1'!HM12+'Dat1'!JG12+'Dat1'!LA12)/$A11</f>
        <v>0</v>
      </c>
      <c r="BM11">
        <f>('Dat1'!FT12+'Dat1'!HN12+'Dat1'!JH12+'Dat1'!LB12)/$A11</f>
        <v>0</v>
      </c>
      <c r="BN11">
        <f>('Dat1'!FU12+'Dat1'!HO12+'Dat1'!JI12+'Dat1'!LC12)/$A11</f>
        <v>0</v>
      </c>
      <c r="BO11">
        <f>('Dat1'!FV12+'Dat1'!HP12+'Dat1'!JJ12+'Dat1'!LD12)/$A11</f>
        <v>0</v>
      </c>
      <c r="BP11">
        <f>('Dat1'!FW12+'Dat1'!HQ12+'Dat1'!JK12+'Dat1'!LE12)/$A11</f>
        <v>0</v>
      </c>
      <c r="BQ11">
        <f>('Dat1'!FX12+'Dat1'!HR12+'Dat1'!JL12+'Dat1'!LF12)/$A11</f>
        <v>0</v>
      </c>
      <c r="BR11">
        <f>('Dat1'!FY12+'Dat1'!HS12+'Dat1'!JM12+'Dat1'!LG12)/$A11</f>
        <v>0</v>
      </c>
      <c r="BS11">
        <f>('Dat1'!FZ12+'Dat1'!HT12+'Dat1'!JN12+'Dat1'!LH12)/$A11</f>
        <v>1</v>
      </c>
      <c r="BT11">
        <f>('Dat1'!GA12+'Dat1'!HU12+'Dat1'!JO12+'Dat1'!LI12)/$A11</f>
        <v>0</v>
      </c>
      <c r="BU11">
        <f>('Dat1'!GB12+'Dat1'!HV12+'Dat1'!JP12+'Dat1'!LJ12)/$A11</f>
        <v>0</v>
      </c>
      <c r="BV11">
        <f>('Dat1'!GC12+'Dat1'!HW12+'Dat1'!JQ12+'Dat1'!LK12)/$A11</f>
        <v>0</v>
      </c>
      <c r="BW11">
        <f>('Dat1'!GD12+'Dat1'!HX12+'Dat1'!JR12+'Dat1'!LL12)/$A11</f>
        <v>0</v>
      </c>
      <c r="BX11">
        <f>('Dat1'!GE12+'Dat1'!HY12+'Dat1'!JS12+'Dat1'!LM12)/$A11</f>
        <v>0</v>
      </c>
      <c r="BY11">
        <f>('Dat1'!GF12+'Dat1'!HZ12+'Dat1'!JT12+'Dat1'!LN12)/$A11</f>
        <v>0</v>
      </c>
      <c r="BZ11">
        <f>('Dat1'!GG12+'Dat1'!IA12+'Dat1'!JU12+'Dat1'!LO12)/$A11</f>
        <v>0</v>
      </c>
      <c r="CA11">
        <f>('Dat1'!GH12+'Dat1'!IB12+'Dat1'!JV12+'Dat1'!LP12)/$A11</f>
        <v>0</v>
      </c>
      <c r="CB11">
        <f>('Dat1'!GI12+'Dat1'!IC12+'Dat1'!JW12+'Dat1'!LQ12)/$A11</f>
        <v>0</v>
      </c>
      <c r="CC11">
        <f>('Dat1'!GJ12+'Dat1'!ID12+'Dat1'!JX12+'Dat1'!LR12)/$A11</f>
        <v>0</v>
      </c>
      <c r="CD11">
        <f>('Dat1'!GK12+'Dat1'!IE12+'Dat1'!JY12+'Dat1'!LS12)/$A11</f>
        <v>0</v>
      </c>
      <c r="CE11">
        <f>('Dat1'!GL12+'Dat1'!IF12+'Dat1'!JZ12+'Dat1'!LT12)/$A11</f>
        <v>0</v>
      </c>
      <c r="CF11" s="8">
        <f t="shared" si="1"/>
        <v>0</v>
      </c>
      <c r="CG11" s="8">
        <f t="shared" si="2"/>
        <v>3</v>
      </c>
      <c r="CH11">
        <f>('Dat1'!LU12+'Dat1'!NM12+'Dat1'!PE12+'Dat1'!QW12)/$A11</f>
        <v>0</v>
      </c>
      <c r="CI11">
        <f>('Dat1'!LV12+'Dat1'!NN12+'Dat1'!PF12+'Dat1'!QX12)/$A11</f>
        <v>0</v>
      </c>
      <c r="CJ11">
        <f>('Dat1'!LW12+'Dat1'!NO12+'Dat1'!PG12+'Dat1'!QY12)/$A11</f>
        <v>0</v>
      </c>
      <c r="CK11">
        <f>('Dat1'!LX12+'Dat1'!NP12+'Dat1'!PH12+'Dat1'!QZ12)/$A11</f>
        <v>0</v>
      </c>
      <c r="CL11">
        <f>('Dat1'!LY12+'Dat1'!NQ12+'Dat1'!PI12+'Dat1'!RA12)/$A11</f>
        <v>0</v>
      </c>
      <c r="CM11">
        <f>('Dat1'!LZ12+'Dat1'!NR12+'Dat1'!PJ12+'Dat1'!RB12)/$A11</f>
        <v>0</v>
      </c>
      <c r="CN11">
        <f>('Dat1'!MA12+'Dat1'!NS12+'Dat1'!PK12+'Dat1'!RC12)/$A11</f>
        <v>0</v>
      </c>
      <c r="CO11">
        <f>('Dat1'!MB12+'Dat1'!NT12+'Dat1'!PL12+'Dat1'!RD12)/$A11</f>
        <v>0</v>
      </c>
      <c r="CP11">
        <f>('Dat1'!MC12+'Dat1'!NU12+'Dat1'!PM12+'Dat1'!RE12)/$A11</f>
        <v>0</v>
      </c>
      <c r="CQ11">
        <f>('Dat1'!MD12+'Dat1'!NV12+'Dat1'!PN12+'Dat1'!RF12)/$A11</f>
        <v>0</v>
      </c>
      <c r="CR11">
        <f>('Dat1'!ME12+'Dat1'!NW12+'Dat1'!PO12+'Dat1'!RG12)/$A11</f>
        <v>0</v>
      </c>
      <c r="CS11">
        <f>('Dat1'!MF12+'Dat1'!NX12+'Dat1'!PP12+'Dat1'!RH12)/$A11</f>
        <v>0</v>
      </c>
      <c r="CT11">
        <f>('Dat1'!MG12+'Dat1'!NY12+'Dat1'!PQ12+'Dat1'!RI12)/$A11</f>
        <v>0</v>
      </c>
      <c r="CU11">
        <f>('Dat1'!MH12+'Dat1'!NZ12+'Dat1'!PR12+'Dat1'!RJ12)/$A11</f>
        <v>0</v>
      </c>
      <c r="CV11">
        <f>('Dat1'!MI12+'Dat1'!OA12+'Dat1'!PS12+'Dat1'!RK12)/$A11</f>
        <v>0</v>
      </c>
      <c r="CW11">
        <f>('Dat1'!MJ12+'Dat1'!OB12+'Dat1'!PT12+'Dat1'!RL12)/$A11</f>
        <v>0</v>
      </c>
      <c r="CX11">
        <f>('Dat1'!MK12+'Dat1'!OC12+'Dat1'!PU12+'Dat1'!RM12)/$A11</f>
        <v>0</v>
      </c>
      <c r="CY11">
        <f>('Dat1'!ML12+'Dat1'!OD12+'Dat1'!PV12+'Dat1'!RN12)/$A11</f>
        <v>0</v>
      </c>
      <c r="CZ11">
        <f>('Dat1'!MM12+'Dat1'!OE12+'Dat1'!PW12+'Dat1'!RO12)/$A11</f>
        <v>0</v>
      </c>
      <c r="DA11">
        <f>('Dat1'!MN12+'Dat1'!OF12+'Dat1'!PX12+'Dat1'!RP12)/$A11</f>
        <v>0</v>
      </c>
      <c r="DB11">
        <f>('Dat1'!MO12+'Dat1'!OG12+'Dat1'!PY12+'Dat1'!RQ12)/$A11</f>
        <v>0</v>
      </c>
      <c r="DC11">
        <f>('Dat1'!MP12+'Dat1'!OH12+'Dat1'!PZ12+'Dat1'!RR12)/$A11</f>
        <v>0</v>
      </c>
      <c r="DD11">
        <f>('Dat1'!MQ12+'Dat1'!OI12+'Dat1'!QA12+'Dat1'!RS12)/$A11</f>
        <v>0</v>
      </c>
      <c r="DE11">
        <f>('Dat1'!MR12+'Dat1'!OJ12+'Dat1'!QB12+'Dat1'!RT12)/$A11</f>
        <v>0</v>
      </c>
      <c r="DF11">
        <f>('Dat1'!MS12+'Dat1'!OK12+'Dat1'!QC12+'Dat1'!RU12)/$A11</f>
        <v>0</v>
      </c>
      <c r="DG11">
        <f>('Dat1'!MT12+'Dat1'!OL12+'Dat1'!QD12+'Dat1'!RV12)/$A11</f>
        <v>0</v>
      </c>
      <c r="DH11">
        <f>('Dat1'!MU12+'Dat1'!OM12+'Dat1'!QE12+'Dat1'!RW12)/$A11</f>
        <v>0</v>
      </c>
      <c r="DI11">
        <f>('Dat1'!MV12+'Dat1'!ON12+'Dat1'!QF12+'Dat1'!RX12)/$A11</f>
        <v>2.25</v>
      </c>
      <c r="DJ11">
        <f>('Dat1'!MW12+'Dat1'!OO12+'Dat1'!QG12+'Dat1'!RY12)/$A11</f>
        <v>0</v>
      </c>
      <c r="DK11">
        <f>('Dat1'!MX12+'Dat1'!OP12+'Dat1'!QH12+'Dat1'!RZ12)/$A11</f>
        <v>0</v>
      </c>
      <c r="DL11">
        <f>('Dat1'!MY12+'Dat1'!OQ12+'Dat1'!QI12+'Dat1'!SA12)/$A11</f>
        <v>0</v>
      </c>
      <c r="DM11">
        <f>('Dat1'!MZ12+'Dat1'!OR12+'Dat1'!QJ12+'Dat1'!SB12)/$A11</f>
        <v>0</v>
      </c>
      <c r="DN11">
        <f>('Dat1'!NA12+'Dat1'!OS12+'Dat1'!QK12+'Dat1'!SC12)/$A11</f>
        <v>0</v>
      </c>
      <c r="DO11">
        <f>('Dat1'!NB12+'Dat1'!OT12+'Dat1'!QL12+'Dat1'!SD12)/$A11</f>
        <v>0</v>
      </c>
      <c r="DP11">
        <f>('Dat1'!NC12+'Dat1'!OU12+'Dat1'!QM12+'Dat1'!SE12)/$A11</f>
        <v>0</v>
      </c>
      <c r="DQ11">
        <f>('Dat1'!ND12+'Dat1'!OV12+'Dat1'!QN12+'Dat1'!SF12)/$A11</f>
        <v>0</v>
      </c>
      <c r="DR11">
        <f>('Dat1'!NE12+'Dat1'!OW12+'Dat1'!QO12+'Dat1'!SG12)/$A11</f>
        <v>0</v>
      </c>
      <c r="DS11">
        <f>('Dat1'!NF12+'Dat1'!OX12+'Dat1'!QP12+'Dat1'!SH12)/$A11</f>
        <v>0</v>
      </c>
      <c r="DT11">
        <f>('Dat1'!NG12+'Dat1'!OY12+'Dat1'!QQ12+'Dat1'!SI12)/$A11</f>
        <v>0</v>
      </c>
      <c r="DU11">
        <f>('Dat1'!NH12+'Dat1'!OZ12+'Dat1'!QR12+'Dat1'!SJ12)/$A11</f>
        <v>0</v>
      </c>
      <c r="DV11">
        <f>('Dat1'!NI12+'Dat1'!PA12+'Dat1'!QS12+'Dat1'!SK12)/$A11</f>
        <v>0</v>
      </c>
      <c r="DW11">
        <f>('Dat1'!NJ12+'Dat1'!PB12+'Dat1'!QT12+'Dat1'!SL12)/$A11</f>
        <v>0</v>
      </c>
      <c r="DX11">
        <f>('Dat1'!NK12+'Dat1'!PC12+'Dat1'!QU12+'Dat1'!SM12)/$A11</f>
        <v>0</v>
      </c>
      <c r="DY11">
        <f>('Dat1'!NL12+'Dat1'!PD12+'Dat1'!QV12+'Dat1'!SN12)/$A11</f>
        <v>0</v>
      </c>
      <c r="DZ11" s="8">
        <f t="shared" si="7"/>
        <v>0</v>
      </c>
      <c r="EA11" s="8">
        <f t="shared" si="8"/>
        <v>2.25</v>
      </c>
      <c r="EB11" s="127">
        <f>('Dat1'!SO12+'Dat1'!SQ12+'Dat1'!SS12+'Dat1'!SU12)/$A11</f>
        <v>0</v>
      </c>
      <c r="EC11" s="127">
        <f>('Dat1'!SP12+'Dat1'!SR12+'Dat1'!ST12+'Dat1'!SV12)/$A11</f>
        <v>0</v>
      </c>
      <c r="ED11" s="8">
        <f t="shared" si="16"/>
        <v>0</v>
      </c>
      <c r="EE11" s="8">
        <f t="shared" si="9"/>
        <v>0</v>
      </c>
      <c r="EF11">
        <f>SUM('Dat1'!SW12+'Dat1'!TE12+'Dat1'!TM12+'Dat1'!TU12)/$A11</f>
        <v>0</v>
      </c>
      <c r="EG11">
        <f>SUM('Dat1'!SX12+'Dat1'!TF12+'Dat1'!TN12+'Dat1'!TV12)/$A11</f>
        <v>0</v>
      </c>
      <c r="EH11">
        <f>SUM('Dat1'!SY12+'Dat1'!TG12+'Dat1'!TO12+'Dat1'!TW12)/$A11</f>
        <v>0</v>
      </c>
      <c r="EI11">
        <f>SUM('Dat1'!SZ12+'Dat1'!TH12+'Dat1'!TP12+'Dat1'!TX12)/$A11</f>
        <v>0</v>
      </c>
      <c r="EJ11">
        <f>SUM('Dat1'!TA12+'Dat1'!TI12+'Dat1'!TQ12+'Dat1'!TY12)/$A11</f>
        <v>0</v>
      </c>
      <c r="EK11">
        <f>SUM('Dat1'!TB12+'Dat1'!TJ12+'Dat1'!TR12+'Dat1'!TZ12)/$A11</f>
        <v>0.5</v>
      </c>
      <c r="EL11">
        <f>SUM('Dat1'!TC12+'Dat1'!TK12+'Dat1'!TS12+'Dat1'!UA12)/$A11</f>
        <v>0</v>
      </c>
      <c r="EM11">
        <f>SUM('Dat1'!TD12+'Dat1'!TL12+'Dat1'!TT12+'Dat1'!UB12)/$A11</f>
        <v>0</v>
      </c>
      <c r="EN11" s="8">
        <f t="shared" si="10"/>
        <v>0</v>
      </c>
      <c r="EO11" s="8">
        <f t="shared" si="11"/>
        <v>0.5</v>
      </c>
      <c r="EP11" s="7">
        <f>('Dat1'!UC12+'Dat1'!UG12)/2</f>
        <v>0</v>
      </c>
      <c r="EQ11" s="7">
        <f>('Dat1'!UD12+'Dat1'!UH12)/2</f>
        <v>26</v>
      </c>
      <c r="ER11" s="7">
        <f>('Dat1'!UE12+'Dat1'!UI12)/2</f>
        <v>5.5</v>
      </c>
      <c r="ES11" s="7">
        <f>('Dat1'!UF12+'Dat1'!UJ12)/2</f>
        <v>6.5</v>
      </c>
      <c r="ET11" s="8">
        <f>('Dat1'!UK12+'Dat1'!UT12)/2</f>
        <v>0</v>
      </c>
      <c r="EU11" s="8">
        <f>('Dat1'!UL12+'Dat1'!UU12)/2</f>
        <v>0</v>
      </c>
      <c r="EV11" s="8">
        <f>('Dat1'!UM12+'Dat1'!UV12)/2</f>
        <v>1</v>
      </c>
      <c r="EW11" s="8">
        <f>('Dat1'!UN12+'Dat1'!UW12)/2</f>
        <v>6</v>
      </c>
      <c r="EX11" s="8">
        <f>('Dat1'!UO12+'Dat1'!UX12)/2</f>
        <v>10</v>
      </c>
      <c r="EY11" s="8">
        <f>('Dat1'!UP12+'Dat1'!UY12)/2</f>
        <v>7.5</v>
      </c>
      <c r="EZ11" s="8">
        <f>('Dat1'!UQ12+'Dat1'!UZ12)/2</f>
        <v>1.5</v>
      </c>
      <c r="FA11" s="8">
        <f>('Dat1'!UR12+'Dat1'!VA12)/2</f>
        <v>0</v>
      </c>
      <c r="FB11" s="8">
        <f>('Dat1'!US12+'Dat1'!VB12)/2</f>
        <v>0</v>
      </c>
      <c r="FC11">
        <f>'Dat1'!VC12</f>
        <v>0</v>
      </c>
      <c r="FD11">
        <f>'Dat1'!VD12</f>
        <v>0</v>
      </c>
      <c r="FE11">
        <f>'Dat1'!VE12</f>
        <v>0</v>
      </c>
      <c r="FF11">
        <f>'Dat1'!VF12</f>
        <v>0</v>
      </c>
      <c r="FG11">
        <f>'Dat1'!VG12</f>
        <v>0</v>
      </c>
      <c r="FH11">
        <f>'Dat1'!VH12</f>
        <v>0</v>
      </c>
      <c r="FI11">
        <f>'Dat1'!VI12</f>
        <v>0</v>
      </c>
      <c r="FJ11">
        <f>'Dat1'!VJ12</f>
        <v>0</v>
      </c>
      <c r="FK11">
        <f>'Dat1'!VK12</f>
        <v>0</v>
      </c>
      <c r="FL11">
        <f>'Dat1'!VL12</f>
        <v>0</v>
      </c>
      <c r="FM11">
        <f>'Dat1'!VM12</f>
        <v>0</v>
      </c>
      <c r="FN11">
        <f>'Dat1'!VN12</f>
        <v>0</v>
      </c>
      <c r="FO11">
        <f>'Dat1'!VO12</f>
        <v>2</v>
      </c>
      <c r="FP11">
        <f>'Dat1'!VP12</f>
        <v>4</v>
      </c>
      <c r="FQ11">
        <f>'Dat1'!VQ12</f>
        <v>0</v>
      </c>
      <c r="FR11">
        <f>'Dat1'!VR12</f>
        <v>0</v>
      </c>
      <c r="FS11">
        <f>'Dat1'!VS12</f>
        <v>0</v>
      </c>
      <c r="FT11">
        <f>'Dat1'!VT12</f>
        <v>0</v>
      </c>
      <c r="FU11">
        <f>'Dat1'!VU12</f>
        <v>3</v>
      </c>
      <c r="FV11">
        <f>'Dat1'!VV12</f>
        <v>0</v>
      </c>
      <c r="FW11">
        <f>'Dat1'!VW12</f>
        <v>0</v>
      </c>
      <c r="FX11">
        <f>'Dat1'!VX12</f>
        <v>0</v>
      </c>
      <c r="FY11">
        <f>'Dat1'!VY12</f>
        <v>0</v>
      </c>
      <c r="FZ11">
        <f>'Dat1'!VZ12</f>
        <v>0</v>
      </c>
      <c r="GA11">
        <f>'Dat1'!WA12</f>
        <v>0</v>
      </c>
      <c r="GB11">
        <f>'Dat1'!WB12</f>
        <v>0</v>
      </c>
      <c r="GC11">
        <f>'Dat1'!WC12</f>
        <v>0</v>
      </c>
      <c r="GD11">
        <f>'Dat1'!WD12</f>
        <v>0</v>
      </c>
      <c r="GE11" s="12">
        <f>'Dat1'!WO12</f>
        <v>0</v>
      </c>
      <c r="GF11" s="12">
        <f>'Dat1'!WP12</f>
        <v>0</v>
      </c>
      <c r="GG11">
        <f>'Dat1'!WQ12</f>
        <v>0</v>
      </c>
      <c r="GH11">
        <f>'Dat1'!WR12</f>
        <v>0</v>
      </c>
      <c r="GI11">
        <f>'Dat1'!WS12</f>
        <v>0</v>
      </c>
      <c r="GJ11">
        <f>'Dat1'!WT12</f>
        <v>0</v>
      </c>
      <c r="GK11">
        <f>'Dat1'!WU12</f>
        <v>0</v>
      </c>
      <c r="GL11">
        <f>'Dat1'!WV12</f>
        <v>0</v>
      </c>
      <c r="GM11">
        <f>'Dat1'!WW12</f>
        <v>0</v>
      </c>
      <c r="GN11">
        <f>'Dat1'!WX12</f>
        <v>0</v>
      </c>
      <c r="GO11">
        <f>'Dat1'!WY12</f>
        <v>0</v>
      </c>
      <c r="GP11">
        <f>'Dat1'!WZ12</f>
        <v>0</v>
      </c>
      <c r="GQ11">
        <f>'Dat1'!XA12</f>
        <v>0</v>
      </c>
      <c r="GR11">
        <f>'Dat1'!XB12</f>
        <v>0</v>
      </c>
      <c r="GS11">
        <f>'Dat1'!XC12</f>
        <v>0</v>
      </c>
      <c r="GT11">
        <f>'Dat1'!XD12</f>
        <v>61</v>
      </c>
      <c r="GU11">
        <f>'Dat1'!XE12</f>
        <v>0</v>
      </c>
      <c r="GV11">
        <f>'Dat1'!XF12</f>
        <v>0</v>
      </c>
      <c r="GW11">
        <f>'Dat1'!XG12</f>
        <v>0</v>
      </c>
      <c r="GX11">
        <f>'Dat1'!XH12</f>
        <v>18</v>
      </c>
      <c r="GY11">
        <f>'Dat1'!XI12</f>
        <v>32</v>
      </c>
      <c r="GZ11">
        <f>'Dat1'!XJ12</f>
        <v>0</v>
      </c>
      <c r="HA11">
        <f>'Dat1'!XK12</f>
        <v>1</v>
      </c>
      <c r="HB11">
        <f>'Dat1'!XL12</f>
        <v>0</v>
      </c>
      <c r="HC11">
        <f>'Dat1'!XM12</f>
        <v>7</v>
      </c>
      <c r="HD11">
        <f>'Dat1'!XN12</f>
        <v>8</v>
      </c>
      <c r="HE11">
        <f>'Dat1'!XO12</f>
        <v>0</v>
      </c>
      <c r="HF11">
        <f>'Dat1'!XP12</f>
        <v>0</v>
      </c>
      <c r="HG11" s="12">
        <f t="shared" si="12"/>
        <v>0</v>
      </c>
      <c r="HH11" s="12">
        <f t="shared" si="13"/>
        <v>127</v>
      </c>
      <c r="HI11">
        <f>'Dat1'!XQ12</f>
        <v>0</v>
      </c>
      <c r="HJ11">
        <f>'Dat1'!XR12</f>
        <v>0</v>
      </c>
      <c r="HK11">
        <f>'Dat1'!XS12</f>
        <v>0</v>
      </c>
      <c r="HL11">
        <f>'Dat1'!XT12</f>
        <v>0</v>
      </c>
      <c r="HM11">
        <f>'Dat1'!XU12</f>
        <v>0</v>
      </c>
      <c r="HN11">
        <f>'Dat1'!XV12</f>
        <v>0</v>
      </c>
      <c r="HO11">
        <f>'Dat1'!XW12</f>
        <v>0</v>
      </c>
      <c r="HP11">
        <f>'Dat1'!XX12</f>
        <v>0</v>
      </c>
      <c r="HQ11">
        <f>'Dat1'!XY12</f>
        <v>0</v>
      </c>
      <c r="HR11">
        <f>'Dat1'!XZ12</f>
        <v>0</v>
      </c>
      <c r="HS11">
        <f>'Dat1'!YA12</f>
        <v>0</v>
      </c>
      <c r="HT11">
        <f>'Dat1'!YB12</f>
        <v>0</v>
      </c>
      <c r="HU11">
        <f>'Dat1'!YC12</f>
        <v>0</v>
      </c>
      <c r="HV11">
        <f>'Dat1'!YD12</f>
        <v>0</v>
      </c>
      <c r="HW11">
        <f>'Dat1'!YE12</f>
        <v>0</v>
      </c>
      <c r="HX11">
        <f>'Dat1'!YF12</f>
        <v>0</v>
      </c>
      <c r="HY11">
        <f>'Dat1'!YG12</f>
        <v>0</v>
      </c>
      <c r="HZ11">
        <f>'Dat1'!YH12</f>
        <v>0</v>
      </c>
      <c r="IA11">
        <f>'Dat1'!YI12</f>
        <v>0</v>
      </c>
      <c r="IB11">
        <f>'Dat1'!YJ12</f>
        <v>0</v>
      </c>
      <c r="IC11">
        <f>'Dat1'!YK12</f>
        <v>0</v>
      </c>
      <c r="ID11">
        <f>'Dat1'!YL12</f>
        <v>0</v>
      </c>
      <c r="IE11">
        <f>'Dat1'!YM12</f>
        <v>0</v>
      </c>
      <c r="IF11">
        <f>'Dat1'!YN12</f>
        <v>0</v>
      </c>
      <c r="IG11">
        <f>'Dat1'!YO12</f>
        <v>0</v>
      </c>
      <c r="IH11">
        <f>'Dat1'!YP12</f>
        <v>0</v>
      </c>
      <c r="II11">
        <f>'Dat1'!YQ12</f>
        <v>0</v>
      </c>
      <c r="IJ11">
        <f>'Dat1'!YR12</f>
        <v>0</v>
      </c>
      <c r="IK11">
        <f>'Dat1'!YS12</f>
        <v>0</v>
      </c>
      <c r="IL11">
        <f>'Dat1'!YT12</f>
        <v>150</v>
      </c>
      <c r="IM11">
        <f>'Dat1'!YU12</f>
        <v>0</v>
      </c>
      <c r="IN11">
        <f>'Dat1'!YV12</f>
        <v>0</v>
      </c>
      <c r="IO11">
        <f>'Dat1'!YW12</f>
        <v>0</v>
      </c>
      <c r="IP11">
        <f>'Dat1'!YX12</f>
        <v>5</v>
      </c>
      <c r="IQ11">
        <f>'Dat1'!YY12</f>
        <v>0</v>
      </c>
      <c r="IR11">
        <f>'Dat1'!YZ12</f>
        <v>4</v>
      </c>
      <c r="IS11">
        <f>'Dat1'!ZA12</f>
        <v>0</v>
      </c>
      <c r="IT11">
        <f>'Dat1'!ZB12</f>
        <v>0</v>
      </c>
      <c r="IU11">
        <f>'Dat1'!ZC12</f>
        <v>0</v>
      </c>
      <c r="IV11">
        <f>'Dat1'!ZD12</f>
        <v>0</v>
      </c>
      <c r="IW11">
        <f>'Dat1'!ZE12</f>
        <v>0</v>
      </c>
      <c r="IX11">
        <f>'Dat1'!ZF12</f>
        <v>0</v>
      </c>
      <c r="IY11">
        <f>'Dat1'!ZG12</f>
        <v>0</v>
      </c>
      <c r="IZ11">
        <f>'Dat1'!ZH12</f>
        <v>0</v>
      </c>
      <c r="JA11">
        <f>'Dat1'!ZI12</f>
        <v>0</v>
      </c>
      <c r="JB11">
        <f>'Dat1'!ZJ12</f>
        <v>0</v>
      </c>
      <c r="JC11" s="12">
        <f t="shared" si="3"/>
        <v>0</v>
      </c>
      <c r="JD11" s="12">
        <f t="shared" si="4"/>
        <v>159</v>
      </c>
      <c r="JE11">
        <f>'Dat1'!ZK12</f>
        <v>0</v>
      </c>
      <c r="JF11">
        <f>'Dat1'!ZL12</f>
        <v>0</v>
      </c>
      <c r="JG11">
        <f>'Dat1'!ZM12</f>
        <v>0</v>
      </c>
      <c r="JH11">
        <f>'Dat1'!ZN12</f>
        <v>0</v>
      </c>
      <c r="JI11">
        <f>'Dat1'!ZO12</f>
        <v>0</v>
      </c>
      <c r="JJ11">
        <f>'Dat1'!ZP12</f>
        <v>0</v>
      </c>
      <c r="JK11">
        <f>'Dat1'!ZQ12</f>
        <v>0</v>
      </c>
      <c r="JL11">
        <f>'Dat1'!ZR12</f>
        <v>0</v>
      </c>
      <c r="JM11">
        <f>'Dat1'!ZS12</f>
        <v>0</v>
      </c>
      <c r="JN11">
        <f>'Dat1'!ZT12</f>
        <v>0</v>
      </c>
      <c r="JO11">
        <f>'Dat1'!ZU12</f>
        <v>0</v>
      </c>
      <c r="JP11">
        <f>'Dat1'!ZV12</f>
        <v>0</v>
      </c>
      <c r="JQ11">
        <f>'Dat1'!ZW12</f>
        <v>0</v>
      </c>
      <c r="JR11">
        <f>'Dat1'!ZX12</f>
        <v>0</v>
      </c>
      <c r="JS11">
        <f>'Dat1'!ZY12</f>
        <v>0</v>
      </c>
      <c r="JT11">
        <f>'Dat1'!ZZ12</f>
        <v>0</v>
      </c>
      <c r="JU11">
        <f>'Dat1'!AAA12</f>
        <v>0</v>
      </c>
      <c r="JV11">
        <f>'Dat1'!AAB12</f>
        <v>0</v>
      </c>
      <c r="JW11">
        <f>'Dat1'!AAC12</f>
        <v>0</v>
      </c>
      <c r="JX11">
        <f>'Dat1'!AAD12</f>
        <v>0</v>
      </c>
      <c r="JY11">
        <f>'Dat1'!AAE12</f>
        <v>0</v>
      </c>
      <c r="JZ11">
        <f>'Dat1'!AAF12</f>
        <v>0</v>
      </c>
      <c r="KA11">
        <f>'Dat1'!AAG12</f>
        <v>0</v>
      </c>
      <c r="KB11">
        <f>'Dat1'!AAH12</f>
        <v>0</v>
      </c>
      <c r="KC11">
        <f>'Dat1'!AAI12</f>
        <v>0</v>
      </c>
      <c r="KD11">
        <f>'Dat1'!AAJ12</f>
        <v>0</v>
      </c>
      <c r="KE11">
        <f>'Dat1'!AAK12</f>
        <v>0</v>
      </c>
      <c r="KF11">
        <f>'Dat1'!AAL12</f>
        <v>17</v>
      </c>
      <c r="KG11">
        <f>'Dat1'!AAM12</f>
        <v>0</v>
      </c>
      <c r="KH11">
        <f>'Dat1'!AAN12</f>
        <v>0</v>
      </c>
      <c r="KI11">
        <f>'Dat1'!AAO12</f>
        <v>5</v>
      </c>
      <c r="KJ11">
        <f>'Dat1'!AAP12</f>
        <v>0</v>
      </c>
      <c r="KK11">
        <f>'Dat1'!AAQ12</f>
        <v>0</v>
      </c>
      <c r="KL11">
        <f>'Dat1'!AAR12</f>
        <v>0</v>
      </c>
      <c r="KM11">
        <f>'Dat1'!AAS12</f>
        <v>0</v>
      </c>
      <c r="KN11">
        <f>'Dat1'!AAT12</f>
        <v>5</v>
      </c>
      <c r="KO11">
        <f>'Dat1'!AAU12</f>
        <v>0</v>
      </c>
      <c r="KP11">
        <f>'Dat1'!AAV12</f>
        <v>0</v>
      </c>
      <c r="KQ11">
        <f>'Dat1'!AAW12</f>
        <v>0</v>
      </c>
      <c r="KR11">
        <f>'Dat1'!AAX12</f>
        <v>0</v>
      </c>
      <c r="KS11">
        <f>'Dat1'!AAY12</f>
        <v>0</v>
      </c>
      <c r="KT11">
        <f>'Dat1'!AAZ12</f>
        <v>0</v>
      </c>
      <c r="KU11">
        <f>'Dat1'!ABA12</f>
        <v>0</v>
      </c>
      <c r="KV11">
        <f>'Dat1'!ABB12</f>
        <v>0</v>
      </c>
      <c r="KW11" s="12">
        <f>SUM(Dat1fix!JE11:JZ11)</f>
        <v>0</v>
      </c>
      <c r="KX11" s="12">
        <f t="shared" si="14"/>
        <v>27</v>
      </c>
      <c r="KY11" s="12">
        <f>'Dat1'!ABC12</f>
        <v>0</v>
      </c>
      <c r="KZ11" s="12">
        <f>'Dat1'!ABD12</f>
        <v>0</v>
      </c>
      <c r="LA11">
        <f>'Dat1'!ABE12</f>
        <v>0</v>
      </c>
      <c r="LB11">
        <f>'Dat1'!ABF12</f>
        <v>0</v>
      </c>
      <c r="LC11">
        <f>'Dat1'!ABG12</f>
        <v>0</v>
      </c>
      <c r="LD11">
        <f>'Dat1'!VI12</f>
        <v>0</v>
      </c>
      <c r="LE11">
        <f>'Dat1'!VJ12</f>
        <v>0</v>
      </c>
      <c r="LF11">
        <f>'Dat1'!VK12</f>
        <v>0</v>
      </c>
      <c r="LG11">
        <f>'Dat1'!VL12</f>
        <v>0</v>
      </c>
      <c r="LH11">
        <f>'Dat1'!VM12</f>
        <v>0</v>
      </c>
      <c r="LI11">
        <f>'Dat1'!VN12</f>
        <v>0</v>
      </c>
      <c r="LJ11">
        <f>'Dat1'!VO12</f>
        <v>2</v>
      </c>
      <c r="LK11">
        <f>'Dat1'!VP12</f>
        <v>4</v>
      </c>
      <c r="LL11">
        <f>'Dat1'!VQ12</f>
        <v>0</v>
      </c>
      <c r="LM11">
        <f>'Dat1'!VR12</f>
        <v>0</v>
      </c>
      <c r="LN11">
        <f>'Dat1'!VS12</f>
        <v>0</v>
      </c>
      <c r="LO11">
        <f>'Dat1'!VT12</f>
        <v>0</v>
      </c>
      <c r="LP11">
        <f>'Dat1'!VU12</f>
        <v>3</v>
      </c>
      <c r="LQ11">
        <f>'Dat1'!VV12</f>
        <v>0</v>
      </c>
      <c r="LR11">
        <f>'Dat1'!VW12</f>
        <v>0</v>
      </c>
      <c r="LS11">
        <f>'Dat1'!VX12</f>
        <v>0</v>
      </c>
      <c r="LT11">
        <f>'Dat1'!VY12</f>
        <v>0</v>
      </c>
      <c r="LU11">
        <f>'Dat1'!VZ12</f>
        <v>0</v>
      </c>
      <c r="LV11" s="12">
        <f>'Dat1'!WA12</f>
        <v>0</v>
      </c>
      <c r="LW11" s="12">
        <f>'Dat1'!WB12</f>
        <v>0</v>
      </c>
      <c r="LX11" s="12">
        <f>'Dat1'!WC12</f>
        <v>0</v>
      </c>
      <c r="LY11" s="12">
        <f>'Dat1'!WD12</f>
        <v>0</v>
      </c>
      <c r="LZ11" s="364">
        <f>'Dat1'!AG12</f>
        <v>0</v>
      </c>
      <c r="MA11" s="364">
        <f>'Dat1'!AH12</f>
        <v>0</v>
      </c>
      <c r="MB11" s="364">
        <f>'Dat1'!AI12</f>
        <v>0</v>
      </c>
      <c r="MC11" s="364">
        <f>'Dat1'!AJ12</f>
        <v>0</v>
      </c>
      <c r="MD11" s="364">
        <f>'Dat1'!WE12</f>
        <v>35</v>
      </c>
    </row>
    <row r="12" spans="1:342">
      <c r="A12" s="73">
        <f>'Dat1'!C13</f>
        <v>4</v>
      </c>
      <c r="B12" t="str">
        <f>'Dat1'!F13</f>
        <v>Østfold</v>
      </c>
      <c r="C12" t="str">
        <f>'Dat1'!G13</f>
        <v>Mysen vgs</v>
      </c>
      <c r="D12" t="str">
        <f>'Dat1'!H13&amp;" ("&amp;LEFT('Dat1'!I13,1)&amp;"S)"</f>
        <v>Indre Østfold fengsel Trøgstad avd (LS)</v>
      </c>
      <c r="E12">
        <f t="shared" si="0"/>
        <v>2</v>
      </c>
      <c r="F12">
        <f t="shared" si="15"/>
        <v>2</v>
      </c>
      <c r="G12">
        <f>'Dat1'!J13</f>
        <v>90</v>
      </c>
      <c r="H12" s="8">
        <f>('Dat1'!AK13+'Dat1'!AM13+'Dat1'!AO13+'Dat1'!AQ13)/$A12</f>
        <v>0</v>
      </c>
      <c r="I12" s="8">
        <f>('Dat1'!AL13+'Dat1'!AN13+'Dat1'!AP13+'Dat1'!AR13)/$A12</f>
        <v>0</v>
      </c>
      <c r="J12">
        <f>('Dat1'!AS13+'Dat1'!BS13+'Dat1'!CS13+'Dat1'!DS13)/$A12</f>
        <v>0</v>
      </c>
      <c r="K12">
        <f>('Dat1'!AT13+'Dat1'!BT13+'Dat1'!CT13+'Dat1'!DT13)/$A12</f>
        <v>0</v>
      </c>
      <c r="L12">
        <f>('Dat1'!AU13+'Dat1'!BU13+'Dat1'!CU13+'Dat1'!DU13)/$A12</f>
        <v>0</v>
      </c>
      <c r="M12">
        <f>('Dat1'!AV13+'Dat1'!BV13+'Dat1'!CV13+'Dat1'!DV13)/$A12</f>
        <v>0</v>
      </c>
      <c r="N12">
        <f>('Dat1'!AW13+'Dat1'!BW13+'Dat1'!CW13+'Dat1'!DW13)/$A12</f>
        <v>0</v>
      </c>
      <c r="O12">
        <f>('Dat1'!AX13+'Dat1'!BX13+'Dat1'!CX13+'Dat1'!DX13)/$A12</f>
        <v>0</v>
      </c>
      <c r="P12">
        <f>('Dat1'!AY13+'Dat1'!BY13+'Dat1'!CY13+'Dat1'!DY13)/$A12</f>
        <v>0</v>
      </c>
      <c r="Q12">
        <f>('Dat1'!AZ13+'Dat1'!BZ13+'Dat1'!CZ13+'Dat1'!DZ13)/$A12</f>
        <v>0</v>
      </c>
      <c r="R12">
        <f>('Dat1'!BA13+'Dat1'!CA13+'Dat1'!DA13+'Dat1'!EA13)/$A12</f>
        <v>0</v>
      </c>
      <c r="S12">
        <f>('Dat1'!BB13+'Dat1'!CB13+'Dat1'!DB13+'Dat1'!EB13)/$A12</f>
        <v>0</v>
      </c>
      <c r="T12">
        <f>('Dat1'!BC13+'Dat1'!CC13+'Dat1'!DC13+'Dat1'!EC13)/$A12</f>
        <v>0</v>
      </c>
      <c r="U12">
        <f>('Dat1'!BD13+'Dat1'!CD13+'Dat1'!DD13+'Dat1'!ED13)/$A12</f>
        <v>0</v>
      </c>
      <c r="V12">
        <f>('Dat1'!BE13+'Dat1'!CE13+'Dat1'!DE13+'Dat1'!EE13)/$A12</f>
        <v>0</v>
      </c>
      <c r="W12">
        <f>('Dat1'!BF13+'Dat1'!CF13+'Dat1'!DF13+'Dat1'!EF13)/$A12</f>
        <v>1.75</v>
      </c>
      <c r="X12">
        <f>('Dat1'!BG13+'Dat1'!CG13+'Dat1'!DG13+'Dat1'!EG13)/$A12</f>
        <v>0</v>
      </c>
      <c r="Y12">
        <f>('Dat1'!BH13+'Dat1'!CH13+'Dat1'!DH13+'Dat1'!EH13)/$A12</f>
        <v>0</v>
      </c>
      <c r="Z12">
        <f>('Dat1'!BI13+'Dat1'!CI13+'Dat1'!DI13+'Dat1'!EI13)/$A12</f>
        <v>2.25</v>
      </c>
      <c r="AA12">
        <f>('Dat1'!BJ13+'Dat1'!CJ13+'Dat1'!DJ13+'Dat1'!EJ13)/$A12</f>
        <v>6</v>
      </c>
      <c r="AB12">
        <f>('Dat1'!BK13+'Dat1'!CK13+'Dat1'!DK13+'Dat1'!EK13)/$A12</f>
        <v>1.5</v>
      </c>
      <c r="AC12">
        <f>('Dat1'!BL13+'Dat1'!CL13+'Dat1'!DL13+'Dat1'!EL13)/$A12</f>
        <v>0</v>
      </c>
      <c r="AD12">
        <f>('Dat1'!BM13+'Dat1'!CM13+'Dat1'!DM13+'Dat1'!EM13)/$A12</f>
        <v>0</v>
      </c>
      <c r="AE12">
        <f>('Dat1'!BN13+'Dat1'!CN13+'Dat1'!DN13+'Dat1'!EN13)/$A12</f>
        <v>0</v>
      </c>
      <c r="AF12">
        <f>('Dat1'!BO13+'Dat1'!CO13+'Dat1'!DO13+'Dat1'!EO13)/$A12</f>
        <v>0</v>
      </c>
      <c r="AG12">
        <f>('Dat1'!BP13+'Dat1'!CP13+'Dat1'!DP13+'Dat1'!EP13)/$A12</f>
        <v>0</v>
      </c>
      <c r="AH12">
        <f>('Dat1'!BQ13+'Dat1'!CQ13+'Dat1'!DQ13+'Dat1'!EQ13)/$A12</f>
        <v>3.25</v>
      </c>
      <c r="AI12">
        <f>('Dat1'!BR13+'Dat1'!CR13+'Dat1'!DR13+'Dat1'!ER13)/$A12</f>
        <v>0</v>
      </c>
      <c r="AJ12" s="8">
        <f t="shared" si="5"/>
        <v>0</v>
      </c>
      <c r="AK12" s="8">
        <f t="shared" si="6"/>
        <v>14.75</v>
      </c>
      <c r="AL12">
        <f>('Dat1'!ES13+'Dat1'!GM13+'Dat1'!IG13+'Dat1'!KA13)/$A12</f>
        <v>0</v>
      </c>
      <c r="AM12">
        <f>('Dat1'!ET13+'Dat1'!GN13+'Dat1'!IH13+'Dat1'!KB13)/$A12</f>
        <v>0</v>
      </c>
      <c r="AN12">
        <f>('Dat1'!EU13+'Dat1'!GO13+'Dat1'!II13+'Dat1'!KC13)/$A12</f>
        <v>0</v>
      </c>
      <c r="AO12">
        <f>('Dat1'!EV13+'Dat1'!GP13+'Dat1'!IJ13+'Dat1'!KD13)/$A12</f>
        <v>0</v>
      </c>
      <c r="AP12">
        <f>('Dat1'!EW13+'Dat1'!GQ13+'Dat1'!IK13+'Dat1'!KE13)/$A12</f>
        <v>0</v>
      </c>
      <c r="AQ12">
        <f>('Dat1'!EX13+'Dat1'!GR13+'Dat1'!IL13+'Dat1'!KF13)/$A12</f>
        <v>0</v>
      </c>
      <c r="AR12">
        <f>('Dat1'!EY13+'Dat1'!GS13+'Dat1'!IM13+'Dat1'!KG13)/$A12</f>
        <v>0</v>
      </c>
      <c r="AS12">
        <f>('Dat1'!EZ13+'Dat1'!GT13+'Dat1'!IN13+'Dat1'!KH13)/$A12</f>
        <v>0</v>
      </c>
      <c r="AT12">
        <f>('Dat1'!FA13+'Dat1'!GU13+'Dat1'!IO13+'Dat1'!KI13)/$A12</f>
        <v>0</v>
      </c>
      <c r="AU12">
        <f>('Dat1'!FB13+'Dat1'!GV13+'Dat1'!IP13+'Dat1'!KJ13)/$A12</f>
        <v>0</v>
      </c>
      <c r="AV12">
        <f>('Dat1'!FC13+'Dat1'!GW13+'Dat1'!IQ13+'Dat1'!KK13)/$A12</f>
        <v>0</v>
      </c>
      <c r="AW12">
        <f>('Dat1'!FD13+'Dat1'!GX13+'Dat1'!IR13+'Dat1'!KL13)/$A12</f>
        <v>0</v>
      </c>
      <c r="AX12">
        <f>('Dat1'!FE13+'Dat1'!GY13+'Dat1'!IS13+'Dat1'!KM13)/$A12</f>
        <v>0</v>
      </c>
      <c r="AY12">
        <f>('Dat1'!FF13+'Dat1'!GZ13+'Dat1'!IT13+'Dat1'!KN13)/$A12</f>
        <v>0</v>
      </c>
      <c r="AZ12">
        <f>('Dat1'!FG13+'Dat1'!HA13+'Dat1'!IU13+'Dat1'!KO13)/$A12</f>
        <v>0</v>
      </c>
      <c r="BA12">
        <f>('Dat1'!FH13+'Dat1'!HB13+'Dat1'!IV13+'Dat1'!KP13)/$A12</f>
        <v>0</v>
      </c>
      <c r="BB12">
        <f>('Dat1'!FI13+'Dat1'!HC13+'Dat1'!IW13+'Dat1'!KQ13)/$A12</f>
        <v>0</v>
      </c>
      <c r="BC12">
        <f>('Dat1'!FJ13+'Dat1'!HD13+'Dat1'!IX13+'Dat1'!KR13)/$A12</f>
        <v>0</v>
      </c>
      <c r="BD12">
        <f>('Dat1'!FK13+'Dat1'!HE13+'Dat1'!IY13+'Dat1'!KS13)/$A12</f>
        <v>0</v>
      </c>
      <c r="BE12">
        <f>('Dat1'!FL13+'Dat1'!HF13+'Dat1'!IZ13+'Dat1'!KT13)/$A12</f>
        <v>0</v>
      </c>
      <c r="BF12">
        <f>('Dat1'!FM13+'Dat1'!HG13+'Dat1'!JA13+'Dat1'!KU13)/$A12</f>
        <v>0</v>
      </c>
      <c r="BG12">
        <f>('Dat1'!FN13+'Dat1'!HH13+'Dat1'!JB13+'Dat1'!KV13)/$A12</f>
        <v>0</v>
      </c>
      <c r="BH12">
        <f>('Dat1'!FO13+'Dat1'!HI13+'Dat1'!JC13+'Dat1'!KW13)/$A12</f>
        <v>0</v>
      </c>
      <c r="BI12">
        <f>('Dat1'!FP13+'Dat1'!HJ13+'Dat1'!JD13+'Dat1'!KX13)/$A12</f>
        <v>0</v>
      </c>
      <c r="BJ12">
        <f>('Dat1'!FQ13+'Dat1'!HK13+'Dat1'!JE13+'Dat1'!KY13)/$A12</f>
        <v>2.25</v>
      </c>
      <c r="BK12">
        <f>('Dat1'!FR13+'Dat1'!HL13+'Dat1'!JF13+'Dat1'!KZ13)/$A12</f>
        <v>0</v>
      </c>
      <c r="BL12">
        <f>('Dat1'!FS13+'Dat1'!HM13+'Dat1'!JG13+'Dat1'!LA13)/$A12</f>
        <v>0</v>
      </c>
      <c r="BM12">
        <f>('Dat1'!FT13+'Dat1'!HN13+'Dat1'!JH13+'Dat1'!LB13)/$A12</f>
        <v>0</v>
      </c>
      <c r="BN12">
        <f>('Dat1'!FU13+'Dat1'!HO13+'Dat1'!JI13+'Dat1'!LC13)/$A12</f>
        <v>0</v>
      </c>
      <c r="BO12">
        <f>('Dat1'!FV13+'Dat1'!HP13+'Dat1'!JJ13+'Dat1'!LD13)/$A12</f>
        <v>0</v>
      </c>
      <c r="BP12">
        <f>('Dat1'!FW13+'Dat1'!HQ13+'Dat1'!JK13+'Dat1'!LE13)/$A12</f>
        <v>0</v>
      </c>
      <c r="BQ12">
        <f>('Dat1'!FX13+'Dat1'!HR13+'Dat1'!JL13+'Dat1'!LF13)/$A12</f>
        <v>0</v>
      </c>
      <c r="BR12">
        <f>('Dat1'!FY13+'Dat1'!HS13+'Dat1'!JM13+'Dat1'!LG13)/$A12</f>
        <v>0</v>
      </c>
      <c r="BS12">
        <f>('Dat1'!FZ13+'Dat1'!HT13+'Dat1'!JN13+'Dat1'!LH13)/$A12</f>
        <v>0</v>
      </c>
      <c r="BT12">
        <f>('Dat1'!GA13+'Dat1'!HU13+'Dat1'!JO13+'Dat1'!LI13)/$A12</f>
        <v>0</v>
      </c>
      <c r="BU12">
        <f>('Dat1'!GB13+'Dat1'!HV13+'Dat1'!JP13+'Dat1'!LJ13)/$A12</f>
        <v>0</v>
      </c>
      <c r="BV12">
        <f>('Dat1'!GC13+'Dat1'!HW13+'Dat1'!JQ13+'Dat1'!LK13)/$A12</f>
        <v>0</v>
      </c>
      <c r="BW12">
        <f>('Dat1'!GD13+'Dat1'!HX13+'Dat1'!JR13+'Dat1'!LL13)/$A12</f>
        <v>0</v>
      </c>
      <c r="BX12">
        <f>('Dat1'!GE13+'Dat1'!HY13+'Dat1'!JS13+'Dat1'!LM13)/$A12</f>
        <v>0</v>
      </c>
      <c r="BY12">
        <f>('Dat1'!GF13+'Dat1'!HZ13+'Dat1'!JT13+'Dat1'!LN13)/$A12</f>
        <v>0</v>
      </c>
      <c r="BZ12">
        <f>('Dat1'!GG13+'Dat1'!IA13+'Dat1'!JU13+'Dat1'!LO13)/$A12</f>
        <v>0</v>
      </c>
      <c r="CA12">
        <f>('Dat1'!GH13+'Dat1'!IB13+'Dat1'!JV13+'Dat1'!LP13)/$A12</f>
        <v>0</v>
      </c>
      <c r="CB12">
        <f>('Dat1'!GI13+'Dat1'!IC13+'Dat1'!JW13+'Dat1'!LQ13)/$A12</f>
        <v>0</v>
      </c>
      <c r="CC12">
        <f>('Dat1'!GJ13+'Dat1'!ID13+'Dat1'!JX13+'Dat1'!LR13)/$A12</f>
        <v>0</v>
      </c>
      <c r="CD12">
        <f>('Dat1'!GK13+'Dat1'!IE13+'Dat1'!JY13+'Dat1'!LS13)/$A12</f>
        <v>0</v>
      </c>
      <c r="CE12">
        <f>('Dat1'!GL13+'Dat1'!IF13+'Dat1'!JZ13+'Dat1'!LT13)/$A12</f>
        <v>0</v>
      </c>
      <c r="CF12" s="8">
        <f>SUM(AL12:BH12)</f>
        <v>0</v>
      </c>
      <c r="CG12" s="8">
        <f t="shared" si="2"/>
        <v>2.25</v>
      </c>
      <c r="CH12">
        <f>('Dat1'!LU13+'Dat1'!NM13+'Dat1'!PE13+'Dat1'!QW13)/$A12</f>
        <v>0</v>
      </c>
      <c r="CI12">
        <f>('Dat1'!LV13+'Dat1'!NN13+'Dat1'!PF13+'Dat1'!QX13)/$A12</f>
        <v>0</v>
      </c>
      <c r="CJ12">
        <f>('Dat1'!LW13+'Dat1'!NO13+'Dat1'!PG13+'Dat1'!QY13)/$A12</f>
        <v>0</v>
      </c>
      <c r="CK12">
        <f>('Dat1'!LX13+'Dat1'!NP13+'Dat1'!PH13+'Dat1'!QZ13)/$A12</f>
        <v>0</v>
      </c>
      <c r="CL12">
        <f>('Dat1'!LY13+'Dat1'!NQ13+'Dat1'!PI13+'Dat1'!RA13)/$A12</f>
        <v>0</v>
      </c>
      <c r="CM12">
        <f>('Dat1'!LZ13+'Dat1'!NR13+'Dat1'!PJ13+'Dat1'!RB13)/$A12</f>
        <v>0</v>
      </c>
      <c r="CN12">
        <f>('Dat1'!MA13+'Dat1'!NS13+'Dat1'!PK13+'Dat1'!RC13)/$A12</f>
        <v>0</v>
      </c>
      <c r="CO12">
        <f>('Dat1'!MB13+'Dat1'!NT13+'Dat1'!PL13+'Dat1'!RD13)/$A12</f>
        <v>0</v>
      </c>
      <c r="CP12">
        <f>('Dat1'!MC13+'Dat1'!NU13+'Dat1'!PM13+'Dat1'!RE13)/$A12</f>
        <v>0</v>
      </c>
      <c r="CQ12">
        <f>('Dat1'!MD13+'Dat1'!NV13+'Dat1'!PN13+'Dat1'!RF13)/$A12</f>
        <v>0</v>
      </c>
      <c r="CR12">
        <f>('Dat1'!ME13+'Dat1'!NW13+'Dat1'!PO13+'Dat1'!RG13)/$A12</f>
        <v>0</v>
      </c>
      <c r="CS12">
        <f>('Dat1'!MF13+'Dat1'!NX13+'Dat1'!PP13+'Dat1'!RH13)/$A12</f>
        <v>0</v>
      </c>
      <c r="CT12">
        <f>('Dat1'!MG13+'Dat1'!NY13+'Dat1'!PQ13+'Dat1'!RI13)/$A12</f>
        <v>0</v>
      </c>
      <c r="CU12">
        <f>('Dat1'!MH13+'Dat1'!NZ13+'Dat1'!PR13+'Dat1'!RJ13)/$A12</f>
        <v>0</v>
      </c>
      <c r="CV12">
        <f>('Dat1'!MI13+'Dat1'!OA13+'Dat1'!PS13+'Dat1'!RK13)/$A12</f>
        <v>0</v>
      </c>
      <c r="CW12">
        <f>('Dat1'!MJ13+'Dat1'!OB13+'Dat1'!PT13+'Dat1'!RL13)/$A12</f>
        <v>0</v>
      </c>
      <c r="CX12">
        <f>('Dat1'!MK13+'Dat1'!OC13+'Dat1'!PU13+'Dat1'!RM13)/$A12</f>
        <v>0</v>
      </c>
      <c r="CY12">
        <f>('Dat1'!ML13+'Dat1'!OD13+'Dat1'!PV13+'Dat1'!RN13)/$A12</f>
        <v>0</v>
      </c>
      <c r="CZ12">
        <f>('Dat1'!MM13+'Dat1'!OE13+'Dat1'!PW13+'Dat1'!RO13)/$A12</f>
        <v>0</v>
      </c>
      <c r="DA12">
        <f>('Dat1'!MN13+'Dat1'!OF13+'Dat1'!PX13+'Dat1'!RP13)/$A12</f>
        <v>0</v>
      </c>
      <c r="DB12">
        <f>('Dat1'!MO13+'Dat1'!OG13+'Dat1'!PY13+'Dat1'!RQ13)/$A12</f>
        <v>0</v>
      </c>
      <c r="DC12">
        <f>('Dat1'!MP13+'Dat1'!OH13+'Dat1'!PZ13+'Dat1'!RR13)/$A12</f>
        <v>0</v>
      </c>
      <c r="DD12">
        <f>('Dat1'!MQ13+'Dat1'!OI13+'Dat1'!QA13+'Dat1'!RS13)/$A12</f>
        <v>0</v>
      </c>
      <c r="DE12">
        <f>('Dat1'!MR13+'Dat1'!OJ13+'Dat1'!QB13+'Dat1'!RT13)/$A12</f>
        <v>0</v>
      </c>
      <c r="DF12">
        <f>('Dat1'!MS13+'Dat1'!OK13+'Dat1'!QC13+'Dat1'!RU13)/$A12</f>
        <v>0</v>
      </c>
      <c r="DG12">
        <f>('Dat1'!MT13+'Dat1'!OL13+'Dat1'!QD13+'Dat1'!RV13)/$A12</f>
        <v>0</v>
      </c>
      <c r="DH12">
        <f>('Dat1'!MU13+'Dat1'!OM13+'Dat1'!QE13+'Dat1'!RW13)/$A12</f>
        <v>0</v>
      </c>
      <c r="DI12">
        <f>('Dat1'!MV13+'Dat1'!ON13+'Dat1'!QF13+'Dat1'!RX13)/$A12</f>
        <v>0</v>
      </c>
      <c r="DJ12">
        <f>('Dat1'!MW13+'Dat1'!OO13+'Dat1'!QG13+'Dat1'!RY13)/$A12</f>
        <v>0</v>
      </c>
      <c r="DK12">
        <f>('Dat1'!MX13+'Dat1'!OP13+'Dat1'!QH13+'Dat1'!RZ13)/$A12</f>
        <v>0</v>
      </c>
      <c r="DL12">
        <f>('Dat1'!MY13+'Dat1'!OQ13+'Dat1'!QI13+'Dat1'!SA13)/$A12</f>
        <v>0</v>
      </c>
      <c r="DM12">
        <f>('Dat1'!MZ13+'Dat1'!OR13+'Dat1'!QJ13+'Dat1'!SB13)/$A12</f>
        <v>0</v>
      </c>
      <c r="DN12">
        <f>('Dat1'!NA13+'Dat1'!OS13+'Dat1'!QK13+'Dat1'!SC13)/$A12</f>
        <v>0</v>
      </c>
      <c r="DO12">
        <f>('Dat1'!NB13+'Dat1'!OT13+'Dat1'!QL13+'Dat1'!SD13)/$A12</f>
        <v>0</v>
      </c>
      <c r="DP12">
        <f>('Dat1'!NC13+'Dat1'!OU13+'Dat1'!QM13+'Dat1'!SE13)/$A12</f>
        <v>0</v>
      </c>
      <c r="DQ12">
        <f>('Dat1'!ND13+'Dat1'!OV13+'Dat1'!QN13+'Dat1'!SF13)/$A12</f>
        <v>0</v>
      </c>
      <c r="DR12">
        <f>('Dat1'!NE13+'Dat1'!OW13+'Dat1'!QO13+'Dat1'!SG13)/$A12</f>
        <v>0</v>
      </c>
      <c r="DS12">
        <f>('Dat1'!NF13+'Dat1'!OX13+'Dat1'!QP13+'Dat1'!SH13)/$A12</f>
        <v>0</v>
      </c>
      <c r="DT12">
        <f>('Dat1'!NG13+'Dat1'!OY13+'Dat1'!QQ13+'Dat1'!SI13)/$A12</f>
        <v>2</v>
      </c>
      <c r="DU12">
        <f>('Dat1'!NH13+'Dat1'!OZ13+'Dat1'!QR13+'Dat1'!SJ13)/$A12</f>
        <v>0</v>
      </c>
      <c r="DV12">
        <f>('Dat1'!NI13+'Dat1'!PA13+'Dat1'!QS13+'Dat1'!SK13)/$A12</f>
        <v>0</v>
      </c>
      <c r="DW12">
        <f>('Dat1'!NJ13+'Dat1'!PB13+'Dat1'!QT13+'Dat1'!SL13)/$A12</f>
        <v>0</v>
      </c>
      <c r="DX12">
        <f>('Dat1'!NK13+'Dat1'!PC13+'Dat1'!QU13+'Dat1'!SM13)/$A12</f>
        <v>0</v>
      </c>
      <c r="DY12">
        <f>('Dat1'!NL13+'Dat1'!PD13+'Dat1'!QV13+'Dat1'!SN13)/$A12</f>
        <v>0</v>
      </c>
      <c r="DZ12" s="8">
        <f t="shared" si="7"/>
        <v>0</v>
      </c>
      <c r="EA12" s="8">
        <f t="shared" si="8"/>
        <v>2</v>
      </c>
      <c r="EB12" s="127">
        <f>('Dat1'!SO13+'Dat1'!SQ13+'Dat1'!SS13+'Dat1'!SU13)/$A12</f>
        <v>0</v>
      </c>
      <c r="EC12" s="127">
        <f>('Dat1'!SP13+'Dat1'!SR13+'Dat1'!ST13+'Dat1'!SV13)/$A12</f>
        <v>0.25</v>
      </c>
      <c r="ED12" s="8">
        <f t="shared" si="16"/>
        <v>0</v>
      </c>
      <c r="EE12" s="8">
        <f t="shared" si="9"/>
        <v>0.25</v>
      </c>
      <c r="EF12">
        <f>SUM('Dat1'!SW13+'Dat1'!TE13+'Dat1'!TM13+'Dat1'!TU13)/$A12</f>
        <v>0</v>
      </c>
      <c r="EG12">
        <f>SUM('Dat1'!SX13+'Dat1'!TF13+'Dat1'!TN13+'Dat1'!TV13)/$A12</f>
        <v>0.25</v>
      </c>
      <c r="EH12">
        <f>SUM('Dat1'!SY13+'Dat1'!TG13+'Dat1'!TO13+'Dat1'!TW13)/$A12</f>
        <v>0</v>
      </c>
      <c r="EI12">
        <f>SUM('Dat1'!SZ13+'Dat1'!TH13+'Dat1'!TP13+'Dat1'!TX13)/$A12</f>
        <v>0</v>
      </c>
      <c r="EJ12">
        <f>SUM('Dat1'!TA13+'Dat1'!TI13+'Dat1'!TQ13+'Dat1'!TY13)/$A12</f>
        <v>0</v>
      </c>
      <c r="EK12">
        <f>SUM('Dat1'!TB13+'Dat1'!TJ13+'Dat1'!TR13+'Dat1'!TZ13)/$A12</f>
        <v>1.25</v>
      </c>
      <c r="EL12">
        <f>SUM('Dat1'!TC13+'Dat1'!TK13+'Dat1'!TS13+'Dat1'!UA13)/$A12</f>
        <v>0</v>
      </c>
      <c r="EM12">
        <f>SUM('Dat1'!TD13+'Dat1'!TL13+'Dat1'!TT13+'Dat1'!UB13)/$A12</f>
        <v>0</v>
      </c>
      <c r="EN12" s="8">
        <f t="shared" si="10"/>
        <v>0.25</v>
      </c>
      <c r="EO12" s="8">
        <f t="shared" si="11"/>
        <v>1.25</v>
      </c>
      <c r="EP12" s="7">
        <f>('Dat1'!UC13+'Dat1'!UG13)/2</f>
        <v>26.5</v>
      </c>
      <c r="EQ12" s="7">
        <f>('Dat1'!UD13+'Dat1'!UH13)/2</f>
        <v>0</v>
      </c>
      <c r="ER12" s="7">
        <f>('Dat1'!UE13+'Dat1'!UI13)/2</f>
        <v>5</v>
      </c>
      <c r="ES12" s="7">
        <f>('Dat1'!UF13+'Dat1'!UJ13)/2</f>
        <v>2</v>
      </c>
      <c r="ET12" s="8">
        <f>('Dat1'!UK13+'Dat1'!UT13)/2</f>
        <v>0</v>
      </c>
      <c r="EU12" s="8">
        <f>('Dat1'!UL13+'Dat1'!UU13)/2</f>
        <v>0.5</v>
      </c>
      <c r="EV12" s="8">
        <f>('Dat1'!UM13+'Dat1'!UV13)/2</f>
        <v>4</v>
      </c>
      <c r="EW12" s="8">
        <f>('Dat1'!UN13+'Dat1'!UW13)/2</f>
        <v>3</v>
      </c>
      <c r="EX12" s="8">
        <f>('Dat1'!UO13+'Dat1'!UX13)/2</f>
        <v>12.5</v>
      </c>
      <c r="EY12" s="8">
        <f>('Dat1'!UP13+'Dat1'!UY13)/2</f>
        <v>4</v>
      </c>
      <c r="EZ12" s="8">
        <f>('Dat1'!UQ13+'Dat1'!UZ13)/2</f>
        <v>2</v>
      </c>
      <c r="FA12" s="8">
        <f>('Dat1'!UR13+'Dat1'!VA13)/2</f>
        <v>0.5</v>
      </c>
      <c r="FB12" s="8">
        <f>('Dat1'!US13+'Dat1'!VB13)/2</f>
        <v>0</v>
      </c>
      <c r="FC12">
        <f>'Dat1'!VC13</f>
        <v>0</v>
      </c>
      <c r="FD12">
        <f>'Dat1'!VD13</f>
        <v>0</v>
      </c>
      <c r="FE12">
        <f>'Dat1'!VE13</f>
        <v>0</v>
      </c>
      <c r="FF12">
        <f>'Dat1'!VF13</f>
        <v>0</v>
      </c>
      <c r="FG12">
        <f>'Dat1'!VG13</f>
        <v>0</v>
      </c>
      <c r="FH12">
        <f>'Dat1'!VH13</f>
        <v>0</v>
      </c>
      <c r="FI12">
        <f>'Dat1'!VI13</f>
        <v>0</v>
      </c>
      <c r="FJ12">
        <f>'Dat1'!VJ13</f>
        <v>0</v>
      </c>
      <c r="FK12">
        <f>'Dat1'!VK13</f>
        <v>0</v>
      </c>
      <c r="FL12">
        <f>'Dat1'!VL13</f>
        <v>0</v>
      </c>
      <c r="FM12">
        <f>'Dat1'!VM13</f>
        <v>8</v>
      </c>
      <c r="FN12">
        <f>'Dat1'!VN13</f>
        <v>11</v>
      </c>
      <c r="FO12">
        <f>'Dat1'!VO13</f>
        <v>3</v>
      </c>
      <c r="FP12">
        <f>'Dat1'!VP13</f>
        <v>3</v>
      </c>
      <c r="FQ12">
        <f>'Dat1'!VQ13</f>
        <v>0</v>
      </c>
      <c r="FR12">
        <f>'Dat1'!VR13</f>
        <v>0</v>
      </c>
      <c r="FS12">
        <f>'Dat1'!VS13</f>
        <v>0</v>
      </c>
      <c r="FT12">
        <f>'Dat1'!VT13</f>
        <v>0</v>
      </c>
      <c r="FU12">
        <f>'Dat1'!VU13</f>
        <v>15</v>
      </c>
      <c r="FV12">
        <f>'Dat1'!VV13</f>
        <v>8</v>
      </c>
      <c r="FW12">
        <f>'Dat1'!VW13</f>
        <v>9</v>
      </c>
      <c r="FX12">
        <f>'Dat1'!VX13</f>
        <v>0</v>
      </c>
      <c r="FY12">
        <f>'Dat1'!VY13</f>
        <v>126</v>
      </c>
      <c r="FZ12">
        <f>'Dat1'!VZ13</f>
        <v>104</v>
      </c>
      <c r="GA12">
        <f>'Dat1'!WA13</f>
        <v>0</v>
      </c>
      <c r="GB12">
        <f>'Dat1'!WB13</f>
        <v>0</v>
      </c>
      <c r="GC12">
        <f>'Dat1'!WC13</f>
        <v>0</v>
      </c>
      <c r="GD12">
        <f>'Dat1'!WD13</f>
        <v>0</v>
      </c>
      <c r="GE12" s="12">
        <f>'Dat1'!WO13</f>
        <v>0</v>
      </c>
      <c r="GF12" s="12">
        <f>'Dat1'!WP13</f>
        <v>0</v>
      </c>
      <c r="GG12">
        <f>'Dat1'!WQ13</f>
        <v>0</v>
      </c>
      <c r="GH12">
        <f>'Dat1'!WR13</f>
        <v>0</v>
      </c>
      <c r="GI12">
        <f>'Dat1'!WS13</f>
        <v>0</v>
      </c>
      <c r="GJ12">
        <f>'Dat1'!WT13</f>
        <v>0</v>
      </c>
      <c r="GK12">
        <f>'Dat1'!WU13</f>
        <v>0</v>
      </c>
      <c r="GL12">
        <f>'Dat1'!WV13</f>
        <v>0</v>
      </c>
      <c r="GM12">
        <f>'Dat1'!WW13</f>
        <v>0</v>
      </c>
      <c r="GN12">
        <f>'Dat1'!WX13</f>
        <v>0</v>
      </c>
      <c r="GO12">
        <f>'Dat1'!WY13</f>
        <v>0</v>
      </c>
      <c r="GP12">
        <f>'Dat1'!WZ13</f>
        <v>0</v>
      </c>
      <c r="GQ12">
        <f>'Dat1'!XA13</f>
        <v>0</v>
      </c>
      <c r="GR12">
        <f>'Dat1'!XB13</f>
        <v>0</v>
      </c>
      <c r="GS12">
        <f>'Dat1'!XC13</f>
        <v>0</v>
      </c>
      <c r="GT12">
        <f>'Dat1'!XD13</f>
        <v>28</v>
      </c>
      <c r="GU12">
        <f>'Dat1'!XE13</f>
        <v>0</v>
      </c>
      <c r="GV12">
        <f>'Dat1'!XF13</f>
        <v>0</v>
      </c>
      <c r="GW12">
        <f>'Dat1'!XG13</f>
        <v>27</v>
      </c>
      <c r="GX12">
        <f>'Dat1'!XH13</f>
        <v>59</v>
      </c>
      <c r="GY12">
        <f>'Dat1'!XI13</f>
        <v>17</v>
      </c>
      <c r="GZ12">
        <f>'Dat1'!XJ13</f>
        <v>0</v>
      </c>
      <c r="HA12">
        <f>'Dat1'!XK13</f>
        <v>0</v>
      </c>
      <c r="HB12">
        <f>'Dat1'!XL13</f>
        <v>0</v>
      </c>
      <c r="HC12">
        <f>'Dat1'!XM13</f>
        <v>0</v>
      </c>
      <c r="HD12">
        <f>'Dat1'!XN13</f>
        <v>0</v>
      </c>
      <c r="HE12">
        <f>'Dat1'!XO13</f>
        <v>19</v>
      </c>
      <c r="HF12">
        <f>'Dat1'!XP13</f>
        <v>0</v>
      </c>
      <c r="HG12" s="12">
        <f t="shared" si="12"/>
        <v>0</v>
      </c>
      <c r="HH12" s="12">
        <f t="shared" si="13"/>
        <v>150</v>
      </c>
      <c r="HI12">
        <f>'Dat1'!XQ13</f>
        <v>0</v>
      </c>
      <c r="HJ12">
        <f>'Dat1'!XR13</f>
        <v>0</v>
      </c>
      <c r="HK12">
        <f>'Dat1'!XS13</f>
        <v>0</v>
      </c>
      <c r="HL12">
        <f>'Dat1'!XT13</f>
        <v>0</v>
      </c>
      <c r="HM12">
        <f>'Dat1'!XU13</f>
        <v>0</v>
      </c>
      <c r="HN12">
        <f>'Dat1'!XV13</f>
        <v>0</v>
      </c>
      <c r="HO12">
        <f>'Dat1'!XW13</f>
        <v>0</v>
      </c>
      <c r="HP12">
        <f>'Dat1'!XX13</f>
        <v>0</v>
      </c>
      <c r="HQ12">
        <f>'Dat1'!XY13</f>
        <v>0</v>
      </c>
      <c r="HR12">
        <f>'Dat1'!XZ13</f>
        <v>0</v>
      </c>
      <c r="HS12">
        <f>'Dat1'!YA13</f>
        <v>0</v>
      </c>
      <c r="HT12">
        <f>'Dat1'!YB13</f>
        <v>0</v>
      </c>
      <c r="HU12">
        <f>'Dat1'!YC13</f>
        <v>0</v>
      </c>
      <c r="HV12">
        <f>'Dat1'!YD13</f>
        <v>0</v>
      </c>
      <c r="HW12">
        <f>'Dat1'!YE13</f>
        <v>0</v>
      </c>
      <c r="HX12">
        <f>'Dat1'!YF13</f>
        <v>0</v>
      </c>
      <c r="HY12">
        <f>'Dat1'!YG13</f>
        <v>0</v>
      </c>
      <c r="HZ12">
        <f>'Dat1'!YH13</f>
        <v>0</v>
      </c>
      <c r="IA12">
        <f>'Dat1'!YI13</f>
        <v>0</v>
      </c>
      <c r="IB12">
        <f>'Dat1'!YJ13</f>
        <v>0</v>
      </c>
      <c r="IC12">
        <f>'Dat1'!YK13</f>
        <v>0</v>
      </c>
      <c r="ID12">
        <f>'Dat1'!YL13</f>
        <v>0</v>
      </c>
      <c r="IE12">
        <f>'Dat1'!YM13</f>
        <v>0</v>
      </c>
      <c r="IF12">
        <f>'Dat1'!YN13</f>
        <v>0</v>
      </c>
      <c r="IG12">
        <f>'Dat1'!YO13</f>
        <v>78</v>
      </c>
      <c r="IH12">
        <f>'Dat1'!YP13</f>
        <v>0</v>
      </c>
      <c r="II12">
        <f>'Dat1'!YQ13</f>
        <v>0</v>
      </c>
      <c r="IJ12">
        <f>'Dat1'!YR13</f>
        <v>0</v>
      </c>
      <c r="IK12">
        <f>'Dat1'!YS13</f>
        <v>0</v>
      </c>
      <c r="IL12">
        <f>'Dat1'!YT13</f>
        <v>31</v>
      </c>
      <c r="IM12">
        <f>'Dat1'!YU13</f>
        <v>0</v>
      </c>
      <c r="IN12">
        <f>'Dat1'!YV13</f>
        <v>0</v>
      </c>
      <c r="IO12">
        <f>'Dat1'!YW13</f>
        <v>1</v>
      </c>
      <c r="IP12">
        <f>'Dat1'!YX13</f>
        <v>0</v>
      </c>
      <c r="IQ12">
        <f>'Dat1'!YY13</f>
        <v>0</v>
      </c>
      <c r="IR12">
        <f>'Dat1'!YZ13</f>
        <v>0</v>
      </c>
      <c r="IS12">
        <f>'Dat1'!ZA13</f>
        <v>0</v>
      </c>
      <c r="IT12">
        <f>'Dat1'!ZB13</f>
        <v>0</v>
      </c>
      <c r="IU12">
        <f>'Dat1'!ZC13</f>
        <v>0</v>
      </c>
      <c r="IV12">
        <f>'Dat1'!ZD13</f>
        <v>0</v>
      </c>
      <c r="IW12">
        <f>'Dat1'!ZE13</f>
        <v>0</v>
      </c>
      <c r="IX12">
        <f>'Dat1'!ZF13</f>
        <v>0</v>
      </c>
      <c r="IY12">
        <f>'Dat1'!ZG13</f>
        <v>16</v>
      </c>
      <c r="IZ12">
        <f>'Dat1'!ZH13</f>
        <v>0</v>
      </c>
      <c r="JA12">
        <f>'Dat1'!ZI13</f>
        <v>0</v>
      </c>
      <c r="JB12">
        <f>'Dat1'!ZJ13</f>
        <v>0</v>
      </c>
      <c r="JC12" s="12">
        <f t="shared" si="3"/>
        <v>0</v>
      </c>
      <c r="JD12" s="12">
        <f t="shared" si="4"/>
        <v>126</v>
      </c>
      <c r="JE12">
        <f>'Dat1'!ZK13</f>
        <v>0</v>
      </c>
      <c r="JF12">
        <f>'Dat1'!ZL13</f>
        <v>0</v>
      </c>
      <c r="JG12">
        <f>'Dat1'!ZM13</f>
        <v>0</v>
      </c>
      <c r="JH12">
        <f>'Dat1'!ZN13</f>
        <v>0</v>
      </c>
      <c r="JI12">
        <f>'Dat1'!ZO13</f>
        <v>0</v>
      </c>
      <c r="JJ12">
        <f>'Dat1'!ZP13</f>
        <v>0</v>
      </c>
      <c r="JK12">
        <f>'Dat1'!ZQ13</f>
        <v>0</v>
      </c>
      <c r="JL12">
        <f>'Dat1'!ZR13</f>
        <v>0</v>
      </c>
      <c r="JM12">
        <f>'Dat1'!ZS13</f>
        <v>0</v>
      </c>
      <c r="JN12">
        <f>'Dat1'!ZT13</f>
        <v>0</v>
      </c>
      <c r="JO12">
        <f>'Dat1'!ZU13</f>
        <v>0</v>
      </c>
      <c r="JP12">
        <f>'Dat1'!ZV13</f>
        <v>0</v>
      </c>
      <c r="JQ12">
        <f>'Dat1'!ZW13</f>
        <v>0</v>
      </c>
      <c r="JR12">
        <f>'Dat1'!ZX13</f>
        <v>0</v>
      </c>
      <c r="JS12">
        <f>'Dat1'!ZY13</f>
        <v>0</v>
      </c>
      <c r="JT12">
        <f>'Dat1'!ZZ13</f>
        <v>0</v>
      </c>
      <c r="JU12">
        <f>'Dat1'!AAA13</f>
        <v>0</v>
      </c>
      <c r="JV12">
        <f>'Dat1'!AAB13</f>
        <v>0</v>
      </c>
      <c r="JW12">
        <f>'Dat1'!AAC13</f>
        <v>0</v>
      </c>
      <c r="JX12">
        <f>'Dat1'!AAD13</f>
        <v>0</v>
      </c>
      <c r="JY12">
        <f>'Dat1'!AAE13</f>
        <v>0</v>
      </c>
      <c r="JZ12">
        <f>'Dat1'!AAF13</f>
        <v>0</v>
      </c>
      <c r="KA12">
        <f>'Dat1'!AAG13</f>
        <v>0</v>
      </c>
      <c r="KB12">
        <f>'Dat1'!AAH13</f>
        <v>0</v>
      </c>
      <c r="KC12">
        <f>'Dat1'!AAI13</f>
        <v>0</v>
      </c>
      <c r="KD12">
        <f>'Dat1'!AAJ13</f>
        <v>0</v>
      </c>
      <c r="KE12">
        <f>'Dat1'!AAK13</f>
        <v>29</v>
      </c>
      <c r="KF12">
        <f>'Dat1'!AAL13</f>
        <v>0</v>
      </c>
      <c r="KG12">
        <f>'Dat1'!AAM13</f>
        <v>0</v>
      </c>
      <c r="KH12">
        <f>'Dat1'!AAN13</f>
        <v>0</v>
      </c>
      <c r="KI12">
        <f>'Dat1'!AAO13</f>
        <v>0</v>
      </c>
      <c r="KJ12">
        <f>'Dat1'!AAP13</f>
        <v>0</v>
      </c>
      <c r="KK12">
        <f>'Dat1'!AAQ13</f>
        <v>9</v>
      </c>
      <c r="KL12">
        <f>'Dat1'!AAR13</f>
        <v>0</v>
      </c>
      <c r="KM12">
        <f>'Dat1'!AAS13</f>
        <v>0</v>
      </c>
      <c r="KN12">
        <f>'Dat1'!AAT13</f>
        <v>0</v>
      </c>
      <c r="KO12">
        <f>'Dat1'!AAU13</f>
        <v>0</v>
      </c>
      <c r="KP12">
        <f>'Dat1'!AAV13</f>
        <v>0</v>
      </c>
      <c r="KQ12">
        <f>'Dat1'!AAW13</f>
        <v>33</v>
      </c>
      <c r="KR12">
        <f>'Dat1'!AAX13</f>
        <v>0</v>
      </c>
      <c r="KS12">
        <f>'Dat1'!AAY13</f>
        <v>0</v>
      </c>
      <c r="KT12">
        <f>'Dat1'!AAZ13</f>
        <v>0</v>
      </c>
      <c r="KU12">
        <f>'Dat1'!ABA13</f>
        <v>0</v>
      </c>
      <c r="KV12">
        <f>'Dat1'!ABB13</f>
        <v>33</v>
      </c>
      <c r="KW12" s="12">
        <f>SUM(Dat1fix!JE12:JZ12)</f>
        <v>0</v>
      </c>
      <c r="KX12" s="12">
        <f t="shared" si="14"/>
        <v>104</v>
      </c>
      <c r="KY12" s="12">
        <f>'Dat1'!ABC13</f>
        <v>0</v>
      </c>
      <c r="KZ12" s="12">
        <f>'Dat1'!ABD13</f>
        <v>6</v>
      </c>
      <c r="LA12">
        <f>'Dat1'!ABE13</f>
        <v>0</v>
      </c>
      <c r="LB12">
        <f>'Dat1'!ABF13</f>
        <v>0</v>
      </c>
      <c r="LC12">
        <f>'Dat1'!ABG13</f>
        <v>0</v>
      </c>
      <c r="LD12">
        <f>'Dat1'!VI13</f>
        <v>0</v>
      </c>
      <c r="LE12">
        <f>'Dat1'!VJ13</f>
        <v>0</v>
      </c>
      <c r="LF12">
        <f>'Dat1'!VK13</f>
        <v>0</v>
      </c>
      <c r="LG12">
        <f>'Dat1'!VL13</f>
        <v>0</v>
      </c>
      <c r="LH12">
        <f>'Dat1'!VM13</f>
        <v>8</v>
      </c>
      <c r="LI12">
        <f>'Dat1'!VN13</f>
        <v>11</v>
      </c>
      <c r="LJ12">
        <f>'Dat1'!VO13</f>
        <v>3</v>
      </c>
      <c r="LK12">
        <f>'Dat1'!VP13</f>
        <v>3</v>
      </c>
      <c r="LL12">
        <f>'Dat1'!VQ13</f>
        <v>0</v>
      </c>
      <c r="LM12">
        <f>'Dat1'!VR13</f>
        <v>0</v>
      </c>
      <c r="LN12">
        <f>'Dat1'!VS13</f>
        <v>0</v>
      </c>
      <c r="LO12">
        <f>'Dat1'!VT13</f>
        <v>0</v>
      </c>
      <c r="LP12">
        <f>'Dat1'!VU13</f>
        <v>15</v>
      </c>
      <c r="LQ12">
        <f>'Dat1'!VV13</f>
        <v>8</v>
      </c>
      <c r="LR12">
        <f>'Dat1'!VW13</f>
        <v>9</v>
      </c>
      <c r="LS12">
        <f>'Dat1'!VX13</f>
        <v>0</v>
      </c>
      <c r="LT12">
        <f>'Dat1'!VY13</f>
        <v>126</v>
      </c>
      <c r="LU12">
        <f>'Dat1'!VZ13</f>
        <v>104</v>
      </c>
      <c r="LV12" s="12">
        <f>'Dat1'!WA13</f>
        <v>0</v>
      </c>
      <c r="LW12" s="12">
        <f>'Dat1'!WB13</f>
        <v>0</v>
      </c>
      <c r="LX12" s="12">
        <f>'Dat1'!WC13</f>
        <v>0</v>
      </c>
      <c r="LY12" s="12">
        <f>'Dat1'!WD13</f>
        <v>0</v>
      </c>
      <c r="LZ12" s="364">
        <f>'Dat1'!AG13</f>
        <v>9</v>
      </c>
      <c r="MA12" s="364">
        <f>'Dat1'!AH13</f>
        <v>9</v>
      </c>
      <c r="MB12" s="364">
        <f>'Dat1'!AI13</f>
        <v>8</v>
      </c>
      <c r="MC12" s="364">
        <f>'Dat1'!AJ13</f>
        <v>7</v>
      </c>
      <c r="MD12" s="364">
        <f>'Dat1'!WE13</f>
        <v>57</v>
      </c>
    </row>
    <row r="13" spans="1:342">
      <c r="A13" s="73">
        <f>'Dat1'!C14</f>
        <v>4</v>
      </c>
      <c r="B13" t="str">
        <f>'Dat1'!F14</f>
        <v>Østfold</v>
      </c>
      <c r="C13" t="str">
        <f>'Dat1'!G14</f>
        <v>Mysen vgs</v>
      </c>
      <c r="D13" t="str">
        <f>'Dat1'!H14&amp;" ("&amp;LEFT('Dat1'!I14,1)&amp;"S)"</f>
        <v>Indre Østfold fengsel Eidsberg avd (HS)</v>
      </c>
      <c r="E13">
        <f t="shared" si="0"/>
        <v>1</v>
      </c>
      <c r="F13">
        <f t="shared" si="15"/>
        <v>1</v>
      </c>
      <c r="G13">
        <f>'Dat1'!J14</f>
        <v>102</v>
      </c>
      <c r="H13" s="8">
        <f>('Dat1'!AK14+'Dat1'!AM14+'Dat1'!AO14+'Dat1'!AQ14)/$A13</f>
        <v>0</v>
      </c>
      <c r="I13" s="8">
        <f>('Dat1'!AL14+'Dat1'!AN14+'Dat1'!AP14+'Dat1'!AR14)/$A13</f>
        <v>0</v>
      </c>
      <c r="J13">
        <f>('Dat1'!AS14+'Dat1'!BS14+'Dat1'!CS14+'Dat1'!DS14)/$A13</f>
        <v>0</v>
      </c>
      <c r="K13">
        <f>('Dat1'!AT14+'Dat1'!BT14+'Dat1'!CT14+'Dat1'!DT14)/$A13</f>
        <v>0</v>
      </c>
      <c r="L13">
        <f>('Dat1'!AU14+'Dat1'!BU14+'Dat1'!CU14+'Dat1'!DU14)/$A13</f>
        <v>0</v>
      </c>
      <c r="M13">
        <f>('Dat1'!AV14+'Dat1'!BV14+'Dat1'!CV14+'Dat1'!DV14)/$A13</f>
        <v>0</v>
      </c>
      <c r="N13">
        <f>('Dat1'!AW14+'Dat1'!BW14+'Dat1'!CW14+'Dat1'!DW14)/$A13</f>
        <v>0</v>
      </c>
      <c r="O13">
        <f>('Dat1'!AX14+'Dat1'!BX14+'Dat1'!CX14+'Dat1'!DX14)/$A13</f>
        <v>0</v>
      </c>
      <c r="P13">
        <f>('Dat1'!AY14+'Dat1'!BY14+'Dat1'!CY14+'Dat1'!DY14)/$A13</f>
        <v>0</v>
      </c>
      <c r="Q13">
        <f>('Dat1'!AZ14+'Dat1'!BZ14+'Dat1'!CZ14+'Dat1'!DZ14)/$A13</f>
        <v>0</v>
      </c>
      <c r="R13">
        <f>('Dat1'!BA14+'Dat1'!CA14+'Dat1'!DA14+'Dat1'!EA14)/$A13</f>
        <v>0</v>
      </c>
      <c r="S13">
        <f>('Dat1'!BB14+'Dat1'!CB14+'Dat1'!DB14+'Dat1'!EB14)/$A13</f>
        <v>0</v>
      </c>
      <c r="T13">
        <f>('Dat1'!BC14+'Dat1'!CC14+'Dat1'!DC14+'Dat1'!EC14)/$A13</f>
        <v>0</v>
      </c>
      <c r="U13">
        <f>('Dat1'!BD14+'Dat1'!CD14+'Dat1'!DD14+'Dat1'!ED14)/$A13</f>
        <v>0</v>
      </c>
      <c r="V13">
        <f>('Dat1'!BE14+'Dat1'!CE14+'Dat1'!DE14+'Dat1'!EE14)/$A13</f>
        <v>0</v>
      </c>
      <c r="W13">
        <f>('Dat1'!BF14+'Dat1'!CF14+'Dat1'!DF14+'Dat1'!EF14)/$A13</f>
        <v>3.25</v>
      </c>
      <c r="X13">
        <f>('Dat1'!BG14+'Dat1'!CG14+'Dat1'!DG14+'Dat1'!EG14)/$A13</f>
        <v>0</v>
      </c>
      <c r="Y13">
        <f>('Dat1'!BH14+'Dat1'!CH14+'Dat1'!DH14+'Dat1'!EH14)/$A13</f>
        <v>0</v>
      </c>
      <c r="Z13">
        <f>('Dat1'!BI14+'Dat1'!CI14+'Dat1'!DI14+'Dat1'!EI14)/$A13</f>
        <v>1.25</v>
      </c>
      <c r="AA13">
        <f>('Dat1'!BJ14+'Dat1'!CJ14+'Dat1'!DJ14+'Dat1'!EJ14)/$A13</f>
        <v>0</v>
      </c>
      <c r="AB13">
        <f>('Dat1'!BK14+'Dat1'!CK14+'Dat1'!DK14+'Dat1'!EK14)/$A13</f>
        <v>0</v>
      </c>
      <c r="AC13">
        <f>('Dat1'!BL14+'Dat1'!CL14+'Dat1'!DL14+'Dat1'!EL14)/$A13</f>
        <v>0</v>
      </c>
      <c r="AD13">
        <f>('Dat1'!BM14+'Dat1'!CM14+'Dat1'!DM14+'Dat1'!EM14)/$A13</f>
        <v>0</v>
      </c>
      <c r="AE13">
        <f>('Dat1'!BN14+'Dat1'!CN14+'Dat1'!DN14+'Dat1'!EN14)/$A13</f>
        <v>0</v>
      </c>
      <c r="AF13">
        <f>('Dat1'!BO14+'Dat1'!CO14+'Dat1'!DO14+'Dat1'!EO14)/$A13</f>
        <v>0</v>
      </c>
      <c r="AG13">
        <f>('Dat1'!BP14+'Dat1'!CP14+'Dat1'!DP14+'Dat1'!EP14)/$A13</f>
        <v>1.5</v>
      </c>
      <c r="AH13">
        <f>('Dat1'!BQ14+'Dat1'!CQ14+'Dat1'!DQ14+'Dat1'!EQ14)/$A13</f>
        <v>2.25</v>
      </c>
      <c r="AI13">
        <f>('Dat1'!BR14+'Dat1'!CR14+'Dat1'!DR14+'Dat1'!ER14)/$A13</f>
        <v>0</v>
      </c>
      <c r="AJ13" s="8">
        <f t="shared" si="5"/>
        <v>0</v>
      </c>
      <c r="AK13" s="8">
        <f t="shared" si="6"/>
        <v>8.25</v>
      </c>
      <c r="AL13">
        <f>('Dat1'!ES14+'Dat1'!GM14+'Dat1'!IG14+'Dat1'!KA14)/$A13</f>
        <v>0</v>
      </c>
      <c r="AM13">
        <f>('Dat1'!ET14+'Dat1'!GN14+'Dat1'!IH14+'Dat1'!KB14)/$A13</f>
        <v>0</v>
      </c>
      <c r="AN13">
        <f>('Dat1'!EU14+'Dat1'!GO14+'Dat1'!II14+'Dat1'!KC14)/$A13</f>
        <v>0</v>
      </c>
      <c r="AO13">
        <f>('Dat1'!EV14+'Dat1'!GP14+'Dat1'!IJ14+'Dat1'!KD14)/$A13</f>
        <v>0</v>
      </c>
      <c r="AP13">
        <f>('Dat1'!EW14+'Dat1'!GQ14+'Dat1'!IK14+'Dat1'!KE14)/$A13</f>
        <v>0</v>
      </c>
      <c r="AQ13">
        <f>('Dat1'!EX14+'Dat1'!GR14+'Dat1'!IL14+'Dat1'!KF14)/$A13</f>
        <v>0</v>
      </c>
      <c r="AR13">
        <f>('Dat1'!EY14+'Dat1'!GS14+'Dat1'!IM14+'Dat1'!KG14)/$A13</f>
        <v>0</v>
      </c>
      <c r="AS13">
        <f>('Dat1'!EZ14+'Dat1'!GT14+'Dat1'!IN14+'Dat1'!KH14)/$A13</f>
        <v>0</v>
      </c>
      <c r="AT13">
        <f>('Dat1'!FA14+'Dat1'!GU14+'Dat1'!IO14+'Dat1'!KI14)/$A13</f>
        <v>0</v>
      </c>
      <c r="AU13">
        <f>('Dat1'!FB14+'Dat1'!GV14+'Dat1'!IP14+'Dat1'!KJ14)/$A13</f>
        <v>0</v>
      </c>
      <c r="AV13">
        <f>('Dat1'!FC14+'Dat1'!GW14+'Dat1'!IQ14+'Dat1'!KK14)/$A13</f>
        <v>0</v>
      </c>
      <c r="AW13">
        <f>('Dat1'!FD14+'Dat1'!GX14+'Dat1'!IR14+'Dat1'!KL14)/$A13</f>
        <v>0</v>
      </c>
      <c r="AX13">
        <f>('Dat1'!FE14+'Dat1'!GY14+'Dat1'!IS14+'Dat1'!KM14)/$A13</f>
        <v>0</v>
      </c>
      <c r="AY13">
        <f>('Dat1'!FF14+'Dat1'!GZ14+'Dat1'!IT14+'Dat1'!KN14)/$A13</f>
        <v>0</v>
      </c>
      <c r="AZ13">
        <f>('Dat1'!FG14+'Dat1'!HA14+'Dat1'!IU14+'Dat1'!KO14)/$A13</f>
        <v>0</v>
      </c>
      <c r="BA13">
        <f>('Dat1'!FH14+'Dat1'!HB14+'Dat1'!IV14+'Dat1'!KP14)/$A13</f>
        <v>0</v>
      </c>
      <c r="BB13">
        <f>('Dat1'!FI14+'Dat1'!HC14+'Dat1'!IW14+'Dat1'!KQ14)/$A13</f>
        <v>0</v>
      </c>
      <c r="BC13">
        <f>('Dat1'!FJ14+'Dat1'!HD14+'Dat1'!IX14+'Dat1'!KR14)/$A13</f>
        <v>0</v>
      </c>
      <c r="BD13">
        <f>('Dat1'!FK14+'Dat1'!HE14+'Dat1'!IY14+'Dat1'!KS14)/$A13</f>
        <v>0</v>
      </c>
      <c r="BE13">
        <f>('Dat1'!FL14+'Dat1'!HF14+'Dat1'!IZ14+'Dat1'!KT14)/$A13</f>
        <v>0</v>
      </c>
      <c r="BF13">
        <f>('Dat1'!FM14+'Dat1'!HG14+'Dat1'!JA14+'Dat1'!KU14)/$A13</f>
        <v>0</v>
      </c>
      <c r="BG13">
        <f>('Dat1'!FN14+'Dat1'!HH14+'Dat1'!JB14+'Dat1'!KV14)/$A13</f>
        <v>0</v>
      </c>
      <c r="BH13">
        <f>('Dat1'!FO14+'Dat1'!HI14+'Dat1'!JC14+'Dat1'!KW14)/$A13</f>
        <v>0</v>
      </c>
      <c r="BI13">
        <f>('Dat1'!FP14+'Dat1'!HJ14+'Dat1'!JD14+'Dat1'!KX14)/$A13</f>
        <v>0</v>
      </c>
      <c r="BJ13">
        <f>('Dat1'!FQ14+'Dat1'!HK14+'Dat1'!JE14+'Dat1'!KY14)/$A13</f>
        <v>0</v>
      </c>
      <c r="BK13">
        <f>('Dat1'!FR14+'Dat1'!HL14+'Dat1'!JF14+'Dat1'!KZ14)/$A13</f>
        <v>0</v>
      </c>
      <c r="BL13">
        <f>('Dat1'!FS14+'Dat1'!HM14+'Dat1'!JG14+'Dat1'!LA14)/$A13</f>
        <v>0</v>
      </c>
      <c r="BM13">
        <f>('Dat1'!FT14+'Dat1'!HN14+'Dat1'!JH14+'Dat1'!LB14)/$A13</f>
        <v>0</v>
      </c>
      <c r="BN13">
        <f>('Dat1'!FU14+'Dat1'!HO14+'Dat1'!JI14+'Dat1'!LC14)/$A13</f>
        <v>0</v>
      </c>
      <c r="BO13">
        <f>('Dat1'!FV14+'Dat1'!HP14+'Dat1'!JJ14+'Dat1'!LD14)/$A13</f>
        <v>0</v>
      </c>
      <c r="BP13">
        <f>('Dat1'!FW14+'Dat1'!HQ14+'Dat1'!JK14+'Dat1'!LE14)/$A13</f>
        <v>0</v>
      </c>
      <c r="BQ13">
        <f>('Dat1'!FX14+'Dat1'!HR14+'Dat1'!JL14+'Dat1'!LF14)/$A13</f>
        <v>0</v>
      </c>
      <c r="BR13">
        <f>('Dat1'!FY14+'Dat1'!HS14+'Dat1'!JM14+'Dat1'!LG14)/$A13</f>
        <v>0</v>
      </c>
      <c r="BS13">
        <f>('Dat1'!FZ14+'Dat1'!HT14+'Dat1'!JN14+'Dat1'!LH14)/$A13</f>
        <v>0</v>
      </c>
      <c r="BT13">
        <f>('Dat1'!GA14+'Dat1'!HU14+'Dat1'!JO14+'Dat1'!LI14)/$A13</f>
        <v>0</v>
      </c>
      <c r="BU13">
        <f>('Dat1'!GB14+'Dat1'!HV14+'Dat1'!JP14+'Dat1'!LJ14)/$A13</f>
        <v>0</v>
      </c>
      <c r="BV13">
        <f>('Dat1'!GC14+'Dat1'!HW14+'Dat1'!JQ14+'Dat1'!LK14)/$A13</f>
        <v>0</v>
      </c>
      <c r="BW13">
        <f>('Dat1'!GD14+'Dat1'!HX14+'Dat1'!JR14+'Dat1'!LL14)/$A13</f>
        <v>0</v>
      </c>
      <c r="BX13">
        <f>('Dat1'!GE14+'Dat1'!HY14+'Dat1'!JS14+'Dat1'!LM14)/$A13</f>
        <v>0</v>
      </c>
      <c r="BY13">
        <f>('Dat1'!GF14+'Dat1'!HZ14+'Dat1'!JT14+'Dat1'!LN14)/$A13</f>
        <v>0</v>
      </c>
      <c r="BZ13">
        <f>('Dat1'!GG14+'Dat1'!IA14+'Dat1'!JU14+'Dat1'!LO14)/$A13</f>
        <v>0</v>
      </c>
      <c r="CA13">
        <f>('Dat1'!GH14+'Dat1'!IB14+'Dat1'!JV14+'Dat1'!LP14)/$A13</f>
        <v>0</v>
      </c>
      <c r="CB13">
        <f>('Dat1'!GI14+'Dat1'!IC14+'Dat1'!JW14+'Dat1'!LQ14)/$A13</f>
        <v>0</v>
      </c>
      <c r="CC13">
        <f>('Dat1'!GJ14+'Dat1'!ID14+'Dat1'!JX14+'Dat1'!LR14)/$A13</f>
        <v>0</v>
      </c>
      <c r="CD13">
        <f>('Dat1'!GK14+'Dat1'!IE14+'Dat1'!JY14+'Dat1'!LS14)/$A13</f>
        <v>0</v>
      </c>
      <c r="CE13">
        <f>('Dat1'!GL14+'Dat1'!IF14+'Dat1'!JZ14+'Dat1'!LT14)/$A13</f>
        <v>0</v>
      </c>
      <c r="CF13" s="8">
        <f t="shared" si="1"/>
        <v>0</v>
      </c>
      <c r="CG13" s="8">
        <f t="shared" si="2"/>
        <v>0</v>
      </c>
      <c r="CH13">
        <f>('Dat1'!LU14+'Dat1'!NM14+'Dat1'!PE14+'Dat1'!QW14)/$A13</f>
        <v>0</v>
      </c>
      <c r="CI13">
        <f>('Dat1'!LV14+'Dat1'!NN14+'Dat1'!PF14+'Dat1'!QX14)/$A13</f>
        <v>0</v>
      </c>
      <c r="CJ13">
        <f>('Dat1'!LW14+'Dat1'!NO14+'Dat1'!PG14+'Dat1'!QY14)/$A13</f>
        <v>0</v>
      </c>
      <c r="CK13">
        <f>('Dat1'!LX14+'Dat1'!NP14+'Dat1'!PH14+'Dat1'!QZ14)/$A13</f>
        <v>0</v>
      </c>
      <c r="CL13">
        <f>('Dat1'!LY14+'Dat1'!NQ14+'Dat1'!PI14+'Dat1'!RA14)/$A13</f>
        <v>0</v>
      </c>
      <c r="CM13">
        <f>('Dat1'!LZ14+'Dat1'!NR14+'Dat1'!PJ14+'Dat1'!RB14)/$A13</f>
        <v>0</v>
      </c>
      <c r="CN13">
        <f>('Dat1'!MA14+'Dat1'!NS14+'Dat1'!PK14+'Dat1'!RC14)/$A13</f>
        <v>0</v>
      </c>
      <c r="CO13">
        <f>('Dat1'!MB14+'Dat1'!NT14+'Dat1'!PL14+'Dat1'!RD14)/$A13</f>
        <v>0</v>
      </c>
      <c r="CP13">
        <f>('Dat1'!MC14+'Dat1'!NU14+'Dat1'!PM14+'Dat1'!RE14)/$A13</f>
        <v>0</v>
      </c>
      <c r="CQ13">
        <f>('Dat1'!MD14+'Dat1'!NV14+'Dat1'!PN14+'Dat1'!RF14)/$A13</f>
        <v>0</v>
      </c>
      <c r="CR13">
        <f>('Dat1'!ME14+'Dat1'!NW14+'Dat1'!PO14+'Dat1'!RG14)/$A13</f>
        <v>0</v>
      </c>
      <c r="CS13">
        <f>('Dat1'!MF14+'Dat1'!NX14+'Dat1'!PP14+'Dat1'!RH14)/$A13</f>
        <v>0</v>
      </c>
      <c r="CT13">
        <f>('Dat1'!MG14+'Dat1'!NY14+'Dat1'!PQ14+'Dat1'!RI14)/$A13</f>
        <v>0</v>
      </c>
      <c r="CU13">
        <f>('Dat1'!MH14+'Dat1'!NZ14+'Dat1'!PR14+'Dat1'!RJ14)/$A13</f>
        <v>0</v>
      </c>
      <c r="CV13">
        <f>('Dat1'!MI14+'Dat1'!OA14+'Dat1'!PS14+'Dat1'!RK14)/$A13</f>
        <v>0</v>
      </c>
      <c r="CW13">
        <f>('Dat1'!MJ14+'Dat1'!OB14+'Dat1'!PT14+'Dat1'!RL14)/$A13</f>
        <v>0</v>
      </c>
      <c r="CX13">
        <f>('Dat1'!MK14+'Dat1'!OC14+'Dat1'!PU14+'Dat1'!RM14)/$A13</f>
        <v>0</v>
      </c>
      <c r="CY13">
        <f>('Dat1'!ML14+'Dat1'!OD14+'Dat1'!PV14+'Dat1'!RN14)/$A13</f>
        <v>0</v>
      </c>
      <c r="CZ13">
        <f>('Dat1'!MM14+'Dat1'!OE14+'Dat1'!PW14+'Dat1'!RO14)/$A13</f>
        <v>0</v>
      </c>
      <c r="DA13">
        <f>('Dat1'!MN14+'Dat1'!OF14+'Dat1'!PX14+'Dat1'!RP14)/$A13</f>
        <v>0</v>
      </c>
      <c r="DB13">
        <f>('Dat1'!MO14+'Dat1'!OG14+'Dat1'!PY14+'Dat1'!RQ14)/$A13</f>
        <v>0</v>
      </c>
      <c r="DC13">
        <f>('Dat1'!MP14+'Dat1'!OH14+'Dat1'!PZ14+'Dat1'!RR14)/$A13</f>
        <v>0</v>
      </c>
      <c r="DD13">
        <f>('Dat1'!MQ14+'Dat1'!OI14+'Dat1'!QA14+'Dat1'!RS14)/$A13</f>
        <v>0</v>
      </c>
      <c r="DE13">
        <f>('Dat1'!MR14+'Dat1'!OJ14+'Dat1'!QB14+'Dat1'!RT14)/$A13</f>
        <v>0</v>
      </c>
      <c r="DF13">
        <f>('Dat1'!MS14+'Dat1'!OK14+'Dat1'!QC14+'Dat1'!RU14)/$A13</f>
        <v>0</v>
      </c>
      <c r="DG13">
        <f>('Dat1'!MT14+'Dat1'!OL14+'Dat1'!QD14+'Dat1'!RV14)/$A13</f>
        <v>0</v>
      </c>
      <c r="DH13">
        <f>('Dat1'!MU14+'Dat1'!OM14+'Dat1'!QE14+'Dat1'!RW14)/$A13</f>
        <v>0</v>
      </c>
      <c r="DI13">
        <f>('Dat1'!MV14+'Dat1'!ON14+'Dat1'!QF14+'Dat1'!RX14)/$A13</f>
        <v>0</v>
      </c>
      <c r="DJ13">
        <f>('Dat1'!MW14+'Dat1'!OO14+'Dat1'!QG14+'Dat1'!RY14)/$A13</f>
        <v>0</v>
      </c>
      <c r="DK13">
        <f>('Dat1'!MX14+'Dat1'!OP14+'Dat1'!QH14+'Dat1'!RZ14)/$A13</f>
        <v>0</v>
      </c>
      <c r="DL13">
        <f>('Dat1'!MY14+'Dat1'!OQ14+'Dat1'!QI14+'Dat1'!SA14)/$A13</f>
        <v>0</v>
      </c>
      <c r="DM13">
        <f>('Dat1'!MZ14+'Dat1'!OR14+'Dat1'!QJ14+'Dat1'!SB14)/$A13</f>
        <v>0</v>
      </c>
      <c r="DN13">
        <f>('Dat1'!NA14+'Dat1'!OS14+'Dat1'!QK14+'Dat1'!SC14)/$A13</f>
        <v>0</v>
      </c>
      <c r="DO13">
        <f>('Dat1'!NB14+'Dat1'!OT14+'Dat1'!QL14+'Dat1'!SD14)/$A13</f>
        <v>0</v>
      </c>
      <c r="DP13">
        <f>('Dat1'!NC14+'Dat1'!OU14+'Dat1'!QM14+'Dat1'!SE14)/$A13</f>
        <v>0</v>
      </c>
      <c r="DQ13">
        <f>('Dat1'!ND14+'Dat1'!OV14+'Dat1'!QN14+'Dat1'!SF14)/$A13</f>
        <v>0</v>
      </c>
      <c r="DR13">
        <f>('Dat1'!NE14+'Dat1'!OW14+'Dat1'!QO14+'Dat1'!SG14)/$A13</f>
        <v>0</v>
      </c>
      <c r="DS13">
        <f>('Dat1'!NF14+'Dat1'!OX14+'Dat1'!QP14+'Dat1'!SH14)/$A13</f>
        <v>0</v>
      </c>
      <c r="DT13">
        <f>('Dat1'!NG14+'Dat1'!OY14+'Dat1'!QQ14+'Dat1'!SI14)/$A13</f>
        <v>1.25</v>
      </c>
      <c r="DU13">
        <f>('Dat1'!NH14+'Dat1'!OZ14+'Dat1'!QR14+'Dat1'!SJ14)/$A13</f>
        <v>0</v>
      </c>
      <c r="DV13">
        <f>('Dat1'!NI14+'Dat1'!PA14+'Dat1'!QS14+'Dat1'!SK14)/$A13</f>
        <v>0</v>
      </c>
      <c r="DW13">
        <f>('Dat1'!NJ14+'Dat1'!PB14+'Dat1'!QT14+'Dat1'!SL14)/$A13</f>
        <v>0</v>
      </c>
      <c r="DX13">
        <f>('Dat1'!NK14+'Dat1'!PC14+'Dat1'!QU14+'Dat1'!SM14)/$A13</f>
        <v>0</v>
      </c>
      <c r="DY13">
        <f>('Dat1'!NL14+'Dat1'!PD14+'Dat1'!QV14+'Dat1'!SN14)/$A13</f>
        <v>0</v>
      </c>
      <c r="DZ13" s="8">
        <f t="shared" si="7"/>
        <v>0</v>
      </c>
      <c r="EA13" s="8">
        <f t="shared" si="8"/>
        <v>1.25</v>
      </c>
      <c r="EB13" s="127">
        <f>('Dat1'!SO14+'Dat1'!SQ14+'Dat1'!SS14+'Dat1'!SU14)/$A13</f>
        <v>0</v>
      </c>
      <c r="EC13" s="127">
        <f>('Dat1'!SP14+'Dat1'!SR14+'Dat1'!ST14+'Dat1'!SV14)/$A13</f>
        <v>0</v>
      </c>
      <c r="ED13" s="8">
        <f t="shared" si="16"/>
        <v>0</v>
      </c>
      <c r="EE13" s="8">
        <f t="shared" si="9"/>
        <v>0</v>
      </c>
      <c r="EF13">
        <f>SUM('Dat1'!SW14+'Dat1'!TE14+'Dat1'!TM14+'Dat1'!TU14)/$A13</f>
        <v>0</v>
      </c>
      <c r="EG13">
        <f>SUM('Dat1'!SX14+'Dat1'!TF14+'Dat1'!TN14+'Dat1'!TV14)/$A13</f>
        <v>0</v>
      </c>
      <c r="EH13">
        <f>SUM('Dat1'!SY14+'Dat1'!TG14+'Dat1'!TO14+'Dat1'!TW14)/$A13</f>
        <v>0</v>
      </c>
      <c r="EI13">
        <f>SUM('Dat1'!SZ14+'Dat1'!TH14+'Dat1'!TP14+'Dat1'!TX14)/$A13</f>
        <v>0</v>
      </c>
      <c r="EJ13">
        <f>SUM('Dat1'!TA14+'Dat1'!TI14+'Dat1'!TQ14+'Dat1'!TY14)/$A13</f>
        <v>0</v>
      </c>
      <c r="EK13">
        <f>SUM('Dat1'!TB14+'Dat1'!TJ14+'Dat1'!TR14+'Dat1'!TZ14)/$A13</f>
        <v>0</v>
      </c>
      <c r="EL13">
        <f>SUM('Dat1'!TC14+'Dat1'!TK14+'Dat1'!TS14+'Dat1'!UA14)/$A13</f>
        <v>0</v>
      </c>
      <c r="EM13">
        <f>SUM('Dat1'!TD14+'Dat1'!TL14+'Dat1'!TT14+'Dat1'!UB14)/$A13</f>
        <v>0</v>
      </c>
      <c r="EN13" s="8">
        <f t="shared" si="10"/>
        <v>0</v>
      </c>
      <c r="EO13" s="8">
        <f t="shared" si="11"/>
        <v>0</v>
      </c>
      <c r="EP13" s="7">
        <f>('Dat1'!UC14+'Dat1'!UG14)/2</f>
        <v>10.5</v>
      </c>
      <c r="EQ13" s="7">
        <f>('Dat1'!UD14+'Dat1'!UH14)/2</f>
        <v>0</v>
      </c>
      <c r="ER13" s="7">
        <f>('Dat1'!UE14+'Dat1'!UI14)/2</f>
        <v>5</v>
      </c>
      <c r="ES13" s="7">
        <f>('Dat1'!UF14+'Dat1'!UJ14)/2</f>
        <v>0</v>
      </c>
      <c r="ET13" s="8">
        <f>('Dat1'!UK14+'Dat1'!UT14)/2</f>
        <v>0</v>
      </c>
      <c r="EU13" s="8">
        <f>('Dat1'!UL14+'Dat1'!UU14)/2</f>
        <v>2</v>
      </c>
      <c r="EV13" s="8">
        <f>('Dat1'!UM14+'Dat1'!UV14)/2</f>
        <v>2</v>
      </c>
      <c r="EW13" s="8">
        <f>('Dat1'!UN14+'Dat1'!UW14)/2</f>
        <v>3.5</v>
      </c>
      <c r="EX13" s="8">
        <f>('Dat1'!UO14+'Dat1'!UX14)/2</f>
        <v>1.5</v>
      </c>
      <c r="EY13" s="8">
        <f>('Dat1'!UP14+'Dat1'!UY14)/2</f>
        <v>1</v>
      </c>
      <c r="EZ13" s="8">
        <f>('Dat1'!UQ14+'Dat1'!UZ14)/2</f>
        <v>0.5</v>
      </c>
      <c r="FA13" s="8">
        <f>('Dat1'!UR14+'Dat1'!VA14)/2</f>
        <v>0</v>
      </c>
      <c r="FB13" s="8">
        <f>('Dat1'!US14+'Dat1'!VB14)/2</f>
        <v>0</v>
      </c>
      <c r="FC13">
        <f>'Dat1'!VC14</f>
        <v>0</v>
      </c>
      <c r="FD13">
        <f>'Dat1'!VD14</f>
        <v>0</v>
      </c>
      <c r="FE13">
        <f>'Dat1'!VE14</f>
        <v>0</v>
      </c>
      <c r="FF13">
        <f>'Dat1'!VF14</f>
        <v>0</v>
      </c>
      <c r="FG13">
        <f>'Dat1'!VG14</f>
        <v>0</v>
      </c>
      <c r="FH13">
        <f>'Dat1'!VH14</f>
        <v>0</v>
      </c>
      <c r="FI13">
        <f>'Dat1'!VI14</f>
        <v>0</v>
      </c>
      <c r="FJ13">
        <f>'Dat1'!VJ14</f>
        <v>0</v>
      </c>
      <c r="FK13">
        <f>'Dat1'!VK14</f>
        <v>0</v>
      </c>
      <c r="FL13">
        <f>'Dat1'!VL14</f>
        <v>0</v>
      </c>
      <c r="FM13">
        <f>'Dat1'!VM14</f>
        <v>0</v>
      </c>
      <c r="FN13">
        <f>'Dat1'!VN14</f>
        <v>0</v>
      </c>
      <c r="FO13">
        <f>'Dat1'!VO14</f>
        <v>0</v>
      </c>
      <c r="FP13">
        <f>'Dat1'!VP14</f>
        <v>0</v>
      </c>
      <c r="FQ13">
        <f>'Dat1'!VQ14</f>
        <v>0</v>
      </c>
      <c r="FR13">
        <f>'Dat1'!VR14</f>
        <v>0</v>
      </c>
      <c r="FS13">
        <f>'Dat1'!VS14</f>
        <v>0</v>
      </c>
      <c r="FT13">
        <f>'Dat1'!VT14</f>
        <v>0</v>
      </c>
      <c r="FU13">
        <f>'Dat1'!VU14</f>
        <v>1</v>
      </c>
      <c r="FV13">
        <f>'Dat1'!VV14</f>
        <v>0</v>
      </c>
      <c r="FW13">
        <f>'Dat1'!VW14</f>
        <v>0</v>
      </c>
      <c r="FX13">
        <f>'Dat1'!VX14</f>
        <v>0</v>
      </c>
      <c r="FY13">
        <f>'Dat1'!VY14</f>
        <v>10</v>
      </c>
      <c r="FZ13">
        <f>'Dat1'!VZ14</f>
        <v>23</v>
      </c>
      <c r="GA13">
        <f>'Dat1'!WA14</f>
        <v>0</v>
      </c>
      <c r="GB13">
        <f>'Dat1'!WB14</f>
        <v>0</v>
      </c>
      <c r="GC13">
        <f>'Dat1'!WC14</f>
        <v>0</v>
      </c>
      <c r="GD13">
        <f>'Dat1'!WD14</f>
        <v>0</v>
      </c>
      <c r="GE13" s="12">
        <f>'Dat1'!WO14</f>
        <v>0</v>
      </c>
      <c r="GF13" s="12">
        <f>'Dat1'!WP14</f>
        <v>0</v>
      </c>
      <c r="GG13">
        <f>'Dat1'!WQ14</f>
        <v>0</v>
      </c>
      <c r="GH13">
        <f>'Dat1'!WR14</f>
        <v>0</v>
      </c>
      <c r="GI13">
        <f>'Dat1'!WS14</f>
        <v>0</v>
      </c>
      <c r="GJ13">
        <f>'Dat1'!WT14</f>
        <v>1</v>
      </c>
      <c r="GK13">
        <f>'Dat1'!WU14</f>
        <v>1</v>
      </c>
      <c r="GL13">
        <f>'Dat1'!WV14</f>
        <v>0</v>
      </c>
      <c r="GM13">
        <f>'Dat1'!WW14</f>
        <v>0</v>
      </c>
      <c r="GN13">
        <f>'Dat1'!WX14</f>
        <v>0</v>
      </c>
      <c r="GO13">
        <f>'Dat1'!WY14</f>
        <v>0</v>
      </c>
      <c r="GP13">
        <f>'Dat1'!WZ14</f>
        <v>0</v>
      </c>
      <c r="GQ13">
        <f>'Dat1'!XA14</f>
        <v>0</v>
      </c>
      <c r="GR13">
        <f>'Dat1'!XB14</f>
        <v>0</v>
      </c>
      <c r="GS13">
        <f>'Dat1'!XC14</f>
        <v>0</v>
      </c>
      <c r="GT13">
        <f>'Dat1'!XD14</f>
        <v>36</v>
      </c>
      <c r="GU13">
        <f>'Dat1'!XE14</f>
        <v>0</v>
      </c>
      <c r="GV13">
        <f>'Dat1'!XF14</f>
        <v>0</v>
      </c>
      <c r="GW13">
        <f>'Dat1'!XG14</f>
        <v>15</v>
      </c>
      <c r="GX13">
        <f>'Dat1'!XH14</f>
        <v>23</v>
      </c>
      <c r="GY13">
        <f>'Dat1'!XI14</f>
        <v>4</v>
      </c>
      <c r="GZ13">
        <f>'Dat1'!XJ14</f>
        <v>0</v>
      </c>
      <c r="HA13">
        <f>'Dat1'!XK14</f>
        <v>0</v>
      </c>
      <c r="HB13">
        <f>'Dat1'!XL14</f>
        <v>0</v>
      </c>
      <c r="HC13">
        <f>'Dat1'!XM14</f>
        <v>0</v>
      </c>
      <c r="HD13">
        <f>'Dat1'!XN14</f>
        <v>4</v>
      </c>
      <c r="HE13">
        <f>'Dat1'!XO14</f>
        <v>13</v>
      </c>
      <c r="HF13">
        <f>'Dat1'!XP14</f>
        <v>0</v>
      </c>
      <c r="HG13" s="12">
        <f t="shared" si="12"/>
        <v>2</v>
      </c>
      <c r="HH13" s="12">
        <f t="shared" si="13"/>
        <v>95</v>
      </c>
      <c r="HI13">
        <f>'Dat1'!XQ14</f>
        <v>0</v>
      </c>
      <c r="HJ13">
        <f>'Dat1'!XR14</f>
        <v>0</v>
      </c>
      <c r="HK13">
        <f>'Dat1'!XS14</f>
        <v>0</v>
      </c>
      <c r="HL13">
        <f>'Dat1'!XT14</f>
        <v>0</v>
      </c>
      <c r="HM13">
        <f>'Dat1'!XU14</f>
        <v>0</v>
      </c>
      <c r="HN13">
        <f>'Dat1'!XV14</f>
        <v>0</v>
      </c>
      <c r="HO13">
        <f>'Dat1'!XW14</f>
        <v>0</v>
      </c>
      <c r="HP13">
        <f>'Dat1'!XX14</f>
        <v>0</v>
      </c>
      <c r="HQ13">
        <f>'Dat1'!XY14</f>
        <v>0</v>
      </c>
      <c r="HR13">
        <f>'Dat1'!XZ14</f>
        <v>0</v>
      </c>
      <c r="HS13">
        <f>'Dat1'!YA14</f>
        <v>0</v>
      </c>
      <c r="HT13">
        <f>'Dat1'!YB14</f>
        <v>0</v>
      </c>
      <c r="HU13">
        <f>'Dat1'!YC14</f>
        <v>0</v>
      </c>
      <c r="HV13">
        <f>'Dat1'!YD14</f>
        <v>0</v>
      </c>
      <c r="HW13">
        <f>'Dat1'!YE14</f>
        <v>0</v>
      </c>
      <c r="HX13">
        <f>'Dat1'!YF14</f>
        <v>0</v>
      </c>
      <c r="HY13">
        <f>'Dat1'!YG14</f>
        <v>0</v>
      </c>
      <c r="HZ13">
        <f>'Dat1'!YH14</f>
        <v>0</v>
      </c>
      <c r="IA13">
        <f>'Dat1'!YI14</f>
        <v>0</v>
      </c>
      <c r="IB13">
        <f>'Dat1'!YJ14</f>
        <v>0</v>
      </c>
      <c r="IC13">
        <f>'Dat1'!YK14</f>
        <v>0</v>
      </c>
      <c r="ID13">
        <f>'Dat1'!YL14</f>
        <v>0</v>
      </c>
      <c r="IE13">
        <f>'Dat1'!YM14</f>
        <v>0</v>
      </c>
      <c r="IF13">
        <f>'Dat1'!YN14</f>
        <v>0</v>
      </c>
      <c r="IG13">
        <f>'Dat1'!YO14</f>
        <v>10</v>
      </c>
      <c r="IH13">
        <f>'Dat1'!YP14</f>
        <v>0</v>
      </c>
      <c r="II13">
        <f>'Dat1'!YQ14</f>
        <v>0</v>
      </c>
      <c r="IJ13">
        <f>'Dat1'!YR14</f>
        <v>0</v>
      </c>
      <c r="IK13">
        <f>'Dat1'!YS14</f>
        <v>0</v>
      </c>
      <c r="IL13">
        <f>'Dat1'!YT14</f>
        <v>0</v>
      </c>
      <c r="IM13">
        <f>'Dat1'!YU14</f>
        <v>0</v>
      </c>
      <c r="IN13">
        <f>'Dat1'!YV14</f>
        <v>0</v>
      </c>
      <c r="IO13">
        <f>'Dat1'!YW14</f>
        <v>0</v>
      </c>
      <c r="IP13">
        <f>'Dat1'!YX14</f>
        <v>0</v>
      </c>
      <c r="IQ13">
        <f>'Dat1'!YY14</f>
        <v>0</v>
      </c>
      <c r="IR13">
        <f>'Dat1'!YZ14</f>
        <v>0</v>
      </c>
      <c r="IS13">
        <f>'Dat1'!ZA14</f>
        <v>0</v>
      </c>
      <c r="IT13">
        <f>'Dat1'!ZB14</f>
        <v>0</v>
      </c>
      <c r="IU13">
        <f>'Dat1'!ZC14</f>
        <v>0</v>
      </c>
      <c r="IV13">
        <f>'Dat1'!ZD14</f>
        <v>0</v>
      </c>
      <c r="IW13">
        <f>'Dat1'!ZE14</f>
        <v>0</v>
      </c>
      <c r="IX13">
        <f>'Dat1'!ZF14</f>
        <v>0</v>
      </c>
      <c r="IY13">
        <f>'Dat1'!ZG14</f>
        <v>0</v>
      </c>
      <c r="IZ13">
        <f>'Dat1'!ZH14</f>
        <v>0</v>
      </c>
      <c r="JA13">
        <f>'Dat1'!ZI14</f>
        <v>0</v>
      </c>
      <c r="JB13">
        <f>'Dat1'!ZJ14</f>
        <v>0</v>
      </c>
      <c r="JC13" s="12">
        <f t="shared" si="3"/>
        <v>0</v>
      </c>
      <c r="JD13" s="12">
        <f t="shared" si="4"/>
        <v>10</v>
      </c>
      <c r="JE13">
        <f>'Dat1'!ZK14</f>
        <v>0</v>
      </c>
      <c r="JF13">
        <f>'Dat1'!ZL14</f>
        <v>0</v>
      </c>
      <c r="JG13">
        <f>'Dat1'!ZM14</f>
        <v>0</v>
      </c>
      <c r="JH13">
        <f>'Dat1'!ZN14</f>
        <v>0</v>
      </c>
      <c r="JI13">
        <f>'Dat1'!ZO14</f>
        <v>0</v>
      </c>
      <c r="JJ13">
        <f>'Dat1'!ZP14</f>
        <v>0</v>
      </c>
      <c r="JK13">
        <f>'Dat1'!ZQ14</f>
        <v>0</v>
      </c>
      <c r="JL13">
        <f>'Dat1'!ZR14</f>
        <v>0</v>
      </c>
      <c r="JM13">
        <f>'Dat1'!ZS14</f>
        <v>0</v>
      </c>
      <c r="JN13">
        <f>'Dat1'!ZT14</f>
        <v>0</v>
      </c>
      <c r="JO13">
        <f>'Dat1'!ZU14</f>
        <v>0</v>
      </c>
      <c r="JP13">
        <f>'Dat1'!ZV14</f>
        <v>0</v>
      </c>
      <c r="JQ13">
        <f>'Dat1'!ZW14</f>
        <v>0</v>
      </c>
      <c r="JR13">
        <f>'Dat1'!ZX14</f>
        <v>0</v>
      </c>
      <c r="JS13">
        <f>'Dat1'!ZY14</f>
        <v>0</v>
      </c>
      <c r="JT13">
        <f>'Dat1'!ZZ14</f>
        <v>0</v>
      </c>
      <c r="JU13">
        <f>'Dat1'!AAA14</f>
        <v>0</v>
      </c>
      <c r="JV13">
        <f>'Dat1'!AAB14</f>
        <v>0</v>
      </c>
      <c r="JW13">
        <f>'Dat1'!AAC14</f>
        <v>0</v>
      </c>
      <c r="JX13">
        <f>'Dat1'!AAD14</f>
        <v>0</v>
      </c>
      <c r="JY13">
        <f>'Dat1'!AAE14</f>
        <v>0</v>
      </c>
      <c r="JZ13">
        <f>'Dat1'!AAF14</f>
        <v>0</v>
      </c>
      <c r="KA13">
        <f>'Dat1'!AAG14</f>
        <v>0</v>
      </c>
      <c r="KB13">
        <f>'Dat1'!AAH14</f>
        <v>0</v>
      </c>
      <c r="KC13">
        <f>'Dat1'!AAI14</f>
        <v>0</v>
      </c>
      <c r="KD13">
        <f>'Dat1'!AAJ14</f>
        <v>0</v>
      </c>
      <c r="KE13">
        <f>'Dat1'!AAK14</f>
        <v>0</v>
      </c>
      <c r="KF13">
        <f>'Dat1'!AAL14</f>
        <v>0</v>
      </c>
      <c r="KG13">
        <f>'Dat1'!AAM14</f>
        <v>0</v>
      </c>
      <c r="KH13">
        <f>'Dat1'!AAN14</f>
        <v>0</v>
      </c>
      <c r="KI13">
        <f>'Dat1'!AAO14</f>
        <v>0</v>
      </c>
      <c r="KJ13">
        <f>'Dat1'!AAP14</f>
        <v>0</v>
      </c>
      <c r="KK13">
        <f>'Dat1'!AAQ14</f>
        <v>0</v>
      </c>
      <c r="KL13">
        <f>'Dat1'!AAR14</f>
        <v>0</v>
      </c>
      <c r="KM13">
        <f>'Dat1'!AAS14</f>
        <v>0</v>
      </c>
      <c r="KN13">
        <f>'Dat1'!AAT14</f>
        <v>0</v>
      </c>
      <c r="KO13">
        <f>'Dat1'!AAU14</f>
        <v>0</v>
      </c>
      <c r="KP13">
        <f>'Dat1'!AAV14</f>
        <v>0</v>
      </c>
      <c r="KQ13">
        <f>'Dat1'!AAW14</f>
        <v>5</v>
      </c>
      <c r="KR13">
        <f>'Dat1'!AAX14</f>
        <v>0</v>
      </c>
      <c r="KS13">
        <f>'Dat1'!AAY14</f>
        <v>0</v>
      </c>
      <c r="KT13">
        <f>'Dat1'!AAZ14</f>
        <v>0</v>
      </c>
      <c r="KU13">
        <f>'Dat1'!ABA14</f>
        <v>0</v>
      </c>
      <c r="KV13">
        <f>'Dat1'!ABB14</f>
        <v>18</v>
      </c>
      <c r="KW13" s="12">
        <f>SUM(Dat1fix!JE13:JZ13)</f>
        <v>0</v>
      </c>
      <c r="KX13" s="12">
        <f t="shared" si="14"/>
        <v>23</v>
      </c>
      <c r="KY13" s="12">
        <f>'Dat1'!ABC14</f>
        <v>0</v>
      </c>
      <c r="KZ13" s="12">
        <f>'Dat1'!ABD14</f>
        <v>0</v>
      </c>
      <c r="LA13">
        <f>'Dat1'!ABE14</f>
        <v>0</v>
      </c>
      <c r="LB13">
        <f>'Dat1'!ABF14</f>
        <v>0</v>
      </c>
      <c r="LC13">
        <f>'Dat1'!ABG14</f>
        <v>0</v>
      </c>
      <c r="LD13">
        <f>'Dat1'!VI14</f>
        <v>0</v>
      </c>
      <c r="LE13">
        <f>'Dat1'!VJ14</f>
        <v>0</v>
      </c>
      <c r="LF13">
        <f>'Dat1'!VK14</f>
        <v>0</v>
      </c>
      <c r="LG13">
        <f>'Dat1'!VL14</f>
        <v>0</v>
      </c>
      <c r="LH13">
        <f>'Dat1'!VM14</f>
        <v>0</v>
      </c>
      <c r="LI13">
        <f>'Dat1'!VN14</f>
        <v>0</v>
      </c>
      <c r="LJ13">
        <f>'Dat1'!VO14</f>
        <v>0</v>
      </c>
      <c r="LK13">
        <f>'Dat1'!VP14</f>
        <v>0</v>
      </c>
      <c r="LL13">
        <f>'Dat1'!VQ14</f>
        <v>0</v>
      </c>
      <c r="LM13">
        <f>'Dat1'!VR14</f>
        <v>0</v>
      </c>
      <c r="LN13">
        <f>'Dat1'!VS14</f>
        <v>0</v>
      </c>
      <c r="LO13">
        <f>'Dat1'!VT14</f>
        <v>0</v>
      </c>
      <c r="LP13">
        <f>'Dat1'!VU14</f>
        <v>1</v>
      </c>
      <c r="LQ13">
        <f>'Dat1'!VV14</f>
        <v>0</v>
      </c>
      <c r="LR13">
        <f>'Dat1'!VW14</f>
        <v>0</v>
      </c>
      <c r="LS13">
        <f>'Dat1'!VX14</f>
        <v>0</v>
      </c>
      <c r="LT13">
        <f>'Dat1'!VY14</f>
        <v>10</v>
      </c>
      <c r="LU13">
        <f>'Dat1'!VZ14</f>
        <v>23</v>
      </c>
      <c r="LV13" s="12">
        <f>'Dat1'!WA14</f>
        <v>0</v>
      </c>
      <c r="LW13" s="12">
        <f>'Dat1'!WB14</f>
        <v>0</v>
      </c>
      <c r="LX13" s="12">
        <f>'Dat1'!WC14</f>
        <v>0</v>
      </c>
      <c r="LY13" s="12">
        <f>'Dat1'!WD14</f>
        <v>0</v>
      </c>
      <c r="LZ13" s="364">
        <f>'Dat1'!AG14</f>
        <v>0</v>
      </c>
      <c r="MA13" s="364">
        <f>'Dat1'!AH14</f>
        <v>0</v>
      </c>
      <c r="MB13" s="364">
        <f>'Dat1'!AI14</f>
        <v>19</v>
      </c>
      <c r="MC13" s="364">
        <f>'Dat1'!AJ14</f>
        <v>16</v>
      </c>
      <c r="MD13" s="364">
        <f>'Dat1'!WE14</f>
        <v>32</v>
      </c>
    </row>
    <row r="14" spans="1:342">
      <c r="A14" s="73">
        <f>'Dat1'!C15</f>
        <v>4</v>
      </c>
      <c r="B14" t="str">
        <f>'Dat1'!F15</f>
        <v>Østfold</v>
      </c>
      <c r="C14" t="str">
        <f>'Dat1'!G15</f>
        <v>Halden vgs</v>
      </c>
      <c r="D14" t="str">
        <f>'Dat1'!H15&amp;" ("&amp;LEFT('Dat1'!I15,1)&amp;"S)"</f>
        <v>Halden fengsel (HS)</v>
      </c>
      <c r="E14">
        <f t="shared" si="0"/>
        <v>1</v>
      </c>
      <c r="F14">
        <f t="shared" si="15"/>
        <v>1</v>
      </c>
      <c r="G14">
        <f>'Dat1'!J15</f>
        <v>227</v>
      </c>
      <c r="H14" s="8">
        <f>('Dat1'!AK15+'Dat1'!AM15+'Dat1'!AO15+'Dat1'!AQ15)/$A14</f>
        <v>0</v>
      </c>
      <c r="I14" s="8">
        <f>('Dat1'!AL15+'Dat1'!AN15+'Dat1'!AP15+'Dat1'!AR15)/$A14</f>
        <v>0</v>
      </c>
      <c r="J14">
        <f>('Dat1'!AS15+'Dat1'!BS15+'Dat1'!CS15+'Dat1'!DS15)/$A14</f>
        <v>0</v>
      </c>
      <c r="K14">
        <f>('Dat1'!AT15+'Dat1'!BT15+'Dat1'!CT15+'Dat1'!DT15)/$A14</f>
        <v>0</v>
      </c>
      <c r="L14">
        <f>('Dat1'!AU15+'Dat1'!BU15+'Dat1'!CU15+'Dat1'!DU15)/$A14</f>
        <v>0</v>
      </c>
      <c r="M14">
        <f>('Dat1'!AV15+'Dat1'!BV15+'Dat1'!CV15+'Dat1'!DV15)/$A14</f>
        <v>5.5</v>
      </c>
      <c r="N14">
        <f>('Dat1'!AW15+'Dat1'!BW15+'Dat1'!CW15+'Dat1'!DW15)/$A14</f>
        <v>6.25</v>
      </c>
      <c r="O14">
        <f>('Dat1'!AX15+'Dat1'!BX15+'Dat1'!CX15+'Dat1'!DX15)/$A14</f>
        <v>5.5</v>
      </c>
      <c r="P14">
        <f>('Dat1'!AY15+'Dat1'!BY15+'Dat1'!CY15+'Dat1'!DY15)/$A14</f>
        <v>1.25</v>
      </c>
      <c r="Q14">
        <f>('Dat1'!AZ15+'Dat1'!BZ15+'Dat1'!CZ15+'Dat1'!DZ15)/$A14</f>
        <v>0</v>
      </c>
      <c r="R14">
        <f>('Dat1'!BA15+'Dat1'!CA15+'Dat1'!DA15+'Dat1'!EA15)/$A14</f>
        <v>0</v>
      </c>
      <c r="S14">
        <f>('Dat1'!BB15+'Dat1'!CB15+'Dat1'!DB15+'Dat1'!EB15)/$A14</f>
        <v>0</v>
      </c>
      <c r="T14">
        <f>('Dat1'!BC15+'Dat1'!CC15+'Dat1'!DC15+'Dat1'!EC15)/$A14</f>
        <v>5.25</v>
      </c>
      <c r="U14">
        <f>('Dat1'!BD15+'Dat1'!CD15+'Dat1'!DD15+'Dat1'!ED15)/$A14</f>
        <v>0</v>
      </c>
      <c r="V14">
        <f>('Dat1'!BE15+'Dat1'!CE15+'Dat1'!DE15+'Dat1'!EE15)/$A14</f>
        <v>6.75</v>
      </c>
      <c r="W14">
        <f>('Dat1'!BF15+'Dat1'!CF15+'Dat1'!DF15+'Dat1'!EF15)/$A14</f>
        <v>6</v>
      </c>
      <c r="X14">
        <f>('Dat1'!BG15+'Dat1'!CG15+'Dat1'!DG15+'Dat1'!EG15)/$A14</f>
        <v>0</v>
      </c>
      <c r="Y14">
        <f>('Dat1'!BH15+'Dat1'!CH15+'Dat1'!DH15+'Dat1'!EH15)/$A14</f>
        <v>0</v>
      </c>
      <c r="Z14">
        <f>('Dat1'!BI15+'Dat1'!CI15+'Dat1'!DI15+'Dat1'!EI15)/$A14</f>
        <v>4.25</v>
      </c>
      <c r="AA14">
        <f>('Dat1'!BJ15+'Dat1'!CJ15+'Dat1'!DJ15+'Dat1'!EJ15)/$A14</f>
        <v>0</v>
      </c>
      <c r="AB14">
        <f>('Dat1'!BK15+'Dat1'!CK15+'Dat1'!DK15+'Dat1'!EK15)/$A14</f>
        <v>0</v>
      </c>
      <c r="AC14">
        <f>('Dat1'!BL15+'Dat1'!CL15+'Dat1'!DL15+'Dat1'!EL15)/$A14</f>
        <v>0</v>
      </c>
      <c r="AD14">
        <f>('Dat1'!BM15+'Dat1'!CM15+'Dat1'!DM15+'Dat1'!EM15)/$A14</f>
        <v>0</v>
      </c>
      <c r="AE14">
        <f>('Dat1'!BN15+'Dat1'!CN15+'Dat1'!DN15+'Dat1'!EN15)/$A14</f>
        <v>0</v>
      </c>
      <c r="AF14">
        <f>('Dat1'!BO15+'Dat1'!CO15+'Dat1'!DO15+'Dat1'!EO15)/$A14</f>
        <v>0</v>
      </c>
      <c r="AG14">
        <f>('Dat1'!BP15+'Dat1'!CP15+'Dat1'!DP15+'Dat1'!EP15)/$A14</f>
        <v>0</v>
      </c>
      <c r="AH14">
        <f>('Dat1'!BQ15+'Dat1'!CQ15+'Dat1'!DQ15+'Dat1'!EQ15)/$A14</f>
        <v>0</v>
      </c>
      <c r="AI14">
        <f>('Dat1'!BR15+'Dat1'!CR15+'Dat1'!DR15+'Dat1'!ER15)/$A14</f>
        <v>0.5</v>
      </c>
      <c r="AJ14" s="8">
        <f t="shared" si="5"/>
        <v>30.5</v>
      </c>
      <c r="AK14" s="8">
        <f t="shared" si="6"/>
        <v>10.75</v>
      </c>
      <c r="AL14">
        <f>('Dat1'!ES15+'Dat1'!GM15+'Dat1'!IG15+'Dat1'!KA15)/$A14</f>
        <v>0</v>
      </c>
      <c r="AM14">
        <f>('Dat1'!ET15+'Dat1'!GN15+'Dat1'!IH15+'Dat1'!KB15)/$A14</f>
        <v>0</v>
      </c>
      <c r="AN14">
        <f>('Dat1'!EU15+'Dat1'!GO15+'Dat1'!II15+'Dat1'!KC15)/$A14</f>
        <v>0</v>
      </c>
      <c r="AO14">
        <f>('Dat1'!EV15+'Dat1'!GP15+'Dat1'!IJ15+'Dat1'!KD15)/$A14</f>
        <v>0</v>
      </c>
      <c r="AP14">
        <f>('Dat1'!EW15+'Dat1'!GQ15+'Dat1'!IK15+'Dat1'!KE15)/$A14</f>
        <v>0</v>
      </c>
      <c r="AQ14">
        <f>('Dat1'!EX15+'Dat1'!GR15+'Dat1'!IL15+'Dat1'!KF15)/$A14</f>
        <v>0</v>
      </c>
      <c r="AR14">
        <f>('Dat1'!EY15+'Dat1'!GS15+'Dat1'!IM15+'Dat1'!KG15)/$A14</f>
        <v>0</v>
      </c>
      <c r="AS14">
        <f>('Dat1'!EZ15+'Dat1'!GT15+'Dat1'!IN15+'Dat1'!KH15)/$A14</f>
        <v>0</v>
      </c>
      <c r="AT14">
        <f>('Dat1'!FA15+'Dat1'!GU15+'Dat1'!IO15+'Dat1'!KI15)/$A14</f>
        <v>0</v>
      </c>
      <c r="AU14">
        <f>('Dat1'!FB15+'Dat1'!GV15+'Dat1'!IP15+'Dat1'!KJ15)/$A14</f>
        <v>0</v>
      </c>
      <c r="AV14">
        <f>('Dat1'!FC15+'Dat1'!GW15+'Dat1'!IQ15+'Dat1'!KK15)/$A14</f>
        <v>0</v>
      </c>
      <c r="AW14">
        <f>('Dat1'!FD15+'Dat1'!GX15+'Dat1'!IR15+'Dat1'!KL15)/$A14</f>
        <v>0</v>
      </c>
      <c r="AX14">
        <f>('Dat1'!FE15+'Dat1'!GY15+'Dat1'!IS15+'Dat1'!KM15)/$A14</f>
        <v>0</v>
      </c>
      <c r="AY14">
        <f>('Dat1'!FF15+'Dat1'!GZ15+'Dat1'!IT15+'Dat1'!KN15)/$A14</f>
        <v>0</v>
      </c>
      <c r="AZ14">
        <f>('Dat1'!FG15+'Dat1'!HA15+'Dat1'!IU15+'Dat1'!KO15)/$A14</f>
        <v>0</v>
      </c>
      <c r="BA14">
        <f>('Dat1'!FH15+'Dat1'!HB15+'Dat1'!IV15+'Dat1'!KP15)/$A14</f>
        <v>0</v>
      </c>
      <c r="BB14">
        <f>('Dat1'!FI15+'Dat1'!HC15+'Dat1'!IW15+'Dat1'!KQ15)/$A14</f>
        <v>0</v>
      </c>
      <c r="BC14">
        <f>('Dat1'!FJ15+'Dat1'!HD15+'Dat1'!IX15+'Dat1'!KR15)/$A14</f>
        <v>0.5</v>
      </c>
      <c r="BD14">
        <f>('Dat1'!FK15+'Dat1'!HE15+'Dat1'!IY15+'Dat1'!KS15)/$A14</f>
        <v>1</v>
      </c>
      <c r="BE14">
        <f>('Dat1'!FL15+'Dat1'!HF15+'Dat1'!IZ15+'Dat1'!KT15)/$A14</f>
        <v>0</v>
      </c>
      <c r="BF14">
        <f>('Dat1'!FM15+'Dat1'!HG15+'Dat1'!JA15+'Dat1'!KU15)/$A14</f>
        <v>0</v>
      </c>
      <c r="BG14">
        <f>('Dat1'!FN15+'Dat1'!HH15+'Dat1'!JB15+'Dat1'!KV15)/$A14</f>
        <v>0</v>
      </c>
      <c r="BH14">
        <f>('Dat1'!FO15+'Dat1'!HI15+'Dat1'!JC15+'Dat1'!KW15)/$A14</f>
        <v>0</v>
      </c>
      <c r="BI14">
        <f>('Dat1'!FP15+'Dat1'!HJ15+'Dat1'!JD15+'Dat1'!KX15)/$A14</f>
        <v>0</v>
      </c>
      <c r="BJ14">
        <f>('Dat1'!FQ15+'Dat1'!HK15+'Dat1'!JE15+'Dat1'!KY15)/$A14</f>
        <v>0</v>
      </c>
      <c r="BK14">
        <f>('Dat1'!FR15+'Dat1'!HL15+'Dat1'!JF15+'Dat1'!KZ15)/$A14</f>
        <v>0</v>
      </c>
      <c r="BL14">
        <f>('Dat1'!FS15+'Dat1'!HM15+'Dat1'!JG15+'Dat1'!LA15)/$A14</f>
        <v>0</v>
      </c>
      <c r="BM14">
        <f>('Dat1'!FT15+'Dat1'!HN15+'Dat1'!JH15+'Dat1'!LB15)/$A14</f>
        <v>0</v>
      </c>
      <c r="BN14">
        <f>('Dat1'!FU15+'Dat1'!HO15+'Dat1'!JI15+'Dat1'!LC15)/$A14</f>
        <v>0</v>
      </c>
      <c r="BO14">
        <f>('Dat1'!FV15+'Dat1'!HP15+'Dat1'!JJ15+'Dat1'!LD15)/$A14</f>
        <v>0</v>
      </c>
      <c r="BP14">
        <f>('Dat1'!FW15+'Dat1'!HQ15+'Dat1'!JK15+'Dat1'!LE15)/$A14</f>
        <v>0</v>
      </c>
      <c r="BQ14">
        <f>('Dat1'!FX15+'Dat1'!HR15+'Dat1'!JL15+'Dat1'!LF15)/$A14</f>
        <v>0</v>
      </c>
      <c r="BR14">
        <f>('Dat1'!FY15+'Dat1'!HS15+'Dat1'!JM15+'Dat1'!LG15)/$A14</f>
        <v>0</v>
      </c>
      <c r="BS14">
        <f>('Dat1'!FZ15+'Dat1'!HT15+'Dat1'!JN15+'Dat1'!LH15)/$A14</f>
        <v>0</v>
      </c>
      <c r="BT14">
        <f>('Dat1'!GA15+'Dat1'!HU15+'Dat1'!JO15+'Dat1'!LI15)/$A14</f>
        <v>0</v>
      </c>
      <c r="BU14">
        <f>('Dat1'!GB15+'Dat1'!HV15+'Dat1'!JP15+'Dat1'!LJ15)/$A14</f>
        <v>0</v>
      </c>
      <c r="BV14">
        <f>('Dat1'!GC15+'Dat1'!HW15+'Dat1'!JQ15+'Dat1'!LK15)/$A14</f>
        <v>0</v>
      </c>
      <c r="BW14">
        <f>('Dat1'!GD15+'Dat1'!HX15+'Dat1'!JR15+'Dat1'!LL15)/$A14</f>
        <v>0</v>
      </c>
      <c r="BX14">
        <f>('Dat1'!GE15+'Dat1'!HY15+'Dat1'!JS15+'Dat1'!LM15)/$A14</f>
        <v>0</v>
      </c>
      <c r="BY14">
        <f>('Dat1'!GF15+'Dat1'!HZ15+'Dat1'!JT15+'Dat1'!LN15)/$A14</f>
        <v>0</v>
      </c>
      <c r="BZ14">
        <f>('Dat1'!GG15+'Dat1'!IA15+'Dat1'!JU15+'Dat1'!LO15)/$A14</f>
        <v>0</v>
      </c>
      <c r="CA14">
        <f>('Dat1'!GH15+'Dat1'!IB15+'Dat1'!JV15+'Dat1'!LP15)/$A14</f>
        <v>0</v>
      </c>
      <c r="CB14">
        <f>('Dat1'!GI15+'Dat1'!IC15+'Dat1'!JW15+'Dat1'!LQ15)/$A14</f>
        <v>0</v>
      </c>
      <c r="CC14">
        <f>('Dat1'!GJ15+'Dat1'!ID15+'Dat1'!JX15+'Dat1'!LR15)/$A14</f>
        <v>0</v>
      </c>
      <c r="CD14">
        <f>('Dat1'!GK15+'Dat1'!IE15+'Dat1'!JY15+'Dat1'!LS15)/$A14</f>
        <v>0</v>
      </c>
      <c r="CE14">
        <f>('Dat1'!GL15+'Dat1'!IF15+'Dat1'!JZ15+'Dat1'!LT15)/$A14</f>
        <v>0</v>
      </c>
      <c r="CF14" s="8">
        <f t="shared" si="1"/>
        <v>1.5</v>
      </c>
      <c r="CG14" s="8">
        <f t="shared" si="2"/>
        <v>0</v>
      </c>
      <c r="CH14">
        <f>('Dat1'!LU15+'Dat1'!NM15+'Dat1'!PE15+'Dat1'!QW15)/$A14</f>
        <v>0</v>
      </c>
      <c r="CI14">
        <f>('Dat1'!LV15+'Dat1'!NN15+'Dat1'!PF15+'Dat1'!QX15)/$A14</f>
        <v>0</v>
      </c>
      <c r="CJ14">
        <f>('Dat1'!LW15+'Dat1'!NO15+'Dat1'!PG15+'Dat1'!QY15)/$A14</f>
        <v>0</v>
      </c>
      <c r="CK14">
        <f>('Dat1'!LX15+'Dat1'!NP15+'Dat1'!PH15+'Dat1'!QZ15)/$A14</f>
        <v>0</v>
      </c>
      <c r="CL14">
        <f>('Dat1'!LY15+'Dat1'!NQ15+'Dat1'!PI15+'Dat1'!RA15)/$A14</f>
        <v>0</v>
      </c>
      <c r="CM14">
        <f>('Dat1'!LZ15+'Dat1'!NR15+'Dat1'!PJ15+'Dat1'!RB15)/$A14</f>
        <v>0</v>
      </c>
      <c r="CN14">
        <f>('Dat1'!MA15+'Dat1'!NS15+'Dat1'!PK15+'Dat1'!RC15)/$A14</f>
        <v>0</v>
      </c>
      <c r="CO14">
        <f>('Dat1'!MB15+'Dat1'!NT15+'Dat1'!PL15+'Dat1'!RD15)/$A14</f>
        <v>0</v>
      </c>
      <c r="CP14">
        <f>('Dat1'!MC15+'Dat1'!NU15+'Dat1'!PM15+'Dat1'!RE15)/$A14</f>
        <v>0</v>
      </c>
      <c r="CQ14">
        <f>('Dat1'!MD15+'Dat1'!NV15+'Dat1'!PN15+'Dat1'!RF15)/$A14</f>
        <v>0</v>
      </c>
      <c r="CR14">
        <f>('Dat1'!ME15+'Dat1'!NW15+'Dat1'!PO15+'Dat1'!RG15)/$A14</f>
        <v>0</v>
      </c>
      <c r="CS14">
        <f>('Dat1'!MF15+'Dat1'!NX15+'Dat1'!PP15+'Dat1'!RH15)/$A14</f>
        <v>0</v>
      </c>
      <c r="CT14">
        <f>('Dat1'!MG15+'Dat1'!NY15+'Dat1'!PQ15+'Dat1'!RI15)/$A14</f>
        <v>0</v>
      </c>
      <c r="CU14">
        <f>('Dat1'!MH15+'Dat1'!NZ15+'Dat1'!PR15+'Dat1'!RJ15)/$A14</f>
        <v>0</v>
      </c>
      <c r="CV14">
        <f>('Dat1'!MI15+'Dat1'!OA15+'Dat1'!PS15+'Dat1'!RK15)/$A14</f>
        <v>0</v>
      </c>
      <c r="CW14">
        <f>('Dat1'!MJ15+'Dat1'!OB15+'Dat1'!PT15+'Dat1'!RL15)/$A14</f>
        <v>0</v>
      </c>
      <c r="CX14">
        <f>('Dat1'!MK15+'Dat1'!OC15+'Dat1'!PU15+'Dat1'!RM15)/$A14</f>
        <v>0</v>
      </c>
      <c r="CY14">
        <f>('Dat1'!ML15+'Dat1'!OD15+'Dat1'!PV15+'Dat1'!RN15)/$A14</f>
        <v>0</v>
      </c>
      <c r="CZ14">
        <f>('Dat1'!MM15+'Dat1'!OE15+'Dat1'!PW15+'Dat1'!RO15)/$A14</f>
        <v>0</v>
      </c>
      <c r="DA14">
        <f>('Dat1'!MN15+'Dat1'!OF15+'Dat1'!PX15+'Dat1'!RP15)/$A14</f>
        <v>0</v>
      </c>
      <c r="DB14">
        <f>('Dat1'!MO15+'Dat1'!OG15+'Dat1'!PY15+'Dat1'!RQ15)/$A14</f>
        <v>0</v>
      </c>
      <c r="DC14">
        <f>('Dat1'!MP15+'Dat1'!OH15+'Dat1'!PZ15+'Dat1'!RR15)/$A14</f>
        <v>0</v>
      </c>
      <c r="DD14">
        <f>('Dat1'!MQ15+'Dat1'!OI15+'Dat1'!QA15+'Dat1'!RS15)/$A14</f>
        <v>0.5</v>
      </c>
      <c r="DE14">
        <f>('Dat1'!MR15+'Dat1'!OJ15+'Dat1'!QB15+'Dat1'!RT15)/$A14</f>
        <v>0</v>
      </c>
      <c r="DF14">
        <f>('Dat1'!MS15+'Dat1'!OK15+'Dat1'!QC15+'Dat1'!RU15)/$A14</f>
        <v>0</v>
      </c>
      <c r="DG14">
        <f>('Dat1'!MT15+'Dat1'!OL15+'Dat1'!QD15+'Dat1'!RV15)/$A14</f>
        <v>0</v>
      </c>
      <c r="DH14">
        <f>('Dat1'!MU15+'Dat1'!OM15+'Dat1'!QE15+'Dat1'!RW15)/$A14</f>
        <v>0</v>
      </c>
      <c r="DI14">
        <f>('Dat1'!MV15+'Dat1'!ON15+'Dat1'!QF15+'Dat1'!RX15)/$A14</f>
        <v>8</v>
      </c>
      <c r="DJ14">
        <f>('Dat1'!MW15+'Dat1'!OO15+'Dat1'!QG15+'Dat1'!RY15)/$A14</f>
        <v>12.5</v>
      </c>
      <c r="DK14">
        <f>('Dat1'!MX15+'Dat1'!OP15+'Dat1'!QH15+'Dat1'!RZ15)/$A14</f>
        <v>0</v>
      </c>
      <c r="DL14">
        <f>('Dat1'!MY15+'Dat1'!OQ15+'Dat1'!QI15+'Dat1'!SA15)/$A14</f>
        <v>4.25</v>
      </c>
      <c r="DM14">
        <f>('Dat1'!MZ15+'Dat1'!OR15+'Dat1'!QJ15+'Dat1'!SB15)/$A14</f>
        <v>2.75</v>
      </c>
      <c r="DN14">
        <f>('Dat1'!NA15+'Dat1'!OS15+'Dat1'!QK15+'Dat1'!SC15)/$A14</f>
        <v>0</v>
      </c>
      <c r="DO14">
        <f>('Dat1'!NB15+'Dat1'!OT15+'Dat1'!QL15+'Dat1'!SD15)/$A14</f>
        <v>0</v>
      </c>
      <c r="DP14">
        <f>('Dat1'!NC15+'Dat1'!OU15+'Dat1'!QM15+'Dat1'!SE15)/$A14</f>
        <v>0</v>
      </c>
      <c r="DQ14">
        <f>('Dat1'!ND15+'Dat1'!OV15+'Dat1'!QN15+'Dat1'!SF15)/$A14</f>
        <v>0</v>
      </c>
      <c r="DR14">
        <f>('Dat1'!NE15+'Dat1'!OW15+'Dat1'!QO15+'Dat1'!SG15)/$A14</f>
        <v>0</v>
      </c>
      <c r="DS14">
        <f>('Dat1'!NF15+'Dat1'!OX15+'Dat1'!QP15+'Dat1'!SH15)/$A14</f>
        <v>12.25</v>
      </c>
      <c r="DT14">
        <f>('Dat1'!NG15+'Dat1'!OY15+'Dat1'!QQ15+'Dat1'!SI15)/$A14</f>
        <v>4.75</v>
      </c>
      <c r="DU14">
        <f>('Dat1'!NH15+'Dat1'!OZ15+'Dat1'!QR15+'Dat1'!SJ15)/$A14</f>
        <v>0</v>
      </c>
      <c r="DV14">
        <f>('Dat1'!NI15+'Dat1'!PA15+'Dat1'!QS15+'Dat1'!SK15)/$A14</f>
        <v>0</v>
      </c>
      <c r="DW14">
        <f>('Dat1'!NJ15+'Dat1'!PB15+'Dat1'!QT15+'Dat1'!SL15)/$A14</f>
        <v>0</v>
      </c>
      <c r="DX14">
        <f>('Dat1'!NK15+'Dat1'!PC15+'Dat1'!QU15+'Dat1'!SM15)/$A14</f>
        <v>0</v>
      </c>
      <c r="DY14">
        <f>('Dat1'!NL15+'Dat1'!PD15+'Dat1'!QV15+'Dat1'!SN15)/$A14</f>
        <v>0</v>
      </c>
      <c r="DZ14" s="8">
        <f t="shared" si="7"/>
        <v>0</v>
      </c>
      <c r="EA14" s="8">
        <f t="shared" si="8"/>
        <v>45</v>
      </c>
      <c r="EB14" s="127">
        <f>('Dat1'!SO15+'Dat1'!SQ15+'Dat1'!SS15+'Dat1'!SU15)/$A14</f>
        <v>0</v>
      </c>
      <c r="EC14" s="127">
        <f>('Dat1'!SP15+'Dat1'!SR15+'Dat1'!ST15+'Dat1'!SV15)/$A14</f>
        <v>0</v>
      </c>
      <c r="ED14" s="8">
        <f>SUM(EB14)</f>
        <v>0</v>
      </c>
      <c r="EE14" s="8">
        <f>SUM(EC14)</f>
        <v>0</v>
      </c>
      <c r="EF14">
        <f>SUM('Dat1'!SW15+'Dat1'!TE15+'Dat1'!TM15+'Dat1'!TU15)/$A14</f>
        <v>0</v>
      </c>
      <c r="EG14">
        <f>SUM('Dat1'!SX15+'Dat1'!TF15+'Dat1'!TN15+'Dat1'!TV15)/$A14</f>
        <v>1.25</v>
      </c>
      <c r="EH14">
        <f>SUM('Dat1'!SY15+'Dat1'!TG15+'Dat1'!TO15+'Dat1'!TW15)/$A14</f>
        <v>0.5</v>
      </c>
      <c r="EI14">
        <f>SUM('Dat1'!SZ15+'Dat1'!TH15+'Dat1'!TP15+'Dat1'!TX15)/$A14</f>
        <v>0</v>
      </c>
      <c r="EJ14">
        <f>SUM('Dat1'!TA15+'Dat1'!TI15+'Dat1'!TQ15+'Dat1'!TY15)/$A14</f>
        <v>0</v>
      </c>
      <c r="EK14">
        <f>SUM('Dat1'!TB15+'Dat1'!TJ15+'Dat1'!TR15+'Dat1'!TZ15)/$A14</f>
        <v>0.5</v>
      </c>
      <c r="EL14">
        <f>SUM('Dat1'!TC15+'Dat1'!TK15+'Dat1'!TS15+'Dat1'!UA15)/$A14</f>
        <v>0.75</v>
      </c>
      <c r="EM14">
        <f>SUM('Dat1'!TD15+'Dat1'!TL15+'Dat1'!TT15+'Dat1'!UB15)/$A14</f>
        <v>0</v>
      </c>
      <c r="EN14" s="8">
        <f t="shared" si="10"/>
        <v>1.75</v>
      </c>
      <c r="EO14" s="8">
        <f t="shared" si="11"/>
        <v>1.25</v>
      </c>
      <c r="EP14" s="7">
        <f>('Dat1'!UC15+'Dat1'!UG15)/2</f>
        <v>53</v>
      </c>
      <c r="EQ14" s="7">
        <f>('Dat1'!UD15+'Dat1'!UH15)/2</f>
        <v>0</v>
      </c>
      <c r="ER14" s="7">
        <f>('Dat1'!UE15+'Dat1'!UI15)/2</f>
        <v>14</v>
      </c>
      <c r="ES14" s="7">
        <f>('Dat1'!UF15+'Dat1'!UJ15)/2</f>
        <v>0</v>
      </c>
      <c r="ET14" s="8">
        <f>('Dat1'!UK15+'Dat1'!UT15)/2</f>
        <v>0</v>
      </c>
      <c r="EU14" s="8">
        <f>('Dat1'!UL15+'Dat1'!UU15)/2</f>
        <v>1.5</v>
      </c>
      <c r="EV14" s="8">
        <f>('Dat1'!UM15+'Dat1'!UV15)/2</f>
        <v>6</v>
      </c>
      <c r="EW14" s="8">
        <f>('Dat1'!UN15+'Dat1'!UW15)/2</f>
        <v>9.5</v>
      </c>
      <c r="EX14" s="8">
        <f>('Dat1'!UO15+'Dat1'!UX15)/2</f>
        <v>19</v>
      </c>
      <c r="EY14" s="8">
        <f>('Dat1'!UP15+'Dat1'!UY15)/2</f>
        <v>14</v>
      </c>
      <c r="EZ14" s="8">
        <f>('Dat1'!UQ15+'Dat1'!UZ15)/2</f>
        <v>2</v>
      </c>
      <c r="FA14" s="8">
        <f>('Dat1'!UR15+'Dat1'!VA15)/2</f>
        <v>1</v>
      </c>
      <c r="FB14" s="8">
        <f>('Dat1'!US15+'Dat1'!VB15)/2</f>
        <v>0</v>
      </c>
      <c r="FC14">
        <f>'Dat1'!VC15</f>
        <v>0</v>
      </c>
      <c r="FD14">
        <f>'Dat1'!VD15</f>
        <v>0</v>
      </c>
      <c r="FE14">
        <f>'Dat1'!VE15</f>
        <v>0</v>
      </c>
      <c r="FF14">
        <f>'Dat1'!VF15</f>
        <v>0</v>
      </c>
      <c r="FG14">
        <f>'Dat1'!VG15</f>
        <v>0</v>
      </c>
      <c r="FH14">
        <f>'Dat1'!VH15</f>
        <v>0</v>
      </c>
      <c r="FI14">
        <f>'Dat1'!VI15</f>
        <v>0</v>
      </c>
      <c r="FJ14">
        <f>'Dat1'!VJ15</f>
        <v>0</v>
      </c>
      <c r="FK14">
        <f>'Dat1'!VK15</f>
        <v>0</v>
      </c>
      <c r="FL14">
        <f>'Dat1'!VL15</f>
        <v>0</v>
      </c>
      <c r="FM14">
        <f>'Dat1'!VM15</f>
        <v>20</v>
      </c>
      <c r="FN14">
        <f>'Dat1'!VN15</f>
        <v>23</v>
      </c>
      <c r="FO14">
        <f>'Dat1'!VO15</f>
        <v>27</v>
      </c>
      <c r="FP14">
        <f>'Dat1'!VP15</f>
        <v>80</v>
      </c>
      <c r="FQ14">
        <f>'Dat1'!VQ15</f>
        <v>0</v>
      </c>
      <c r="FR14">
        <f>'Dat1'!VR15</f>
        <v>0</v>
      </c>
      <c r="FS14">
        <f>'Dat1'!VS15</f>
        <v>6</v>
      </c>
      <c r="FT14">
        <f>'Dat1'!VT15</f>
        <v>20</v>
      </c>
      <c r="FU14">
        <f>'Dat1'!VU15</f>
        <v>30</v>
      </c>
      <c r="FV14">
        <f>'Dat1'!VV15</f>
        <v>3</v>
      </c>
      <c r="FW14">
        <f>'Dat1'!VW15</f>
        <v>10</v>
      </c>
      <c r="FX14">
        <f>'Dat1'!VX15</f>
        <v>0</v>
      </c>
      <c r="FY14">
        <f>'Dat1'!VY15</f>
        <v>10</v>
      </c>
      <c r="FZ14">
        <f>'Dat1'!VZ15</f>
        <v>192</v>
      </c>
      <c r="GA14">
        <f>'Dat1'!WA15</f>
        <v>16</v>
      </c>
      <c r="GB14">
        <f>'Dat1'!WB15</f>
        <v>6</v>
      </c>
      <c r="GC14">
        <f>'Dat1'!WC15</f>
        <v>1</v>
      </c>
      <c r="GD14">
        <f>'Dat1'!WD15</f>
        <v>1</v>
      </c>
      <c r="GE14" s="12">
        <f>'Dat1'!WO15</f>
        <v>0</v>
      </c>
      <c r="GF14" s="12">
        <f>'Dat1'!WP15</f>
        <v>0</v>
      </c>
      <c r="GG14">
        <f>'Dat1'!WQ15</f>
        <v>10</v>
      </c>
      <c r="GH14">
        <f>'Dat1'!WR15</f>
        <v>0</v>
      </c>
      <c r="GI14">
        <f>'Dat1'!WS15</f>
        <v>0</v>
      </c>
      <c r="GJ14">
        <f>'Dat1'!WT15</f>
        <v>15</v>
      </c>
      <c r="GK14">
        <f>'Dat1'!WU15</f>
        <v>16</v>
      </c>
      <c r="GL14">
        <f>'Dat1'!WV15</f>
        <v>22</v>
      </c>
      <c r="GM14">
        <f>'Dat1'!WW15</f>
        <v>3</v>
      </c>
      <c r="GN14">
        <f>'Dat1'!WX15</f>
        <v>0</v>
      </c>
      <c r="GO14">
        <f>'Dat1'!WY15</f>
        <v>0</v>
      </c>
      <c r="GP14">
        <f>'Dat1'!WZ15</f>
        <v>0</v>
      </c>
      <c r="GQ14">
        <f>'Dat1'!XA15</f>
        <v>11</v>
      </c>
      <c r="GR14">
        <f>'Dat1'!XB15</f>
        <v>0</v>
      </c>
      <c r="GS14">
        <f>'Dat1'!XC15</f>
        <v>15</v>
      </c>
      <c r="GT14">
        <f>'Dat1'!XD15</f>
        <v>4</v>
      </c>
      <c r="GU14">
        <f>'Dat1'!XE15</f>
        <v>0</v>
      </c>
      <c r="GV14">
        <f>'Dat1'!XF15</f>
        <v>0</v>
      </c>
      <c r="GW14">
        <f>'Dat1'!XG15</f>
        <v>6</v>
      </c>
      <c r="GX14">
        <f>'Dat1'!XH15</f>
        <v>0</v>
      </c>
      <c r="GY14">
        <f>'Dat1'!XI15</f>
        <v>0</v>
      </c>
      <c r="GZ14">
        <f>'Dat1'!XJ15</f>
        <v>0</v>
      </c>
      <c r="HA14">
        <f>'Dat1'!XK15</f>
        <v>0</v>
      </c>
      <c r="HB14">
        <f>'Dat1'!XL15</f>
        <v>0</v>
      </c>
      <c r="HC14">
        <f>'Dat1'!XM15</f>
        <v>0</v>
      </c>
      <c r="HD14">
        <f>'Dat1'!XN15</f>
        <v>0</v>
      </c>
      <c r="HE14">
        <f>'Dat1'!XO15</f>
        <v>0</v>
      </c>
      <c r="HF14">
        <f>'Dat1'!XP15</f>
        <v>3</v>
      </c>
      <c r="HG14" s="12">
        <f t="shared" si="12"/>
        <v>92</v>
      </c>
      <c r="HH14" s="12">
        <f t="shared" si="13"/>
        <v>13</v>
      </c>
      <c r="HI14">
        <f>'Dat1'!XQ15</f>
        <v>0</v>
      </c>
      <c r="HJ14">
        <f>'Dat1'!XR15</f>
        <v>0</v>
      </c>
      <c r="HK14">
        <f>'Dat1'!XS15</f>
        <v>0</v>
      </c>
      <c r="HL14">
        <f>'Dat1'!XT15</f>
        <v>0</v>
      </c>
      <c r="HM14">
        <f>'Dat1'!XU15</f>
        <v>0</v>
      </c>
      <c r="HN14">
        <f>'Dat1'!XV15</f>
        <v>0</v>
      </c>
      <c r="HO14">
        <f>'Dat1'!XW15</f>
        <v>0</v>
      </c>
      <c r="HP14">
        <f>'Dat1'!XX15</f>
        <v>0</v>
      </c>
      <c r="HQ14">
        <f>'Dat1'!XY15</f>
        <v>0</v>
      </c>
      <c r="HR14">
        <f>'Dat1'!XZ15</f>
        <v>0</v>
      </c>
      <c r="HS14">
        <f>'Dat1'!YA15</f>
        <v>0</v>
      </c>
      <c r="HT14">
        <f>'Dat1'!YB15</f>
        <v>0</v>
      </c>
      <c r="HU14">
        <f>'Dat1'!YC15</f>
        <v>0</v>
      </c>
      <c r="HV14">
        <f>'Dat1'!YD15</f>
        <v>0</v>
      </c>
      <c r="HW14">
        <f>'Dat1'!YE15</f>
        <v>0</v>
      </c>
      <c r="HX14">
        <f>'Dat1'!YF15</f>
        <v>0</v>
      </c>
      <c r="HY14">
        <f>'Dat1'!YG15</f>
        <v>0</v>
      </c>
      <c r="HZ14">
        <f>'Dat1'!YH15</f>
        <v>2</v>
      </c>
      <c r="IA14">
        <f>'Dat1'!YI15</f>
        <v>10</v>
      </c>
      <c r="IB14">
        <f>'Dat1'!YJ15</f>
        <v>0</v>
      </c>
      <c r="IC14">
        <f>'Dat1'!YK15</f>
        <v>0</v>
      </c>
      <c r="ID14">
        <f>'Dat1'!YL15</f>
        <v>0</v>
      </c>
      <c r="IE14">
        <f>'Dat1'!YM15</f>
        <v>0</v>
      </c>
      <c r="IF14">
        <f>'Dat1'!YN15</f>
        <v>0</v>
      </c>
      <c r="IG14">
        <f>'Dat1'!YO15</f>
        <v>0</v>
      </c>
      <c r="IH14">
        <f>'Dat1'!YP15</f>
        <v>0</v>
      </c>
      <c r="II14">
        <f>'Dat1'!YQ15</f>
        <v>0</v>
      </c>
      <c r="IJ14">
        <f>'Dat1'!YR15</f>
        <v>0</v>
      </c>
      <c r="IK14">
        <f>'Dat1'!YS15</f>
        <v>0</v>
      </c>
      <c r="IL14">
        <f>'Dat1'!YT15</f>
        <v>0</v>
      </c>
      <c r="IM14">
        <f>'Dat1'!YU15</f>
        <v>0</v>
      </c>
      <c r="IN14">
        <f>'Dat1'!YV15</f>
        <v>0</v>
      </c>
      <c r="IO14">
        <f>'Dat1'!YW15</f>
        <v>0</v>
      </c>
      <c r="IP14">
        <f>'Dat1'!YX15</f>
        <v>0</v>
      </c>
      <c r="IQ14">
        <f>'Dat1'!YY15</f>
        <v>0</v>
      </c>
      <c r="IR14">
        <f>'Dat1'!YZ15</f>
        <v>0</v>
      </c>
      <c r="IS14">
        <f>'Dat1'!ZA15</f>
        <v>0</v>
      </c>
      <c r="IT14">
        <f>'Dat1'!ZB15</f>
        <v>0</v>
      </c>
      <c r="IU14">
        <f>'Dat1'!ZC15</f>
        <v>0</v>
      </c>
      <c r="IV14">
        <f>'Dat1'!ZD15</f>
        <v>0</v>
      </c>
      <c r="IW14">
        <f>'Dat1'!ZE15</f>
        <v>0</v>
      </c>
      <c r="IX14">
        <f>'Dat1'!ZF15</f>
        <v>0</v>
      </c>
      <c r="IY14">
        <f>'Dat1'!ZG15</f>
        <v>0</v>
      </c>
      <c r="IZ14">
        <f>'Dat1'!ZH15</f>
        <v>0</v>
      </c>
      <c r="JA14">
        <f>'Dat1'!ZI15</f>
        <v>0</v>
      </c>
      <c r="JB14">
        <f>'Dat1'!ZJ15</f>
        <v>0</v>
      </c>
      <c r="JC14" s="12">
        <f t="shared" si="3"/>
        <v>12</v>
      </c>
      <c r="JD14" s="12">
        <f t="shared" si="4"/>
        <v>0</v>
      </c>
      <c r="JE14">
        <f>'Dat1'!ZK15</f>
        <v>0</v>
      </c>
      <c r="JF14">
        <f>'Dat1'!ZL15</f>
        <v>0</v>
      </c>
      <c r="JG14">
        <f>'Dat1'!ZM15</f>
        <v>0</v>
      </c>
      <c r="JH14">
        <f>'Dat1'!ZN15</f>
        <v>0</v>
      </c>
      <c r="JI14">
        <f>'Dat1'!ZO15</f>
        <v>0</v>
      </c>
      <c r="JJ14">
        <f>'Dat1'!ZP15</f>
        <v>0</v>
      </c>
      <c r="JK14">
        <f>'Dat1'!ZQ15</f>
        <v>0</v>
      </c>
      <c r="JL14">
        <f>'Dat1'!ZR15</f>
        <v>0</v>
      </c>
      <c r="JM14">
        <f>'Dat1'!ZS15</f>
        <v>0</v>
      </c>
      <c r="JN14">
        <f>'Dat1'!ZT15</f>
        <v>0</v>
      </c>
      <c r="JO14">
        <f>'Dat1'!ZU15</f>
        <v>0</v>
      </c>
      <c r="JP14">
        <f>'Dat1'!ZV15</f>
        <v>0</v>
      </c>
      <c r="JQ14">
        <f>'Dat1'!ZW15</f>
        <v>0</v>
      </c>
      <c r="JR14">
        <f>'Dat1'!ZX15</f>
        <v>0</v>
      </c>
      <c r="JS14">
        <f>'Dat1'!ZY15</f>
        <v>0</v>
      </c>
      <c r="JT14">
        <f>'Dat1'!ZZ15</f>
        <v>0</v>
      </c>
      <c r="JU14">
        <f>'Dat1'!AAA15</f>
        <v>0</v>
      </c>
      <c r="JV14">
        <f>'Dat1'!AAB15</f>
        <v>0</v>
      </c>
      <c r="JW14">
        <f>'Dat1'!AAC15</f>
        <v>0</v>
      </c>
      <c r="JX14">
        <f>'Dat1'!AAD15</f>
        <v>0</v>
      </c>
      <c r="JY14">
        <f>'Dat1'!AAE15</f>
        <v>0</v>
      </c>
      <c r="JZ14">
        <f>'Dat1'!AAF15</f>
        <v>0</v>
      </c>
      <c r="KA14">
        <f>'Dat1'!AAG15</f>
        <v>0</v>
      </c>
      <c r="KB14">
        <f>'Dat1'!AAH15</f>
        <v>0</v>
      </c>
      <c r="KC14">
        <f>'Dat1'!AAI15</f>
        <v>0</v>
      </c>
      <c r="KD14">
        <f>'Dat1'!AAJ15</f>
        <v>0</v>
      </c>
      <c r="KE14">
        <f>'Dat1'!AAK15</f>
        <v>0</v>
      </c>
      <c r="KF14">
        <f>'Dat1'!AAL15</f>
        <v>22</v>
      </c>
      <c r="KG14">
        <f>'Dat1'!AAM15</f>
        <v>62</v>
      </c>
      <c r="KH14">
        <f>'Dat1'!AAN15</f>
        <v>10</v>
      </c>
      <c r="KI14">
        <f>'Dat1'!AAO15</f>
        <v>23</v>
      </c>
      <c r="KJ14">
        <f>'Dat1'!AAP15</f>
        <v>32</v>
      </c>
      <c r="KK14">
        <f>'Dat1'!AAQ15</f>
        <v>0</v>
      </c>
      <c r="KL14">
        <f>'Dat1'!AAR15</f>
        <v>0</v>
      </c>
      <c r="KM14">
        <f>'Dat1'!AAS15</f>
        <v>0</v>
      </c>
      <c r="KN14">
        <f>'Dat1'!AAT15</f>
        <v>0</v>
      </c>
      <c r="KO14">
        <f>'Dat1'!AAU15</f>
        <v>0</v>
      </c>
      <c r="KP14">
        <f>'Dat1'!AAV15</f>
        <v>45</v>
      </c>
      <c r="KQ14">
        <f>'Dat1'!AAW15</f>
        <v>16</v>
      </c>
      <c r="KR14">
        <f>'Dat1'!AAX15</f>
        <v>0</v>
      </c>
      <c r="KS14">
        <f>'Dat1'!AAY15</f>
        <v>0</v>
      </c>
      <c r="KT14">
        <f>'Dat1'!AAZ15</f>
        <v>0</v>
      </c>
      <c r="KU14">
        <f>'Dat1'!ABA15</f>
        <v>0</v>
      </c>
      <c r="KV14">
        <f>'Dat1'!ABB15</f>
        <v>20</v>
      </c>
      <c r="KW14" s="12">
        <f>SUM(Dat1fix!JE14:JZ14)</f>
        <v>0</v>
      </c>
      <c r="KX14" s="12">
        <f t="shared" si="14"/>
        <v>230</v>
      </c>
      <c r="KY14" s="12">
        <f>'Dat1'!ABC15</f>
        <v>0</v>
      </c>
      <c r="KZ14" s="12">
        <f>'Dat1'!ABD15</f>
        <v>6</v>
      </c>
      <c r="LA14">
        <f>'Dat1'!ABE15</f>
        <v>0</v>
      </c>
      <c r="LB14">
        <f>'Dat1'!ABF15</f>
        <v>0</v>
      </c>
      <c r="LC14">
        <f>'Dat1'!ABG15</f>
        <v>0</v>
      </c>
      <c r="LD14">
        <f>'Dat1'!VI15</f>
        <v>0</v>
      </c>
      <c r="LE14">
        <f>'Dat1'!VJ15</f>
        <v>0</v>
      </c>
      <c r="LF14">
        <f>'Dat1'!VK15</f>
        <v>0</v>
      </c>
      <c r="LG14">
        <f>'Dat1'!VL15</f>
        <v>0</v>
      </c>
      <c r="LH14">
        <f>'Dat1'!VM15</f>
        <v>20</v>
      </c>
      <c r="LI14">
        <f>'Dat1'!VN15</f>
        <v>23</v>
      </c>
      <c r="LJ14">
        <f>'Dat1'!VO15</f>
        <v>27</v>
      </c>
      <c r="LK14">
        <f>'Dat1'!VP15</f>
        <v>80</v>
      </c>
      <c r="LL14">
        <f>'Dat1'!VQ15</f>
        <v>0</v>
      </c>
      <c r="LM14">
        <f>'Dat1'!VR15</f>
        <v>0</v>
      </c>
      <c r="LN14">
        <f>'Dat1'!VS15</f>
        <v>6</v>
      </c>
      <c r="LO14">
        <f>'Dat1'!VT15</f>
        <v>20</v>
      </c>
      <c r="LP14">
        <f>'Dat1'!VU15</f>
        <v>30</v>
      </c>
      <c r="LQ14">
        <f>'Dat1'!VV15</f>
        <v>3</v>
      </c>
      <c r="LR14">
        <f>'Dat1'!VW15</f>
        <v>10</v>
      </c>
      <c r="LS14">
        <f>'Dat1'!VX15</f>
        <v>0</v>
      </c>
      <c r="LT14">
        <f>'Dat1'!VY15</f>
        <v>10</v>
      </c>
      <c r="LU14">
        <f>'Dat1'!VZ15</f>
        <v>192</v>
      </c>
      <c r="LV14" s="12">
        <f>'Dat1'!WA15</f>
        <v>16</v>
      </c>
      <c r="LW14" s="12">
        <f>'Dat1'!WB15</f>
        <v>6</v>
      </c>
      <c r="LX14" s="12">
        <f>'Dat1'!WC15</f>
        <v>1</v>
      </c>
      <c r="LY14" s="12">
        <f>'Dat1'!WD15</f>
        <v>1</v>
      </c>
      <c r="LZ14" s="364">
        <f>'Dat1'!AG15</f>
        <v>38</v>
      </c>
      <c r="MA14" s="364">
        <f>'Dat1'!AH15</f>
        <v>34</v>
      </c>
      <c r="MB14" s="364">
        <f>'Dat1'!AI15</f>
        <v>41</v>
      </c>
      <c r="MC14" s="364">
        <f>'Dat1'!AJ15</f>
        <v>50</v>
      </c>
      <c r="MD14" s="364">
        <f>'Dat1'!WE15</f>
        <v>120</v>
      </c>
    </row>
    <row r="15" spans="1:342">
      <c r="A15" s="73">
        <f>'Dat1'!C16</f>
        <v>4</v>
      </c>
      <c r="B15" t="str">
        <f>'Dat1'!F16</f>
        <v>Hedmark</v>
      </c>
      <c r="C15" t="str">
        <f>'Dat1'!G16</f>
        <v>Skarnes vgs</v>
      </c>
      <c r="D15" t="str">
        <f>'Dat1'!H16&amp;" ("&amp;LEFT('Dat1'!I16,1)&amp;"S)"</f>
        <v>Kongsvinger fengsel avd høyere sikkerhet (HS)</v>
      </c>
      <c r="E15">
        <f t="shared" si="0"/>
        <v>1</v>
      </c>
      <c r="F15" s="144">
        <v>0</v>
      </c>
      <c r="G15">
        <f>'Dat1'!J16</f>
        <v>89</v>
      </c>
      <c r="H15" s="8">
        <f>('Dat1'!AK16+'Dat1'!AM16+'Dat1'!AO16+'Dat1'!AQ16)/$A15</f>
        <v>0</v>
      </c>
      <c r="I15" s="8">
        <f>('Dat1'!AL16+'Dat1'!AN16+'Dat1'!AP16+'Dat1'!AR16)/$A15</f>
        <v>0</v>
      </c>
      <c r="J15">
        <f>('Dat1'!AS16+'Dat1'!BS16+'Dat1'!CS16+'Dat1'!DS16)/$A15</f>
        <v>0</v>
      </c>
      <c r="K15">
        <f>('Dat1'!AT16+'Dat1'!BT16+'Dat1'!CT16+'Dat1'!DT16)/$A15</f>
        <v>0</v>
      </c>
      <c r="L15">
        <f>('Dat1'!AU16+'Dat1'!BU16+'Dat1'!CU16+'Dat1'!DU16)/$A15</f>
        <v>0</v>
      </c>
      <c r="M15">
        <f>('Dat1'!AV16+'Dat1'!BV16+'Dat1'!CV16+'Dat1'!DV16)/$A15</f>
        <v>0</v>
      </c>
      <c r="N15">
        <f>('Dat1'!AW16+'Dat1'!BW16+'Dat1'!CW16+'Dat1'!DW16)/$A15</f>
        <v>0</v>
      </c>
      <c r="O15">
        <f>('Dat1'!AX16+'Dat1'!BX16+'Dat1'!CX16+'Dat1'!DX16)/$A15</f>
        <v>0</v>
      </c>
      <c r="P15">
        <f>('Dat1'!AY16+'Dat1'!BY16+'Dat1'!CY16+'Dat1'!DY16)/$A15</f>
        <v>0</v>
      </c>
      <c r="Q15">
        <f>('Dat1'!AZ16+'Dat1'!BZ16+'Dat1'!CZ16+'Dat1'!DZ16)/$A15</f>
        <v>0</v>
      </c>
      <c r="R15">
        <f>('Dat1'!BA16+'Dat1'!CA16+'Dat1'!DA16+'Dat1'!EA16)/$A15</f>
        <v>0</v>
      </c>
      <c r="S15">
        <f>('Dat1'!BB16+'Dat1'!CB16+'Dat1'!DB16+'Dat1'!EB16)/$A15</f>
        <v>0</v>
      </c>
      <c r="T15">
        <f>('Dat1'!BC16+'Dat1'!CC16+'Dat1'!DC16+'Dat1'!EC16)/$A15</f>
        <v>0</v>
      </c>
      <c r="U15">
        <f>('Dat1'!BD16+'Dat1'!CD16+'Dat1'!DD16+'Dat1'!ED16)/$A15</f>
        <v>0</v>
      </c>
      <c r="V15">
        <f>('Dat1'!BE16+'Dat1'!CE16+'Dat1'!DE16+'Dat1'!EE16)/$A15</f>
        <v>0</v>
      </c>
      <c r="W15">
        <f>('Dat1'!BF16+'Dat1'!CF16+'Dat1'!DF16+'Dat1'!EF16)/$A15</f>
        <v>0</v>
      </c>
      <c r="X15">
        <f>('Dat1'!BG16+'Dat1'!CG16+'Dat1'!DG16+'Dat1'!EG16)/$A15</f>
        <v>0</v>
      </c>
      <c r="Y15">
        <f>('Dat1'!BH16+'Dat1'!CH16+'Dat1'!DH16+'Dat1'!EH16)/$A15</f>
        <v>0</v>
      </c>
      <c r="Z15">
        <f>('Dat1'!BI16+'Dat1'!CI16+'Dat1'!DI16+'Dat1'!EI16)/$A15</f>
        <v>0.75</v>
      </c>
      <c r="AA15">
        <f>('Dat1'!BJ16+'Dat1'!CJ16+'Dat1'!DJ16+'Dat1'!EJ16)/$A15</f>
        <v>2</v>
      </c>
      <c r="AB15">
        <f>('Dat1'!BK16+'Dat1'!CK16+'Dat1'!DK16+'Dat1'!EK16)/$A15</f>
        <v>3.25</v>
      </c>
      <c r="AC15">
        <f>('Dat1'!BL16+'Dat1'!CL16+'Dat1'!DL16+'Dat1'!EL16)/$A15</f>
        <v>0</v>
      </c>
      <c r="AD15">
        <f>('Dat1'!BM16+'Dat1'!CM16+'Dat1'!DM16+'Dat1'!EM16)/$A15</f>
        <v>0</v>
      </c>
      <c r="AE15">
        <f>('Dat1'!BN16+'Dat1'!CN16+'Dat1'!DN16+'Dat1'!EN16)/$A15</f>
        <v>0</v>
      </c>
      <c r="AF15">
        <f>('Dat1'!BO16+'Dat1'!CO16+'Dat1'!DO16+'Dat1'!EO16)/$A15</f>
        <v>0</v>
      </c>
      <c r="AG15">
        <f>('Dat1'!BP16+'Dat1'!CP16+'Dat1'!DP16+'Dat1'!EP16)/$A15</f>
        <v>4</v>
      </c>
      <c r="AH15">
        <f>('Dat1'!BQ16+'Dat1'!CQ16+'Dat1'!DQ16+'Dat1'!EQ16)/$A15</f>
        <v>0</v>
      </c>
      <c r="AI15">
        <f>('Dat1'!BR16+'Dat1'!CR16+'Dat1'!DR16+'Dat1'!ER16)/$A15</f>
        <v>0</v>
      </c>
      <c r="AJ15" s="8">
        <f t="shared" si="5"/>
        <v>0</v>
      </c>
      <c r="AK15" s="8">
        <f t="shared" si="6"/>
        <v>10</v>
      </c>
      <c r="AL15">
        <f>('Dat1'!ES16+'Dat1'!GM16+'Dat1'!IG16+'Dat1'!KA16)/$A15</f>
        <v>0</v>
      </c>
      <c r="AM15">
        <f>('Dat1'!ET16+'Dat1'!GN16+'Dat1'!IH16+'Dat1'!KB16)/$A15</f>
        <v>0</v>
      </c>
      <c r="AN15">
        <f>('Dat1'!EU16+'Dat1'!GO16+'Dat1'!II16+'Dat1'!KC16)/$A15</f>
        <v>0</v>
      </c>
      <c r="AO15">
        <f>('Dat1'!EV16+'Dat1'!GP16+'Dat1'!IJ16+'Dat1'!KD16)/$A15</f>
        <v>0</v>
      </c>
      <c r="AP15">
        <f>('Dat1'!EW16+'Dat1'!GQ16+'Dat1'!IK16+'Dat1'!KE16)/$A15</f>
        <v>0</v>
      </c>
      <c r="AQ15">
        <f>('Dat1'!EX16+'Dat1'!GR16+'Dat1'!IL16+'Dat1'!KF16)/$A15</f>
        <v>0</v>
      </c>
      <c r="AR15">
        <f>('Dat1'!EY16+'Dat1'!GS16+'Dat1'!IM16+'Dat1'!KG16)/$A15</f>
        <v>0</v>
      </c>
      <c r="AS15">
        <f>('Dat1'!EZ16+'Dat1'!GT16+'Dat1'!IN16+'Dat1'!KH16)/$A15</f>
        <v>0</v>
      </c>
      <c r="AT15">
        <f>('Dat1'!FA16+'Dat1'!GU16+'Dat1'!IO16+'Dat1'!KI16)/$A15</f>
        <v>0</v>
      </c>
      <c r="AU15">
        <f>('Dat1'!FB16+'Dat1'!GV16+'Dat1'!IP16+'Dat1'!KJ16)/$A15</f>
        <v>0</v>
      </c>
      <c r="AV15">
        <f>('Dat1'!FC16+'Dat1'!GW16+'Dat1'!IQ16+'Dat1'!KK16)/$A15</f>
        <v>0</v>
      </c>
      <c r="AW15">
        <f>('Dat1'!FD16+'Dat1'!GX16+'Dat1'!IR16+'Dat1'!KL16)/$A15</f>
        <v>0</v>
      </c>
      <c r="AX15">
        <f>('Dat1'!FE16+'Dat1'!GY16+'Dat1'!IS16+'Dat1'!KM16)/$A15</f>
        <v>0</v>
      </c>
      <c r="AY15">
        <f>('Dat1'!FF16+'Dat1'!GZ16+'Dat1'!IT16+'Dat1'!KN16)/$A15</f>
        <v>0</v>
      </c>
      <c r="AZ15">
        <f>('Dat1'!FG16+'Dat1'!HA16+'Dat1'!IU16+'Dat1'!KO16)/$A15</f>
        <v>0</v>
      </c>
      <c r="BA15">
        <f>('Dat1'!FH16+'Dat1'!HB16+'Dat1'!IV16+'Dat1'!KP16)/$A15</f>
        <v>0</v>
      </c>
      <c r="BB15">
        <f>('Dat1'!FI16+'Dat1'!HC16+'Dat1'!IW16+'Dat1'!KQ16)/$A15</f>
        <v>0</v>
      </c>
      <c r="BC15">
        <f>('Dat1'!FJ16+'Dat1'!HD16+'Dat1'!IX16+'Dat1'!KR16)/$A15</f>
        <v>0</v>
      </c>
      <c r="BD15">
        <f>('Dat1'!FK16+'Dat1'!HE16+'Dat1'!IY16+'Dat1'!KS16)/$A15</f>
        <v>2.5</v>
      </c>
      <c r="BE15">
        <f>('Dat1'!FL16+'Dat1'!HF16+'Dat1'!IZ16+'Dat1'!KT16)/$A15</f>
        <v>0</v>
      </c>
      <c r="BF15">
        <f>('Dat1'!FM16+'Dat1'!HG16+'Dat1'!JA16+'Dat1'!KU16)/$A15</f>
        <v>0</v>
      </c>
      <c r="BG15">
        <f>('Dat1'!FN16+'Dat1'!HH16+'Dat1'!JB16+'Dat1'!KV16)/$A15</f>
        <v>0</v>
      </c>
      <c r="BH15">
        <f>('Dat1'!FO16+'Dat1'!HI16+'Dat1'!JC16+'Dat1'!KW16)/$A15</f>
        <v>0</v>
      </c>
      <c r="BI15">
        <f>('Dat1'!FP16+'Dat1'!HJ16+'Dat1'!JD16+'Dat1'!KX16)/$A15</f>
        <v>0</v>
      </c>
      <c r="BJ15">
        <f>('Dat1'!FQ16+'Dat1'!HK16+'Dat1'!JE16+'Dat1'!KY16)/$A15</f>
        <v>10</v>
      </c>
      <c r="BK15">
        <f>('Dat1'!FR16+'Dat1'!HL16+'Dat1'!JF16+'Dat1'!KZ16)/$A15</f>
        <v>0</v>
      </c>
      <c r="BL15">
        <f>('Dat1'!FS16+'Dat1'!HM16+'Dat1'!JG16+'Dat1'!LA16)/$A15</f>
        <v>0</v>
      </c>
      <c r="BM15">
        <f>('Dat1'!FT16+'Dat1'!HN16+'Dat1'!JH16+'Dat1'!LB16)/$A15</f>
        <v>0</v>
      </c>
      <c r="BN15">
        <f>('Dat1'!FU16+'Dat1'!HO16+'Dat1'!JI16+'Dat1'!LC16)/$A15</f>
        <v>0</v>
      </c>
      <c r="BO15">
        <f>('Dat1'!FV16+'Dat1'!HP16+'Dat1'!JJ16+'Dat1'!LD16)/$A15</f>
        <v>0</v>
      </c>
      <c r="BP15">
        <f>('Dat1'!FW16+'Dat1'!HQ16+'Dat1'!JK16+'Dat1'!LE16)/$A15</f>
        <v>0</v>
      </c>
      <c r="BQ15">
        <f>('Dat1'!FX16+'Dat1'!HR16+'Dat1'!JL16+'Dat1'!LF16)/$A15</f>
        <v>0</v>
      </c>
      <c r="BR15">
        <f>('Dat1'!FY16+'Dat1'!HS16+'Dat1'!JM16+'Dat1'!LG16)/$A15</f>
        <v>0</v>
      </c>
      <c r="BS15">
        <f>('Dat1'!FZ16+'Dat1'!HT16+'Dat1'!JN16+'Dat1'!LH16)/$A15</f>
        <v>0</v>
      </c>
      <c r="BT15">
        <f>('Dat1'!GA16+'Dat1'!HU16+'Dat1'!JO16+'Dat1'!LI16)/$A15</f>
        <v>0</v>
      </c>
      <c r="BU15">
        <f>('Dat1'!GB16+'Dat1'!HV16+'Dat1'!JP16+'Dat1'!LJ16)/$A15</f>
        <v>0</v>
      </c>
      <c r="BV15">
        <f>('Dat1'!GC16+'Dat1'!HW16+'Dat1'!JQ16+'Dat1'!LK16)/$A15</f>
        <v>0</v>
      </c>
      <c r="BW15">
        <f>('Dat1'!GD16+'Dat1'!HX16+'Dat1'!JR16+'Dat1'!LL16)/$A15</f>
        <v>0</v>
      </c>
      <c r="BX15">
        <f>('Dat1'!GE16+'Dat1'!HY16+'Dat1'!JS16+'Dat1'!LM16)/$A15</f>
        <v>0</v>
      </c>
      <c r="BY15">
        <f>('Dat1'!GF16+'Dat1'!HZ16+'Dat1'!JT16+'Dat1'!LN16)/$A15</f>
        <v>0</v>
      </c>
      <c r="BZ15">
        <f>('Dat1'!GG16+'Dat1'!IA16+'Dat1'!JU16+'Dat1'!LO16)/$A15</f>
        <v>0</v>
      </c>
      <c r="CA15">
        <f>('Dat1'!GH16+'Dat1'!IB16+'Dat1'!JV16+'Dat1'!LP16)/$A15</f>
        <v>0</v>
      </c>
      <c r="CB15">
        <f>('Dat1'!GI16+'Dat1'!IC16+'Dat1'!JW16+'Dat1'!LQ16)/$A15</f>
        <v>0</v>
      </c>
      <c r="CC15">
        <f>('Dat1'!GJ16+'Dat1'!ID16+'Dat1'!JX16+'Dat1'!LR16)/$A15</f>
        <v>0</v>
      </c>
      <c r="CD15">
        <f>('Dat1'!GK16+'Dat1'!IE16+'Dat1'!JY16+'Dat1'!LS16)/$A15</f>
        <v>0</v>
      </c>
      <c r="CE15">
        <f>('Dat1'!GL16+'Dat1'!IF16+'Dat1'!JZ16+'Dat1'!LT16)/$A15</f>
        <v>0</v>
      </c>
      <c r="CF15" s="8">
        <f t="shared" si="1"/>
        <v>2.5</v>
      </c>
      <c r="CG15" s="8">
        <f t="shared" si="2"/>
        <v>10</v>
      </c>
      <c r="CH15">
        <f>('Dat1'!LU16+'Dat1'!NM16+'Dat1'!PE16+'Dat1'!QW16)/$A15</f>
        <v>0</v>
      </c>
      <c r="CI15">
        <f>('Dat1'!LV16+'Dat1'!NN16+'Dat1'!PF16+'Dat1'!QX16)/$A15</f>
        <v>0</v>
      </c>
      <c r="CJ15">
        <f>('Dat1'!LW16+'Dat1'!NO16+'Dat1'!PG16+'Dat1'!QY16)/$A15</f>
        <v>0</v>
      </c>
      <c r="CK15">
        <f>('Dat1'!LX16+'Dat1'!NP16+'Dat1'!PH16+'Dat1'!QZ16)/$A15</f>
        <v>0</v>
      </c>
      <c r="CL15">
        <f>('Dat1'!LY16+'Dat1'!NQ16+'Dat1'!PI16+'Dat1'!RA16)/$A15</f>
        <v>0</v>
      </c>
      <c r="CM15">
        <f>('Dat1'!LZ16+'Dat1'!NR16+'Dat1'!PJ16+'Dat1'!RB16)/$A15</f>
        <v>0</v>
      </c>
      <c r="CN15">
        <f>('Dat1'!MA16+'Dat1'!NS16+'Dat1'!PK16+'Dat1'!RC16)/$A15</f>
        <v>0</v>
      </c>
      <c r="CO15">
        <f>('Dat1'!MB16+'Dat1'!NT16+'Dat1'!PL16+'Dat1'!RD16)/$A15</f>
        <v>0</v>
      </c>
      <c r="CP15">
        <f>('Dat1'!MC16+'Dat1'!NU16+'Dat1'!PM16+'Dat1'!RE16)/$A15</f>
        <v>0</v>
      </c>
      <c r="CQ15">
        <f>('Dat1'!MD16+'Dat1'!NV16+'Dat1'!PN16+'Dat1'!RF16)/$A15</f>
        <v>0</v>
      </c>
      <c r="CR15">
        <f>('Dat1'!ME16+'Dat1'!NW16+'Dat1'!PO16+'Dat1'!RG16)/$A15</f>
        <v>0</v>
      </c>
      <c r="CS15">
        <f>('Dat1'!MF16+'Dat1'!NX16+'Dat1'!PP16+'Dat1'!RH16)/$A15</f>
        <v>0</v>
      </c>
      <c r="CT15">
        <f>('Dat1'!MG16+'Dat1'!NY16+'Dat1'!PQ16+'Dat1'!RI16)/$A15</f>
        <v>0</v>
      </c>
      <c r="CU15">
        <f>('Dat1'!MH16+'Dat1'!NZ16+'Dat1'!PR16+'Dat1'!RJ16)/$A15</f>
        <v>0</v>
      </c>
      <c r="CV15">
        <f>('Dat1'!MI16+'Dat1'!OA16+'Dat1'!PS16+'Dat1'!RK16)/$A15</f>
        <v>0</v>
      </c>
      <c r="CW15">
        <f>('Dat1'!MJ16+'Dat1'!OB16+'Dat1'!PT16+'Dat1'!RL16)/$A15</f>
        <v>0</v>
      </c>
      <c r="CX15">
        <f>('Dat1'!MK16+'Dat1'!OC16+'Dat1'!PU16+'Dat1'!RM16)/$A15</f>
        <v>0</v>
      </c>
      <c r="CY15">
        <f>('Dat1'!ML16+'Dat1'!OD16+'Dat1'!PV16+'Dat1'!RN16)/$A15</f>
        <v>0</v>
      </c>
      <c r="CZ15">
        <f>('Dat1'!MM16+'Dat1'!OE16+'Dat1'!PW16+'Dat1'!RO16)/$A15</f>
        <v>0</v>
      </c>
      <c r="DA15">
        <f>('Dat1'!MN16+'Dat1'!OF16+'Dat1'!PX16+'Dat1'!RP16)/$A15</f>
        <v>0</v>
      </c>
      <c r="DB15">
        <f>('Dat1'!MO16+'Dat1'!OG16+'Dat1'!PY16+'Dat1'!RQ16)/$A15</f>
        <v>0</v>
      </c>
      <c r="DC15">
        <f>('Dat1'!MP16+'Dat1'!OH16+'Dat1'!PZ16+'Dat1'!RR16)/$A15</f>
        <v>0</v>
      </c>
      <c r="DD15">
        <f>('Dat1'!MQ16+'Dat1'!OI16+'Dat1'!QA16+'Dat1'!RS16)/$A15</f>
        <v>0</v>
      </c>
      <c r="DE15">
        <f>('Dat1'!MR16+'Dat1'!OJ16+'Dat1'!QB16+'Dat1'!RT16)/$A15</f>
        <v>0</v>
      </c>
      <c r="DF15">
        <f>('Dat1'!MS16+'Dat1'!OK16+'Dat1'!QC16+'Dat1'!RU16)/$A15</f>
        <v>0</v>
      </c>
      <c r="DG15">
        <f>('Dat1'!MT16+'Dat1'!OL16+'Dat1'!QD16+'Dat1'!RV16)/$A15</f>
        <v>0.75</v>
      </c>
      <c r="DH15">
        <f>('Dat1'!MU16+'Dat1'!OM16+'Dat1'!QE16+'Dat1'!RW16)/$A15</f>
        <v>0</v>
      </c>
      <c r="DI15">
        <f>('Dat1'!MV16+'Dat1'!ON16+'Dat1'!QF16+'Dat1'!RX16)/$A15</f>
        <v>0</v>
      </c>
      <c r="DJ15">
        <f>('Dat1'!MW16+'Dat1'!OO16+'Dat1'!QG16+'Dat1'!RY16)/$A15</f>
        <v>14</v>
      </c>
      <c r="DK15">
        <f>('Dat1'!MX16+'Dat1'!OP16+'Dat1'!QH16+'Dat1'!RZ16)/$A15</f>
        <v>0</v>
      </c>
      <c r="DL15">
        <f>('Dat1'!MY16+'Dat1'!OQ16+'Dat1'!QI16+'Dat1'!SA16)/$A15</f>
        <v>0</v>
      </c>
      <c r="DM15">
        <f>('Dat1'!MZ16+'Dat1'!OR16+'Dat1'!QJ16+'Dat1'!SB16)/$A15</f>
        <v>0</v>
      </c>
      <c r="DN15">
        <f>('Dat1'!NA16+'Dat1'!OS16+'Dat1'!QK16+'Dat1'!SC16)/$A15</f>
        <v>0</v>
      </c>
      <c r="DO15">
        <f>('Dat1'!NB16+'Dat1'!OT16+'Dat1'!QL16+'Dat1'!SD16)/$A15</f>
        <v>0</v>
      </c>
      <c r="DP15">
        <f>('Dat1'!NC16+'Dat1'!OU16+'Dat1'!QM16+'Dat1'!SE16)/$A15</f>
        <v>0.25</v>
      </c>
      <c r="DQ15">
        <f>('Dat1'!ND16+'Dat1'!OV16+'Dat1'!QN16+'Dat1'!SF16)/$A15</f>
        <v>0</v>
      </c>
      <c r="DR15">
        <f>('Dat1'!NE16+'Dat1'!OW16+'Dat1'!QO16+'Dat1'!SG16)/$A15</f>
        <v>0</v>
      </c>
      <c r="DS15">
        <f>('Dat1'!NF16+'Dat1'!OX16+'Dat1'!QP16+'Dat1'!SH16)/$A15</f>
        <v>0</v>
      </c>
      <c r="DT15">
        <f>('Dat1'!NG16+'Dat1'!OY16+'Dat1'!QQ16+'Dat1'!SI16)/$A15</f>
        <v>0</v>
      </c>
      <c r="DU15">
        <f>('Dat1'!NH16+'Dat1'!OZ16+'Dat1'!QR16+'Dat1'!SJ16)/$A15</f>
        <v>0</v>
      </c>
      <c r="DV15">
        <f>('Dat1'!NI16+'Dat1'!PA16+'Dat1'!QS16+'Dat1'!SK16)/$A15</f>
        <v>0</v>
      </c>
      <c r="DW15">
        <f>('Dat1'!NJ16+'Dat1'!PB16+'Dat1'!QT16+'Dat1'!SL16)/$A15</f>
        <v>0</v>
      </c>
      <c r="DX15">
        <f>('Dat1'!NK16+'Dat1'!PC16+'Dat1'!QU16+'Dat1'!SM16)/$A15</f>
        <v>0</v>
      </c>
      <c r="DY15">
        <f>('Dat1'!NL16+'Dat1'!PD16+'Dat1'!QV16+'Dat1'!SN16)/$A15</f>
        <v>0</v>
      </c>
      <c r="DZ15" s="8">
        <f t="shared" si="7"/>
        <v>0</v>
      </c>
      <c r="EA15" s="8">
        <f t="shared" si="8"/>
        <v>15</v>
      </c>
      <c r="EB15" s="127">
        <f>('Dat1'!SO16+'Dat1'!SQ16+'Dat1'!SS16+'Dat1'!SU16)/$A15</f>
        <v>0</v>
      </c>
      <c r="EC15" s="127">
        <f>('Dat1'!SP16+'Dat1'!SR16+'Dat1'!ST16+'Dat1'!SV16)/$A15</f>
        <v>0</v>
      </c>
      <c r="ED15" s="8">
        <f t="shared" si="16"/>
        <v>0</v>
      </c>
      <c r="EE15" s="8">
        <f t="shared" si="9"/>
        <v>0</v>
      </c>
      <c r="EF15">
        <f>SUM('Dat1'!SW16+'Dat1'!TE16+'Dat1'!TM16+'Dat1'!TU16)/$A15</f>
        <v>0</v>
      </c>
      <c r="EG15">
        <f>SUM('Dat1'!SX16+'Dat1'!TF16+'Dat1'!TN16+'Dat1'!TV16)/$A15</f>
        <v>0</v>
      </c>
      <c r="EH15">
        <f>SUM('Dat1'!SY16+'Dat1'!TG16+'Dat1'!TO16+'Dat1'!TW16)/$A15</f>
        <v>0</v>
      </c>
      <c r="EI15">
        <f>SUM('Dat1'!SZ16+'Dat1'!TH16+'Dat1'!TP16+'Dat1'!TX16)/$A15</f>
        <v>0</v>
      </c>
      <c r="EJ15">
        <f>SUM('Dat1'!TA16+'Dat1'!TI16+'Dat1'!TQ16+'Dat1'!TY16)/$A15</f>
        <v>0</v>
      </c>
      <c r="EK15">
        <f>SUM('Dat1'!TB16+'Dat1'!TJ16+'Dat1'!TR16+'Dat1'!TZ16)/$A15</f>
        <v>0</v>
      </c>
      <c r="EL15">
        <f>SUM('Dat1'!TC16+'Dat1'!TK16+'Dat1'!TS16+'Dat1'!UA16)/$A15</f>
        <v>0</v>
      </c>
      <c r="EM15">
        <f>SUM('Dat1'!TD16+'Dat1'!TL16+'Dat1'!TT16+'Dat1'!UB16)/$A15</f>
        <v>0</v>
      </c>
      <c r="EN15" s="8">
        <f t="shared" si="10"/>
        <v>0</v>
      </c>
      <c r="EO15" s="8">
        <f t="shared" si="11"/>
        <v>0</v>
      </c>
      <c r="EP15" s="7">
        <f>('Dat1'!UC16+'Dat1'!UG16)/2</f>
        <v>26.5</v>
      </c>
      <c r="EQ15" s="7">
        <f>('Dat1'!UD16+'Dat1'!UH16)/2</f>
        <v>10.5</v>
      </c>
      <c r="ER15" s="7">
        <f>('Dat1'!UE16+'Dat1'!UI16)/2</f>
        <v>34</v>
      </c>
      <c r="ES15" s="7">
        <f>('Dat1'!UF16+'Dat1'!UJ16)/2</f>
        <v>2</v>
      </c>
      <c r="ET15" s="8">
        <f>('Dat1'!UK16+'Dat1'!UT16)/2</f>
        <v>0</v>
      </c>
      <c r="EU15" s="8">
        <f>('Dat1'!UL16+'Dat1'!UU16)/2</f>
        <v>1</v>
      </c>
      <c r="EV15" s="8">
        <f>('Dat1'!UM16+'Dat1'!UV16)/2</f>
        <v>4.5</v>
      </c>
      <c r="EW15" s="8">
        <f>('Dat1'!UN16+'Dat1'!UW16)/2</f>
        <v>3.5</v>
      </c>
      <c r="EX15" s="8">
        <f>('Dat1'!UO16+'Dat1'!UX16)/2</f>
        <v>17.5</v>
      </c>
      <c r="EY15" s="8">
        <f>('Dat1'!UP16+'Dat1'!UY16)/2</f>
        <v>7</v>
      </c>
      <c r="EZ15" s="8">
        <f>('Dat1'!UQ16+'Dat1'!UZ16)/2</f>
        <v>3.5</v>
      </c>
      <c r="FA15" s="8">
        <f>('Dat1'!UR16+'Dat1'!VA16)/2</f>
        <v>0</v>
      </c>
      <c r="FB15" s="8">
        <f>('Dat1'!US16+'Dat1'!VB16)/2</f>
        <v>0</v>
      </c>
      <c r="FC15">
        <f>'Dat1'!VC16</f>
        <v>0</v>
      </c>
      <c r="FD15">
        <f>'Dat1'!VD16</f>
        <v>0</v>
      </c>
      <c r="FE15">
        <f>'Dat1'!VE16</f>
        <v>0</v>
      </c>
      <c r="FF15">
        <f>'Dat1'!VF16</f>
        <v>0</v>
      </c>
      <c r="FG15">
        <f>'Dat1'!VG16</f>
        <v>0</v>
      </c>
      <c r="FH15">
        <f>'Dat1'!VH16</f>
        <v>0</v>
      </c>
      <c r="FI15">
        <f>'Dat1'!VI16</f>
        <v>0</v>
      </c>
      <c r="FJ15">
        <f>'Dat1'!VJ16</f>
        <v>0</v>
      </c>
      <c r="FK15">
        <f>'Dat1'!VK16</f>
        <v>0</v>
      </c>
      <c r="FL15">
        <f>'Dat1'!VL16</f>
        <v>0</v>
      </c>
      <c r="FM15">
        <f>'Dat1'!VM16</f>
        <v>5</v>
      </c>
      <c r="FN15">
        <f>'Dat1'!VN16</f>
        <v>5</v>
      </c>
      <c r="FO15">
        <f>'Dat1'!VO16</f>
        <v>0</v>
      </c>
      <c r="FP15">
        <f>'Dat1'!VP16</f>
        <v>0</v>
      </c>
      <c r="FQ15">
        <f>'Dat1'!VQ16</f>
        <v>0</v>
      </c>
      <c r="FR15">
        <f>'Dat1'!VR16</f>
        <v>0</v>
      </c>
      <c r="FS15">
        <f>'Dat1'!VS16</f>
        <v>0</v>
      </c>
      <c r="FT15">
        <f>'Dat1'!VT16</f>
        <v>0</v>
      </c>
      <c r="FU15">
        <f>'Dat1'!VU16</f>
        <v>0</v>
      </c>
      <c r="FV15">
        <f>'Dat1'!VV16</f>
        <v>0</v>
      </c>
      <c r="FW15">
        <f>'Dat1'!VW16</f>
        <v>0</v>
      </c>
      <c r="FX15">
        <f>'Dat1'!VX16</f>
        <v>0</v>
      </c>
      <c r="FY15">
        <f>'Dat1'!VY16</f>
        <v>0</v>
      </c>
      <c r="FZ15">
        <f>'Dat1'!VZ16</f>
        <v>0</v>
      </c>
      <c r="GA15">
        <f>'Dat1'!WA16</f>
        <v>0</v>
      </c>
      <c r="GB15">
        <f>'Dat1'!WB16</f>
        <v>0</v>
      </c>
      <c r="GC15">
        <f>'Dat1'!WC16</f>
        <v>0</v>
      </c>
      <c r="GD15">
        <f>'Dat1'!WD16</f>
        <v>0</v>
      </c>
      <c r="GE15" s="12">
        <f>'Dat1'!WO16</f>
        <v>0</v>
      </c>
      <c r="GF15" s="12">
        <f>'Dat1'!WP16</f>
        <v>0</v>
      </c>
      <c r="GG15">
        <f>'Dat1'!WQ16</f>
        <v>0</v>
      </c>
      <c r="GH15">
        <f>'Dat1'!WR16</f>
        <v>0</v>
      </c>
      <c r="GI15">
        <f>'Dat1'!WS16</f>
        <v>0</v>
      </c>
      <c r="GJ15">
        <f>'Dat1'!WT16</f>
        <v>0</v>
      </c>
      <c r="GK15">
        <f>'Dat1'!WU16</f>
        <v>0</v>
      </c>
      <c r="GL15">
        <f>'Dat1'!WV16</f>
        <v>0</v>
      </c>
      <c r="GM15">
        <f>'Dat1'!WW16</f>
        <v>0</v>
      </c>
      <c r="GN15">
        <f>'Dat1'!WX16</f>
        <v>0</v>
      </c>
      <c r="GO15">
        <f>'Dat1'!WY16</f>
        <v>0</v>
      </c>
      <c r="GP15">
        <f>'Dat1'!WZ16</f>
        <v>0</v>
      </c>
      <c r="GQ15">
        <f>'Dat1'!XA16</f>
        <v>0</v>
      </c>
      <c r="GR15">
        <f>'Dat1'!XB16</f>
        <v>0</v>
      </c>
      <c r="GS15">
        <f>'Dat1'!XC16</f>
        <v>0</v>
      </c>
      <c r="GT15">
        <f>'Dat1'!XD16</f>
        <v>2</v>
      </c>
      <c r="GU15">
        <f>'Dat1'!XE16</f>
        <v>0</v>
      </c>
      <c r="GV15">
        <f>'Dat1'!XF16</f>
        <v>0</v>
      </c>
      <c r="GW15">
        <f>'Dat1'!XG16</f>
        <v>2</v>
      </c>
      <c r="GX15">
        <f>'Dat1'!XH16</f>
        <v>15</v>
      </c>
      <c r="GY15">
        <f>'Dat1'!XI16</f>
        <v>21</v>
      </c>
      <c r="GZ15">
        <f>'Dat1'!XJ16</f>
        <v>0</v>
      </c>
      <c r="HA15">
        <f>'Dat1'!XK16</f>
        <v>0</v>
      </c>
      <c r="HB15">
        <f>'Dat1'!XL16</f>
        <v>0</v>
      </c>
      <c r="HC15">
        <f>'Dat1'!XM16</f>
        <v>0</v>
      </c>
      <c r="HD15">
        <f>'Dat1'!XN16</f>
        <v>35</v>
      </c>
      <c r="HE15">
        <f>'Dat1'!XO16</f>
        <v>0</v>
      </c>
      <c r="HF15">
        <f>'Dat1'!XP16</f>
        <v>0</v>
      </c>
      <c r="HG15" s="12">
        <f t="shared" si="12"/>
        <v>0</v>
      </c>
      <c r="HH15" s="12">
        <f t="shared" si="13"/>
        <v>75</v>
      </c>
      <c r="HI15">
        <f>'Dat1'!XQ16</f>
        <v>0</v>
      </c>
      <c r="HJ15">
        <f>'Dat1'!XR16</f>
        <v>0</v>
      </c>
      <c r="HK15">
        <f>'Dat1'!XS16</f>
        <v>0</v>
      </c>
      <c r="HL15">
        <f>'Dat1'!XT16</f>
        <v>0</v>
      </c>
      <c r="HM15">
        <f>'Dat1'!XU16</f>
        <v>0</v>
      </c>
      <c r="HN15">
        <f>'Dat1'!XV16</f>
        <v>0</v>
      </c>
      <c r="HO15">
        <f>'Dat1'!XW16</f>
        <v>0</v>
      </c>
      <c r="HP15">
        <f>'Dat1'!XX16</f>
        <v>0</v>
      </c>
      <c r="HQ15">
        <f>'Dat1'!XY16</f>
        <v>0</v>
      </c>
      <c r="HR15">
        <f>'Dat1'!XZ16</f>
        <v>0</v>
      </c>
      <c r="HS15">
        <f>'Dat1'!YA16</f>
        <v>0</v>
      </c>
      <c r="HT15">
        <f>'Dat1'!YB16</f>
        <v>0</v>
      </c>
      <c r="HU15">
        <f>'Dat1'!YC16</f>
        <v>0</v>
      </c>
      <c r="HV15">
        <f>'Dat1'!YD16</f>
        <v>0</v>
      </c>
      <c r="HW15">
        <f>'Dat1'!YE16</f>
        <v>0</v>
      </c>
      <c r="HX15">
        <f>'Dat1'!YF16</f>
        <v>0</v>
      </c>
      <c r="HY15">
        <f>'Dat1'!YG16</f>
        <v>0</v>
      </c>
      <c r="HZ15">
        <f>'Dat1'!YH16</f>
        <v>0</v>
      </c>
      <c r="IA15">
        <f>'Dat1'!YI16</f>
        <v>27</v>
      </c>
      <c r="IB15">
        <f>'Dat1'!YJ16</f>
        <v>0</v>
      </c>
      <c r="IC15">
        <f>'Dat1'!YK16</f>
        <v>0</v>
      </c>
      <c r="ID15">
        <f>'Dat1'!YL16</f>
        <v>0</v>
      </c>
      <c r="IE15">
        <f>'Dat1'!YM16</f>
        <v>0</v>
      </c>
      <c r="IF15">
        <f>'Dat1'!YN16</f>
        <v>0</v>
      </c>
      <c r="IG15">
        <f>'Dat1'!YO16</f>
        <v>94</v>
      </c>
      <c r="IH15">
        <f>'Dat1'!YP16</f>
        <v>0</v>
      </c>
      <c r="II15">
        <f>'Dat1'!YQ16</f>
        <v>0</v>
      </c>
      <c r="IJ15">
        <f>'Dat1'!YR16</f>
        <v>0</v>
      </c>
      <c r="IK15">
        <f>'Dat1'!YS16</f>
        <v>0</v>
      </c>
      <c r="IL15">
        <f>'Dat1'!YT16</f>
        <v>0</v>
      </c>
      <c r="IM15">
        <f>'Dat1'!YU16</f>
        <v>0</v>
      </c>
      <c r="IN15">
        <f>'Dat1'!YV16</f>
        <v>0</v>
      </c>
      <c r="IO15">
        <f>'Dat1'!YW16</f>
        <v>0</v>
      </c>
      <c r="IP15">
        <f>'Dat1'!YX16</f>
        <v>0</v>
      </c>
      <c r="IQ15">
        <f>'Dat1'!YY16</f>
        <v>0</v>
      </c>
      <c r="IR15">
        <f>'Dat1'!YZ16</f>
        <v>5</v>
      </c>
      <c r="IS15">
        <f>'Dat1'!ZA16</f>
        <v>0</v>
      </c>
      <c r="IT15">
        <f>'Dat1'!ZB16</f>
        <v>0</v>
      </c>
      <c r="IU15">
        <f>'Dat1'!ZC16</f>
        <v>0</v>
      </c>
      <c r="IV15">
        <f>'Dat1'!ZD16</f>
        <v>0</v>
      </c>
      <c r="IW15">
        <f>'Dat1'!ZE16</f>
        <v>0</v>
      </c>
      <c r="IX15">
        <f>'Dat1'!ZF16</f>
        <v>0</v>
      </c>
      <c r="IY15">
        <f>'Dat1'!ZG16</f>
        <v>0</v>
      </c>
      <c r="IZ15">
        <f>'Dat1'!ZH16</f>
        <v>0</v>
      </c>
      <c r="JA15">
        <f>'Dat1'!ZI16</f>
        <v>0</v>
      </c>
      <c r="JB15">
        <f>'Dat1'!ZJ16</f>
        <v>0</v>
      </c>
      <c r="JC15" s="12">
        <f t="shared" si="3"/>
        <v>27</v>
      </c>
      <c r="JD15" s="12">
        <f t="shared" si="4"/>
        <v>99</v>
      </c>
      <c r="JE15">
        <f>'Dat1'!ZK16</f>
        <v>0</v>
      </c>
      <c r="JF15">
        <f>'Dat1'!ZL16</f>
        <v>0</v>
      </c>
      <c r="JG15">
        <f>'Dat1'!ZM16</f>
        <v>0</v>
      </c>
      <c r="JH15">
        <f>'Dat1'!ZN16</f>
        <v>0</v>
      </c>
      <c r="JI15">
        <f>'Dat1'!ZO16</f>
        <v>0</v>
      </c>
      <c r="JJ15">
        <f>'Dat1'!ZP16</f>
        <v>0</v>
      </c>
      <c r="JK15">
        <f>'Dat1'!ZQ16</f>
        <v>0</v>
      </c>
      <c r="JL15">
        <f>'Dat1'!ZR16</f>
        <v>0</v>
      </c>
      <c r="JM15">
        <f>'Dat1'!ZS16</f>
        <v>0</v>
      </c>
      <c r="JN15">
        <f>'Dat1'!ZT16</f>
        <v>0</v>
      </c>
      <c r="JO15">
        <f>'Dat1'!ZU16</f>
        <v>0</v>
      </c>
      <c r="JP15">
        <f>'Dat1'!ZV16</f>
        <v>0</v>
      </c>
      <c r="JQ15">
        <f>'Dat1'!ZW16</f>
        <v>0</v>
      </c>
      <c r="JR15">
        <f>'Dat1'!ZX16</f>
        <v>0</v>
      </c>
      <c r="JS15">
        <f>'Dat1'!ZY16</f>
        <v>0</v>
      </c>
      <c r="JT15">
        <f>'Dat1'!ZZ16</f>
        <v>0</v>
      </c>
      <c r="JU15">
        <f>'Dat1'!AAA16</f>
        <v>0</v>
      </c>
      <c r="JV15">
        <f>'Dat1'!AAB16</f>
        <v>0</v>
      </c>
      <c r="JW15">
        <f>'Dat1'!AAC16</f>
        <v>0</v>
      </c>
      <c r="JX15">
        <f>'Dat1'!AAD16</f>
        <v>0</v>
      </c>
      <c r="JY15">
        <f>'Dat1'!AAE16</f>
        <v>0</v>
      </c>
      <c r="JZ15">
        <f>'Dat1'!AAF16</f>
        <v>0</v>
      </c>
      <c r="KA15">
        <f>'Dat1'!AAG16</f>
        <v>9</v>
      </c>
      <c r="KB15">
        <f>'Dat1'!AAH16</f>
        <v>0</v>
      </c>
      <c r="KC15">
        <f>'Dat1'!AAI16</f>
        <v>0</v>
      </c>
      <c r="KD15">
        <f>'Dat1'!AAJ16</f>
        <v>9</v>
      </c>
      <c r="KE15">
        <f>'Dat1'!AAK16</f>
        <v>0</v>
      </c>
      <c r="KF15">
        <f>'Dat1'!AAL16</f>
        <v>0</v>
      </c>
      <c r="KG15">
        <f>'Dat1'!AAM16</f>
        <v>93</v>
      </c>
      <c r="KH15">
        <f>'Dat1'!AAN16</f>
        <v>0</v>
      </c>
      <c r="KI15">
        <f>'Dat1'!AAO16</f>
        <v>0</v>
      </c>
      <c r="KJ15">
        <f>'Dat1'!AAP16</f>
        <v>0</v>
      </c>
      <c r="KK15">
        <f>'Dat1'!AAQ16</f>
        <v>0</v>
      </c>
      <c r="KL15">
        <f>'Dat1'!AAR16</f>
        <v>0</v>
      </c>
      <c r="KM15">
        <f>'Dat1'!AAS16</f>
        <v>0</v>
      </c>
      <c r="KN15">
        <f>'Dat1'!AAT16</f>
        <v>0</v>
      </c>
      <c r="KO15">
        <f>'Dat1'!AAU16</f>
        <v>0</v>
      </c>
      <c r="KP15">
        <f>'Dat1'!AAV16</f>
        <v>0</v>
      </c>
      <c r="KQ15">
        <f>'Dat1'!AAW16</f>
        <v>1</v>
      </c>
      <c r="KR15">
        <f>'Dat1'!AAX16</f>
        <v>0</v>
      </c>
      <c r="KS15">
        <f>'Dat1'!AAY16</f>
        <v>0</v>
      </c>
      <c r="KT15">
        <f>'Dat1'!AAZ16</f>
        <v>0</v>
      </c>
      <c r="KU15">
        <f>'Dat1'!ABA16</f>
        <v>0</v>
      </c>
      <c r="KV15">
        <f>'Dat1'!ABB16</f>
        <v>0</v>
      </c>
      <c r="KW15" s="12">
        <f>SUM(Dat1fix!JE15:JZ15)</f>
        <v>0</v>
      </c>
      <c r="KX15" s="12">
        <f t="shared" si="14"/>
        <v>112</v>
      </c>
      <c r="KY15" s="12">
        <f>'Dat1'!ABC16</f>
        <v>1</v>
      </c>
      <c r="KZ15" s="133">
        <f>'Dat1'!ABD16</f>
        <v>0</v>
      </c>
      <c r="LA15">
        <f>'Dat1'!ABE16</f>
        <v>0</v>
      </c>
      <c r="LB15">
        <f>'Dat1'!ABF16</f>
        <v>0</v>
      </c>
      <c r="LC15">
        <f>'Dat1'!ABG16</f>
        <v>0</v>
      </c>
      <c r="LD15">
        <f>'Dat1'!VI16</f>
        <v>0</v>
      </c>
      <c r="LE15">
        <f>'Dat1'!VJ16</f>
        <v>0</v>
      </c>
      <c r="LF15">
        <f>'Dat1'!VK16</f>
        <v>0</v>
      </c>
      <c r="LG15">
        <f>'Dat1'!VL16</f>
        <v>0</v>
      </c>
      <c r="LH15">
        <f>'Dat1'!VM16</f>
        <v>5</v>
      </c>
      <c r="LI15">
        <f>'Dat1'!VN16</f>
        <v>5</v>
      </c>
      <c r="LJ15">
        <f>'Dat1'!VO16</f>
        <v>0</v>
      </c>
      <c r="LK15">
        <f>'Dat1'!VP16</f>
        <v>0</v>
      </c>
      <c r="LL15">
        <f>'Dat1'!VQ16</f>
        <v>0</v>
      </c>
      <c r="LM15">
        <f>'Dat1'!VR16</f>
        <v>0</v>
      </c>
      <c r="LN15">
        <f>'Dat1'!VS16</f>
        <v>0</v>
      </c>
      <c r="LO15">
        <f>'Dat1'!VT16</f>
        <v>0</v>
      </c>
      <c r="LP15">
        <f>'Dat1'!VU16</f>
        <v>0</v>
      </c>
      <c r="LQ15">
        <f>'Dat1'!VV16</f>
        <v>0</v>
      </c>
      <c r="LR15">
        <f>'Dat1'!VW16</f>
        <v>0</v>
      </c>
      <c r="LS15">
        <f>'Dat1'!VX16</f>
        <v>0</v>
      </c>
      <c r="LT15">
        <f>'Dat1'!VY16</f>
        <v>0</v>
      </c>
      <c r="LU15">
        <f>'Dat1'!VZ16</f>
        <v>0</v>
      </c>
      <c r="LV15" s="12">
        <f>'Dat1'!WA16</f>
        <v>0</v>
      </c>
      <c r="LW15" s="12">
        <f>'Dat1'!WB16</f>
        <v>0</v>
      </c>
      <c r="LX15" s="12">
        <f>'Dat1'!WC16</f>
        <v>0</v>
      </c>
      <c r="LY15" s="12">
        <f>'Dat1'!WD16</f>
        <v>0</v>
      </c>
      <c r="LZ15" s="364">
        <f>'Dat1'!AG16</f>
        <v>0</v>
      </c>
      <c r="MA15" s="364">
        <f>'Dat1'!AH16</f>
        <v>1</v>
      </c>
      <c r="MB15" s="364">
        <f>'Dat1'!AI16</f>
        <v>0</v>
      </c>
      <c r="MC15" s="364">
        <f>'Dat1'!AJ16</f>
        <v>0</v>
      </c>
      <c r="MD15" s="364">
        <f>'Dat1'!WE16</f>
        <v>2</v>
      </c>
    </row>
    <row r="16" spans="1:342">
      <c r="A16" s="73">
        <f>'Dat1'!C17</f>
        <v>4</v>
      </c>
      <c r="B16" t="str">
        <f>'Dat1'!F17</f>
        <v>Hedmark</v>
      </c>
      <c r="C16" t="str">
        <f>'Dat1'!G17</f>
        <v>Skarnes vgs</v>
      </c>
      <c r="D16" t="str">
        <f>'Dat1'!H17&amp;" ("&amp;LEFT('Dat1'!I17,1)&amp;"S)"</f>
        <v>Kongsvinger fengsel avd lavere sikkerhet (LS)</v>
      </c>
      <c r="E16">
        <f t="shared" si="0"/>
        <v>2</v>
      </c>
      <c r="F16" s="144">
        <v>0</v>
      </c>
      <c r="G16">
        <f>'Dat1'!J17</f>
        <v>48</v>
      </c>
      <c r="H16" s="8">
        <f>('Dat1'!AK17+'Dat1'!AM17+'Dat1'!AO17+'Dat1'!AQ17)/$A16</f>
        <v>0</v>
      </c>
      <c r="I16" s="8">
        <f>('Dat1'!AL17+'Dat1'!AN17+'Dat1'!AP17+'Dat1'!AR17)/$A16</f>
        <v>0</v>
      </c>
      <c r="J16">
        <f>('Dat1'!AS17+'Dat1'!BS17+'Dat1'!CS17+'Dat1'!DS17)/$A16</f>
        <v>0</v>
      </c>
      <c r="K16">
        <f>('Dat1'!AT17+'Dat1'!BT17+'Dat1'!CT17+'Dat1'!DT17)/$A16</f>
        <v>0</v>
      </c>
      <c r="L16">
        <f>('Dat1'!AU17+'Dat1'!BU17+'Dat1'!CU17+'Dat1'!DU17)/$A16</f>
        <v>0</v>
      </c>
      <c r="M16">
        <f>('Dat1'!AV17+'Dat1'!BV17+'Dat1'!CV17+'Dat1'!DV17)/$A16</f>
        <v>0</v>
      </c>
      <c r="N16">
        <f>('Dat1'!AW17+'Dat1'!BW17+'Dat1'!CW17+'Dat1'!DW17)/$A16</f>
        <v>0</v>
      </c>
      <c r="O16">
        <f>('Dat1'!AX17+'Dat1'!BX17+'Dat1'!CX17+'Dat1'!DX17)/$A16</f>
        <v>0</v>
      </c>
      <c r="P16">
        <f>('Dat1'!AY17+'Dat1'!BY17+'Dat1'!CY17+'Dat1'!DY17)/$A16</f>
        <v>0</v>
      </c>
      <c r="Q16">
        <f>('Dat1'!AZ17+'Dat1'!BZ17+'Dat1'!CZ17+'Dat1'!DZ17)/$A16</f>
        <v>0</v>
      </c>
      <c r="R16">
        <f>('Dat1'!BA17+'Dat1'!CA17+'Dat1'!DA17+'Dat1'!EA17)/$A16</f>
        <v>0</v>
      </c>
      <c r="S16">
        <f>('Dat1'!BB17+'Dat1'!CB17+'Dat1'!DB17+'Dat1'!EB17)/$A16</f>
        <v>0</v>
      </c>
      <c r="T16">
        <f>('Dat1'!BC17+'Dat1'!CC17+'Dat1'!DC17+'Dat1'!EC17)/$A16</f>
        <v>0</v>
      </c>
      <c r="U16">
        <f>('Dat1'!BD17+'Dat1'!CD17+'Dat1'!DD17+'Dat1'!ED17)/$A16</f>
        <v>0</v>
      </c>
      <c r="V16">
        <f>('Dat1'!BE17+'Dat1'!CE17+'Dat1'!DE17+'Dat1'!EE17)/$A16</f>
        <v>0</v>
      </c>
      <c r="W16">
        <f>('Dat1'!BF17+'Dat1'!CF17+'Dat1'!DF17+'Dat1'!EF17)/$A16</f>
        <v>0</v>
      </c>
      <c r="X16">
        <f>('Dat1'!BG17+'Dat1'!CG17+'Dat1'!DG17+'Dat1'!EG17)/$A16</f>
        <v>0</v>
      </c>
      <c r="Y16">
        <f>('Dat1'!BH17+'Dat1'!CH17+'Dat1'!DH17+'Dat1'!EH17)/$A16</f>
        <v>0</v>
      </c>
      <c r="Z16">
        <f>('Dat1'!BI17+'Dat1'!CI17+'Dat1'!DI17+'Dat1'!EI17)/$A16</f>
        <v>0</v>
      </c>
      <c r="AA16">
        <f>('Dat1'!BJ17+'Dat1'!CJ17+'Dat1'!DJ17+'Dat1'!EJ17)/$A16</f>
        <v>0</v>
      </c>
      <c r="AB16">
        <f>('Dat1'!BK17+'Dat1'!CK17+'Dat1'!DK17+'Dat1'!EK17)/$A16</f>
        <v>0</v>
      </c>
      <c r="AC16">
        <f>('Dat1'!BL17+'Dat1'!CL17+'Dat1'!DL17+'Dat1'!EL17)/$A16</f>
        <v>0</v>
      </c>
      <c r="AD16">
        <f>('Dat1'!BM17+'Dat1'!CM17+'Dat1'!DM17+'Dat1'!EM17)/$A16</f>
        <v>0</v>
      </c>
      <c r="AE16">
        <f>('Dat1'!BN17+'Dat1'!CN17+'Dat1'!DN17+'Dat1'!EN17)/$A16</f>
        <v>0</v>
      </c>
      <c r="AF16">
        <f>('Dat1'!BO17+'Dat1'!CO17+'Dat1'!DO17+'Dat1'!EO17)/$A16</f>
        <v>0</v>
      </c>
      <c r="AG16">
        <f>('Dat1'!BP17+'Dat1'!CP17+'Dat1'!DP17+'Dat1'!EP17)/$A16</f>
        <v>0</v>
      </c>
      <c r="AH16">
        <f>('Dat1'!BQ17+'Dat1'!CQ17+'Dat1'!DQ17+'Dat1'!EQ17)/$A16</f>
        <v>0</v>
      </c>
      <c r="AI16">
        <f>('Dat1'!BR17+'Dat1'!CR17+'Dat1'!DR17+'Dat1'!ER17)/$A16</f>
        <v>0</v>
      </c>
      <c r="AJ16" s="8">
        <f t="shared" si="5"/>
        <v>0</v>
      </c>
      <c r="AK16" s="8">
        <f t="shared" si="6"/>
        <v>0</v>
      </c>
      <c r="AL16">
        <f>('Dat1'!ES17+'Dat1'!GM17+'Dat1'!IG17+'Dat1'!KA17)/$A16</f>
        <v>0</v>
      </c>
      <c r="AM16">
        <f>('Dat1'!ET17+'Dat1'!GN17+'Dat1'!IH17+'Dat1'!KB17)/$A16</f>
        <v>0</v>
      </c>
      <c r="AN16">
        <f>('Dat1'!EU17+'Dat1'!GO17+'Dat1'!II17+'Dat1'!KC17)/$A16</f>
        <v>0</v>
      </c>
      <c r="AO16">
        <f>('Dat1'!EV17+'Dat1'!GP17+'Dat1'!IJ17+'Dat1'!KD17)/$A16</f>
        <v>0</v>
      </c>
      <c r="AP16">
        <f>('Dat1'!EW17+'Dat1'!GQ17+'Dat1'!IK17+'Dat1'!KE17)/$A16</f>
        <v>0</v>
      </c>
      <c r="AQ16">
        <f>('Dat1'!EX17+'Dat1'!GR17+'Dat1'!IL17+'Dat1'!KF17)/$A16</f>
        <v>0</v>
      </c>
      <c r="AR16">
        <f>('Dat1'!EY17+'Dat1'!GS17+'Dat1'!IM17+'Dat1'!KG17)/$A16</f>
        <v>0</v>
      </c>
      <c r="AS16">
        <f>('Dat1'!EZ17+'Dat1'!GT17+'Dat1'!IN17+'Dat1'!KH17)/$A16</f>
        <v>0</v>
      </c>
      <c r="AT16">
        <f>('Dat1'!FA17+'Dat1'!GU17+'Dat1'!IO17+'Dat1'!KI17)/$A16</f>
        <v>0</v>
      </c>
      <c r="AU16">
        <f>('Dat1'!FB17+'Dat1'!GV17+'Dat1'!IP17+'Dat1'!KJ17)/$A16</f>
        <v>0</v>
      </c>
      <c r="AV16">
        <f>('Dat1'!FC17+'Dat1'!GW17+'Dat1'!IQ17+'Dat1'!KK17)/$A16</f>
        <v>0</v>
      </c>
      <c r="AW16">
        <f>('Dat1'!FD17+'Dat1'!GX17+'Dat1'!IR17+'Dat1'!KL17)/$A16</f>
        <v>0</v>
      </c>
      <c r="AX16">
        <f>('Dat1'!FE17+'Dat1'!GY17+'Dat1'!IS17+'Dat1'!KM17)/$A16</f>
        <v>0</v>
      </c>
      <c r="AY16">
        <f>('Dat1'!FF17+'Dat1'!GZ17+'Dat1'!IT17+'Dat1'!KN17)/$A16</f>
        <v>0</v>
      </c>
      <c r="AZ16">
        <f>('Dat1'!FG17+'Dat1'!HA17+'Dat1'!IU17+'Dat1'!KO17)/$A16</f>
        <v>0</v>
      </c>
      <c r="BA16">
        <f>('Dat1'!FH17+'Dat1'!HB17+'Dat1'!IV17+'Dat1'!KP17)/$A16</f>
        <v>0</v>
      </c>
      <c r="BB16">
        <f>('Dat1'!FI17+'Dat1'!HC17+'Dat1'!IW17+'Dat1'!KQ17)/$A16</f>
        <v>0</v>
      </c>
      <c r="BC16">
        <f>('Dat1'!FJ17+'Dat1'!HD17+'Dat1'!IX17+'Dat1'!KR17)/$A16</f>
        <v>0</v>
      </c>
      <c r="BD16">
        <f>('Dat1'!FK17+'Dat1'!HE17+'Dat1'!IY17+'Dat1'!KS17)/$A16</f>
        <v>0</v>
      </c>
      <c r="BE16">
        <f>('Dat1'!FL17+'Dat1'!HF17+'Dat1'!IZ17+'Dat1'!KT17)/$A16</f>
        <v>0</v>
      </c>
      <c r="BF16">
        <f>('Dat1'!FM17+'Dat1'!HG17+'Dat1'!JA17+'Dat1'!KU17)/$A16</f>
        <v>0</v>
      </c>
      <c r="BG16">
        <f>('Dat1'!FN17+'Dat1'!HH17+'Dat1'!JB17+'Dat1'!KV17)/$A16</f>
        <v>0</v>
      </c>
      <c r="BH16">
        <f>('Dat1'!FO17+'Dat1'!HI17+'Dat1'!JC17+'Dat1'!KW17)/$A16</f>
        <v>0</v>
      </c>
      <c r="BI16">
        <f>('Dat1'!FP17+'Dat1'!HJ17+'Dat1'!JD17+'Dat1'!KX17)/$A16</f>
        <v>0</v>
      </c>
      <c r="BJ16">
        <f>('Dat1'!FQ17+'Dat1'!HK17+'Dat1'!JE17+'Dat1'!KY17)/$A16</f>
        <v>5</v>
      </c>
      <c r="BK16">
        <f>('Dat1'!FR17+'Dat1'!HL17+'Dat1'!JF17+'Dat1'!KZ17)/$A16</f>
        <v>0</v>
      </c>
      <c r="BL16">
        <f>('Dat1'!FS17+'Dat1'!HM17+'Dat1'!JG17+'Dat1'!LA17)/$A16</f>
        <v>0</v>
      </c>
      <c r="BM16">
        <f>('Dat1'!FT17+'Dat1'!HN17+'Dat1'!JH17+'Dat1'!LB17)/$A16</f>
        <v>0</v>
      </c>
      <c r="BN16">
        <f>('Dat1'!FU17+'Dat1'!HO17+'Dat1'!JI17+'Dat1'!LC17)/$A16</f>
        <v>0</v>
      </c>
      <c r="BO16">
        <f>('Dat1'!FV17+'Dat1'!HP17+'Dat1'!JJ17+'Dat1'!LD17)/$A16</f>
        <v>0</v>
      </c>
      <c r="BP16">
        <f>('Dat1'!FW17+'Dat1'!HQ17+'Dat1'!JK17+'Dat1'!LE17)/$A16</f>
        <v>0</v>
      </c>
      <c r="BQ16">
        <f>('Dat1'!FX17+'Dat1'!HR17+'Dat1'!JL17+'Dat1'!LF17)/$A16</f>
        <v>0</v>
      </c>
      <c r="BR16">
        <f>('Dat1'!FY17+'Dat1'!HS17+'Dat1'!JM17+'Dat1'!LG17)/$A16</f>
        <v>0</v>
      </c>
      <c r="BS16">
        <f>('Dat1'!FZ17+'Dat1'!HT17+'Dat1'!JN17+'Dat1'!LH17)/$A16</f>
        <v>0</v>
      </c>
      <c r="BT16">
        <f>('Dat1'!GA17+'Dat1'!HU17+'Dat1'!JO17+'Dat1'!LI17)/$A16</f>
        <v>0</v>
      </c>
      <c r="BU16">
        <f>('Dat1'!GB17+'Dat1'!HV17+'Dat1'!JP17+'Dat1'!LJ17)/$A16</f>
        <v>0</v>
      </c>
      <c r="BV16">
        <f>('Dat1'!GC17+'Dat1'!HW17+'Dat1'!JQ17+'Dat1'!LK17)/$A16</f>
        <v>0</v>
      </c>
      <c r="BW16">
        <f>('Dat1'!GD17+'Dat1'!HX17+'Dat1'!JR17+'Dat1'!LL17)/$A16</f>
        <v>0</v>
      </c>
      <c r="BX16">
        <f>('Dat1'!GE17+'Dat1'!HY17+'Dat1'!JS17+'Dat1'!LM17)/$A16</f>
        <v>0</v>
      </c>
      <c r="BY16">
        <f>('Dat1'!GF17+'Dat1'!HZ17+'Dat1'!JT17+'Dat1'!LN17)/$A16</f>
        <v>0</v>
      </c>
      <c r="BZ16">
        <f>('Dat1'!GG17+'Dat1'!IA17+'Dat1'!JU17+'Dat1'!LO17)/$A16</f>
        <v>0</v>
      </c>
      <c r="CA16">
        <f>('Dat1'!GH17+'Dat1'!IB17+'Dat1'!JV17+'Dat1'!LP17)/$A16</f>
        <v>0</v>
      </c>
      <c r="CB16">
        <f>('Dat1'!GI17+'Dat1'!IC17+'Dat1'!JW17+'Dat1'!LQ17)/$A16</f>
        <v>0</v>
      </c>
      <c r="CC16">
        <f>('Dat1'!GJ17+'Dat1'!ID17+'Dat1'!JX17+'Dat1'!LR17)/$A16</f>
        <v>0</v>
      </c>
      <c r="CD16">
        <f>('Dat1'!GK17+'Dat1'!IE17+'Dat1'!JY17+'Dat1'!LS17)/$A16</f>
        <v>0</v>
      </c>
      <c r="CE16">
        <f>('Dat1'!GL17+'Dat1'!IF17+'Dat1'!JZ17+'Dat1'!LT17)/$A16</f>
        <v>0</v>
      </c>
      <c r="CF16" s="8">
        <f t="shared" si="1"/>
        <v>0</v>
      </c>
      <c r="CG16" s="8">
        <f t="shared" si="2"/>
        <v>5</v>
      </c>
      <c r="CH16">
        <f>('Dat1'!LU17+'Dat1'!NM17+'Dat1'!PE17+'Dat1'!QW17)/$A16</f>
        <v>0</v>
      </c>
      <c r="CI16">
        <f>('Dat1'!LV17+'Dat1'!NN17+'Dat1'!PF17+'Dat1'!QX17)/$A16</f>
        <v>0</v>
      </c>
      <c r="CJ16">
        <f>('Dat1'!LW17+'Dat1'!NO17+'Dat1'!PG17+'Dat1'!QY17)/$A16</f>
        <v>0</v>
      </c>
      <c r="CK16">
        <f>('Dat1'!LX17+'Dat1'!NP17+'Dat1'!PH17+'Dat1'!QZ17)/$A16</f>
        <v>0</v>
      </c>
      <c r="CL16">
        <f>('Dat1'!LY17+'Dat1'!NQ17+'Dat1'!PI17+'Dat1'!RA17)/$A16</f>
        <v>0</v>
      </c>
      <c r="CM16">
        <f>('Dat1'!LZ17+'Dat1'!NR17+'Dat1'!PJ17+'Dat1'!RB17)/$A16</f>
        <v>0</v>
      </c>
      <c r="CN16">
        <f>('Dat1'!MA17+'Dat1'!NS17+'Dat1'!PK17+'Dat1'!RC17)/$A16</f>
        <v>0</v>
      </c>
      <c r="CO16">
        <f>('Dat1'!MB17+'Dat1'!NT17+'Dat1'!PL17+'Dat1'!RD17)/$A16</f>
        <v>0</v>
      </c>
      <c r="CP16">
        <f>('Dat1'!MC17+'Dat1'!NU17+'Dat1'!PM17+'Dat1'!RE17)/$A16</f>
        <v>0</v>
      </c>
      <c r="CQ16">
        <f>('Dat1'!MD17+'Dat1'!NV17+'Dat1'!PN17+'Dat1'!RF17)/$A16</f>
        <v>0</v>
      </c>
      <c r="CR16">
        <f>('Dat1'!ME17+'Dat1'!NW17+'Dat1'!PO17+'Dat1'!RG17)/$A16</f>
        <v>0</v>
      </c>
      <c r="CS16">
        <f>('Dat1'!MF17+'Dat1'!NX17+'Dat1'!PP17+'Dat1'!RH17)/$A16</f>
        <v>0</v>
      </c>
      <c r="CT16">
        <f>('Dat1'!MG17+'Dat1'!NY17+'Dat1'!PQ17+'Dat1'!RI17)/$A16</f>
        <v>0</v>
      </c>
      <c r="CU16">
        <f>('Dat1'!MH17+'Dat1'!NZ17+'Dat1'!PR17+'Dat1'!RJ17)/$A16</f>
        <v>0</v>
      </c>
      <c r="CV16">
        <f>('Dat1'!MI17+'Dat1'!OA17+'Dat1'!PS17+'Dat1'!RK17)/$A16</f>
        <v>0</v>
      </c>
      <c r="CW16">
        <f>('Dat1'!MJ17+'Dat1'!OB17+'Dat1'!PT17+'Dat1'!RL17)/$A16</f>
        <v>0</v>
      </c>
      <c r="CX16">
        <f>('Dat1'!MK17+'Dat1'!OC17+'Dat1'!PU17+'Dat1'!RM17)/$A16</f>
        <v>0</v>
      </c>
      <c r="CY16">
        <f>('Dat1'!ML17+'Dat1'!OD17+'Dat1'!PV17+'Dat1'!RN17)/$A16</f>
        <v>0</v>
      </c>
      <c r="CZ16">
        <f>('Dat1'!MM17+'Dat1'!OE17+'Dat1'!PW17+'Dat1'!RO17)/$A16</f>
        <v>0</v>
      </c>
      <c r="DA16">
        <f>('Dat1'!MN17+'Dat1'!OF17+'Dat1'!PX17+'Dat1'!RP17)/$A16</f>
        <v>0</v>
      </c>
      <c r="DB16">
        <f>('Dat1'!MO17+'Dat1'!OG17+'Dat1'!PY17+'Dat1'!RQ17)/$A16</f>
        <v>0</v>
      </c>
      <c r="DC16">
        <f>('Dat1'!MP17+'Dat1'!OH17+'Dat1'!PZ17+'Dat1'!RR17)/$A16</f>
        <v>0</v>
      </c>
      <c r="DD16">
        <f>('Dat1'!MQ17+'Dat1'!OI17+'Dat1'!QA17+'Dat1'!RS17)/$A16</f>
        <v>0</v>
      </c>
      <c r="DE16">
        <f>('Dat1'!MR17+'Dat1'!OJ17+'Dat1'!QB17+'Dat1'!RT17)/$A16</f>
        <v>0</v>
      </c>
      <c r="DF16">
        <f>('Dat1'!MS17+'Dat1'!OK17+'Dat1'!QC17+'Dat1'!RU17)/$A16</f>
        <v>0</v>
      </c>
      <c r="DG16">
        <f>('Dat1'!MT17+'Dat1'!OL17+'Dat1'!QD17+'Dat1'!RV17)/$A16</f>
        <v>0</v>
      </c>
      <c r="DH16">
        <f>('Dat1'!MU17+'Dat1'!OM17+'Dat1'!QE17+'Dat1'!RW17)/$A16</f>
        <v>0</v>
      </c>
      <c r="DI16">
        <f>('Dat1'!MV17+'Dat1'!ON17+'Dat1'!QF17+'Dat1'!RX17)/$A16</f>
        <v>0</v>
      </c>
      <c r="DJ16">
        <f>('Dat1'!MW17+'Dat1'!OO17+'Dat1'!QG17+'Dat1'!RY17)/$A16</f>
        <v>6.75</v>
      </c>
      <c r="DK16">
        <f>('Dat1'!MX17+'Dat1'!OP17+'Dat1'!QH17+'Dat1'!RZ17)/$A16</f>
        <v>0</v>
      </c>
      <c r="DL16">
        <f>('Dat1'!MY17+'Dat1'!OQ17+'Dat1'!QI17+'Dat1'!SA17)/$A16</f>
        <v>0.75</v>
      </c>
      <c r="DM16">
        <f>('Dat1'!MZ17+'Dat1'!OR17+'Dat1'!QJ17+'Dat1'!SB17)/$A16</f>
        <v>0</v>
      </c>
      <c r="DN16">
        <f>('Dat1'!NA17+'Dat1'!OS17+'Dat1'!QK17+'Dat1'!SC17)/$A16</f>
        <v>0</v>
      </c>
      <c r="DO16">
        <f>('Dat1'!NB17+'Dat1'!OT17+'Dat1'!QL17+'Dat1'!SD17)/$A16</f>
        <v>0</v>
      </c>
      <c r="DP16">
        <f>('Dat1'!NC17+'Dat1'!OU17+'Dat1'!QM17+'Dat1'!SE17)/$A16</f>
        <v>1</v>
      </c>
      <c r="DQ16">
        <f>('Dat1'!ND17+'Dat1'!OV17+'Dat1'!QN17+'Dat1'!SF17)/$A16</f>
        <v>0</v>
      </c>
      <c r="DR16">
        <f>('Dat1'!NE17+'Dat1'!OW17+'Dat1'!QO17+'Dat1'!SG17)/$A16</f>
        <v>0</v>
      </c>
      <c r="DS16">
        <f>('Dat1'!NF17+'Dat1'!OX17+'Dat1'!QP17+'Dat1'!SH17)/$A16</f>
        <v>0</v>
      </c>
      <c r="DT16">
        <f>('Dat1'!NG17+'Dat1'!OY17+'Dat1'!QQ17+'Dat1'!SI17)/$A16</f>
        <v>0</v>
      </c>
      <c r="DU16">
        <f>('Dat1'!NH17+'Dat1'!OZ17+'Dat1'!QR17+'Dat1'!SJ17)/$A16</f>
        <v>0</v>
      </c>
      <c r="DV16">
        <f>('Dat1'!NI17+'Dat1'!PA17+'Dat1'!QS17+'Dat1'!SK17)/$A16</f>
        <v>0</v>
      </c>
      <c r="DW16">
        <f>('Dat1'!NJ17+'Dat1'!PB17+'Dat1'!QT17+'Dat1'!SL17)/$A16</f>
        <v>0</v>
      </c>
      <c r="DX16">
        <f>('Dat1'!NK17+'Dat1'!PC17+'Dat1'!QU17+'Dat1'!SM17)/$A16</f>
        <v>0</v>
      </c>
      <c r="DY16">
        <f>('Dat1'!NL17+'Dat1'!PD17+'Dat1'!QV17+'Dat1'!SN17)/$A16</f>
        <v>0</v>
      </c>
      <c r="DZ16" s="8">
        <f t="shared" si="7"/>
        <v>0</v>
      </c>
      <c r="EA16" s="8">
        <f t="shared" si="8"/>
        <v>8.5</v>
      </c>
      <c r="EB16" s="127">
        <f>('Dat1'!SO17+'Dat1'!SQ17+'Dat1'!SS17+'Dat1'!SU17)/$A16</f>
        <v>0</v>
      </c>
      <c r="EC16" s="127">
        <f>('Dat1'!SP17+'Dat1'!SR17+'Dat1'!ST17+'Dat1'!SV17)/$A16</f>
        <v>0</v>
      </c>
      <c r="ED16" s="8">
        <f t="shared" si="16"/>
        <v>0</v>
      </c>
      <c r="EE16" s="8">
        <f t="shared" si="9"/>
        <v>0</v>
      </c>
      <c r="EF16">
        <f>SUM('Dat1'!SW17+'Dat1'!TE17+'Dat1'!TM17+'Dat1'!TU17)/$A16</f>
        <v>0</v>
      </c>
      <c r="EG16">
        <f>SUM('Dat1'!SX17+'Dat1'!TF17+'Dat1'!TN17+'Dat1'!TV17)/$A16</f>
        <v>0</v>
      </c>
      <c r="EH16">
        <f>SUM('Dat1'!SY17+'Dat1'!TG17+'Dat1'!TO17+'Dat1'!TW17)/$A16</f>
        <v>0</v>
      </c>
      <c r="EI16">
        <f>SUM('Dat1'!SZ17+'Dat1'!TH17+'Dat1'!TP17+'Dat1'!TX17)/$A16</f>
        <v>0</v>
      </c>
      <c r="EJ16">
        <f>SUM('Dat1'!TA17+'Dat1'!TI17+'Dat1'!TQ17+'Dat1'!TY17)/$A16</f>
        <v>0</v>
      </c>
      <c r="EK16">
        <f>SUM('Dat1'!TB17+'Dat1'!TJ17+'Dat1'!TR17+'Dat1'!TZ17)/$A16</f>
        <v>0</v>
      </c>
      <c r="EL16">
        <f>SUM('Dat1'!TC17+'Dat1'!TK17+'Dat1'!TS17+'Dat1'!UA17)/$A16</f>
        <v>0</v>
      </c>
      <c r="EM16">
        <f>SUM('Dat1'!TD17+'Dat1'!TL17+'Dat1'!TT17+'Dat1'!UB17)/$A16</f>
        <v>0</v>
      </c>
      <c r="EN16" s="8">
        <f>SUM(EF16:EI16)</f>
        <v>0</v>
      </c>
      <c r="EO16" s="8">
        <f>SUM(EJ16:EM16)</f>
        <v>0</v>
      </c>
      <c r="EP16" s="7">
        <f>('Dat1'!UC17+'Dat1'!UG17)/2</f>
        <v>13.5</v>
      </c>
      <c r="EQ16" s="7">
        <f>('Dat1'!UD17+'Dat1'!UH17)/2</f>
        <v>0</v>
      </c>
      <c r="ER16" s="7">
        <f>('Dat1'!UE17+'Dat1'!UI17)/2</f>
        <v>13</v>
      </c>
      <c r="ES16" s="7">
        <f>('Dat1'!UF17+'Dat1'!UJ17)/2</f>
        <v>0.5</v>
      </c>
      <c r="ET16" s="8">
        <f>('Dat1'!UK17+'Dat1'!UT17)/2</f>
        <v>0</v>
      </c>
      <c r="EU16" s="8">
        <f>('Dat1'!UL17+'Dat1'!UU17)/2</f>
        <v>1</v>
      </c>
      <c r="EV16" s="8">
        <f>('Dat1'!UM17+'Dat1'!UV17)/2</f>
        <v>3</v>
      </c>
      <c r="EW16" s="8">
        <f>('Dat1'!UN17+'Dat1'!UW17)/2</f>
        <v>1.5</v>
      </c>
      <c r="EX16" s="8">
        <f>('Dat1'!UO17+'Dat1'!UX17)/2</f>
        <v>5.5</v>
      </c>
      <c r="EY16" s="8">
        <f>('Dat1'!UP17+'Dat1'!UY17)/2</f>
        <v>2.5</v>
      </c>
      <c r="EZ16" s="8">
        <f>('Dat1'!UQ17+'Dat1'!UZ17)/2</f>
        <v>0</v>
      </c>
      <c r="FA16" s="8">
        <f>('Dat1'!UR17+'Dat1'!VA17)/2</f>
        <v>0</v>
      </c>
      <c r="FB16" s="8">
        <f>('Dat1'!US17+'Dat1'!VB17)/2</f>
        <v>0</v>
      </c>
      <c r="FC16">
        <f>'Dat1'!VC17</f>
        <v>0</v>
      </c>
      <c r="FD16">
        <f>'Dat1'!VD17</f>
        <v>0</v>
      </c>
      <c r="FE16">
        <f>'Dat1'!VE17</f>
        <v>0</v>
      </c>
      <c r="FF16">
        <f>'Dat1'!VF17</f>
        <v>0</v>
      </c>
      <c r="FG16">
        <f>'Dat1'!VG17</f>
        <v>0</v>
      </c>
      <c r="FH16">
        <f>'Dat1'!VH17</f>
        <v>0</v>
      </c>
      <c r="FI16">
        <f>'Dat1'!VI17</f>
        <v>0</v>
      </c>
      <c r="FJ16">
        <f>'Dat1'!VJ17</f>
        <v>0</v>
      </c>
      <c r="FK16">
        <f>'Dat1'!VK17</f>
        <v>0</v>
      </c>
      <c r="FL16">
        <f>'Dat1'!VL17</f>
        <v>0</v>
      </c>
      <c r="FM16">
        <f>'Dat1'!VM17</f>
        <v>0</v>
      </c>
      <c r="FN16">
        <f>'Dat1'!VN17</f>
        <v>0</v>
      </c>
      <c r="FO16">
        <f>'Dat1'!VO17</f>
        <v>0</v>
      </c>
      <c r="FP16">
        <f>'Dat1'!VP17</f>
        <v>0</v>
      </c>
      <c r="FQ16">
        <f>'Dat1'!VQ17</f>
        <v>0</v>
      </c>
      <c r="FR16">
        <f>'Dat1'!VR17</f>
        <v>0</v>
      </c>
      <c r="FS16">
        <f>'Dat1'!VS17</f>
        <v>0</v>
      </c>
      <c r="FT16">
        <f>'Dat1'!VT17</f>
        <v>0</v>
      </c>
      <c r="FU16">
        <f>'Dat1'!VU17</f>
        <v>0</v>
      </c>
      <c r="FV16">
        <f>'Dat1'!VV17</f>
        <v>0</v>
      </c>
      <c r="FW16">
        <f>'Dat1'!VW17</f>
        <v>0</v>
      </c>
      <c r="FX16">
        <f>'Dat1'!VX17</f>
        <v>0</v>
      </c>
      <c r="FY16">
        <f>'Dat1'!VY17</f>
        <v>0</v>
      </c>
      <c r="FZ16">
        <f>'Dat1'!VZ17</f>
        <v>0</v>
      </c>
      <c r="GA16">
        <f>'Dat1'!WA17</f>
        <v>0</v>
      </c>
      <c r="GB16">
        <f>'Dat1'!WB17</f>
        <v>0</v>
      </c>
      <c r="GC16">
        <f>'Dat1'!WC17</f>
        <v>0</v>
      </c>
      <c r="GD16">
        <f>'Dat1'!WD17</f>
        <v>0</v>
      </c>
      <c r="GE16" s="12">
        <f>'Dat1'!WO17</f>
        <v>0</v>
      </c>
      <c r="GF16" s="12">
        <f>'Dat1'!WP17</f>
        <v>0</v>
      </c>
      <c r="GG16">
        <f>'Dat1'!WQ17</f>
        <v>0</v>
      </c>
      <c r="GH16">
        <f>'Dat1'!WR17</f>
        <v>0</v>
      </c>
      <c r="GI16">
        <f>'Dat1'!WS17</f>
        <v>0</v>
      </c>
      <c r="GJ16">
        <f>'Dat1'!WT17</f>
        <v>0</v>
      </c>
      <c r="GK16">
        <f>'Dat1'!WU17</f>
        <v>0</v>
      </c>
      <c r="GL16">
        <f>'Dat1'!WV17</f>
        <v>0</v>
      </c>
      <c r="GM16">
        <f>'Dat1'!WW17</f>
        <v>0</v>
      </c>
      <c r="GN16">
        <f>'Dat1'!WX17</f>
        <v>0</v>
      </c>
      <c r="GO16">
        <f>'Dat1'!WY17</f>
        <v>0</v>
      </c>
      <c r="GP16">
        <f>'Dat1'!WZ17</f>
        <v>0</v>
      </c>
      <c r="GQ16">
        <f>'Dat1'!XA17</f>
        <v>0</v>
      </c>
      <c r="GR16">
        <f>'Dat1'!XB17</f>
        <v>0</v>
      </c>
      <c r="GS16">
        <f>'Dat1'!XC17</f>
        <v>0</v>
      </c>
      <c r="GT16">
        <f>'Dat1'!XD17</f>
        <v>0</v>
      </c>
      <c r="GU16">
        <f>'Dat1'!XE17</f>
        <v>0</v>
      </c>
      <c r="GV16">
        <f>'Dat1'!XF17</f>
        <v>0</v>
      </c>
      <c r="GW16">
        <f>'Dat1'!XG17</f>
        <v>0</v>
      </c>
      <c r="GX16">
        <f>'Dat1'!XH17</f>
        <v>0</v>
      </c>
      <c r="GY16">
        <f>'Dat1'!XI17</f>
        <v>0</v>
      </c>
      <c r="GZ16">
        <f>'Dat1'!XJ17</f>
        <v>0</v>
      </c>
      <c r="HA16">
        <f>'Dat1'!XK17</f>
        <v>0</v>
      </c>
      <c r="HB16">
        <f>'Dat1'!XL17</f>
        <v>0</v>
      </c>
      <c r="HC16">
        <f>'Dat1'!XM17</f>
        <v>0</v>
      </c>
      <c r="HD16">
        <f>'Dat1'!XN17</f>
        <v>0</v>
      </c>
      <c r="HE16">
        <f>'Dat1'!XO17</f>
        <v>0</v>
      </c>
      <c r="HF16">
        <f>'Dat1'!XP17</f>
        <v>0</v>
      </c>
      <c r="HG16" s="12">
        <f t="shared" si="12"/>
        <v>0</v>
      </c>
      <c r="HH16" s="12">
        <f t="shared" si="13"/>
        <v>0</v>
      </c>
      <c r="HI16">
        <f>'Dat1'!XQ17</f>
        <v>0</v>
      </c>
      <c r="HJ16">
        <f>'Dat1'!XR17</f>
        <v>0</v>
      </c>
      <c r="HK16">
        <f>'Dat1'!XS17</f>
        <v>0</v>
      </c>
      <c r="HL16">
        <f>'Dat1'!XT17</f>
        <v>0</v>
      </c>
      <c r="HM16">
        <f>'Dat1'!XU17</f>
        <v>0</v>
      </c>
      <c r="HN16">
        <f>'Dat1'!XV17</f>
        <v>0</v>
      </c>
      <c r="HO16">
        <f>'Dat1'!XW17</f>
        <v>0</v>
      </c>
      <c r="HP16">
        <f>'Dat1'!XX17</f>
        <v>0</v>
      </c>
      <c r="HQ16">
        <f>'Dat1'!XY17</f>
        <v>0</v>
      </c>
      <c r="HR16">
        <f>'Dat1'!XZ17</f>
        <v>0</v>
      </c>
      <c r="HS16">
        <f>'Dat1'!YA17</f>
        <v>0</v>
      </c>
      <c r="HT16">
        <f>'Dat1'!YB17</f>
        <v>0</v>
      </c>
      <c r="HU16">
        <f>'Dat1'!YC17</f>
        <v>0</v>
      </c>
      <c r="HV16">
        <f>'Dat1'!YD17</f>
        <v>0</v>
      </c>
      <c r="HW16">
        <f>'Dat1'!YE17</f>
        <v>0</v>
      </c>
      <c r="HX16">
        <f>'Dat1'!YF17</f>
        <v>0</v>
      </c>
      <c r="HY16">
        <f>'Dat1'!YG17</f>
        <v>0</v>
      </c>
      <c r="HZ16">
        <f>'Dat1'!YH17</f>
        <v>0</v>
      </c>
      <c r="IA16">
        <f>'Dat1'!YI17</f>
        <v>20</v>
      </c>
      <c r="IB16">
        <f>'Dat1'!YJ17</f>
        <v>0</v>
      </c>
      <c r="IC16">
        <f>'Dat1'!YK17</f>
        <v>0</v>
      </c>
      <c r="ID16">
        <f>'Dat1'!YL17</f>
        <v>0</v>
      </c>
      <c r="IE16">
        <f>'Dat1'!YM17</f>
        <v>0</v>
      </c>
      <c r="IF16">
        <f>'Dat1'!YN17</f>
        <v>0</v>
      </c>
      <c r="IG16">
        <f>'Dat1'!YO17</f>
        <v>64</v>
      </c>
      <c r="IH16">
        <f>'Dat1'!YP17</f>
        <v>0</v>
      </c>
      <c r="II16">
        <f>'Dat1'!YQ17</f>
        <v>0</v>
      </c>
      <c r="IJ16">
        <f>'Dat1'!YR17</f>
        <v>0</v>
      </c>
      <c r="IK16">
        <f>'Dat1'!YS17</f>
        <v>0</v>
      </c>
      <c r="IL16">
        <f>'Dat1'!YT17</f>
        <v>0</v>
      </c>
      <c r="IM16">
        <f>'Dat1'!YU17</f>
        <v>0</v>
      </c>
      <c r="IN16">
        <f>'Dat1'!YV17</f>
        <v>0</v>
      </c>
      <c r="IO16">
        <f>'Dat1'!YW17</f>
        <v>0</v>
      </c>
      <c r="IP16">
        <f>'Dat1'!YX17</f>
        <v>0</v>
      </c>
      <c r="IQ16">
        <f>'Dat1'!YY17</f>
        <v>0</v>
      </c>
      <c r="IR16">
        <f>'Dat1'!YZ17</f>
        <v>4</v>
      </c>
      <c r="IS16">
        <f>'Dat1'!ZA17</f>
        <v>0</v>
      </c>
      <c r="IT16">
        <f>'Dat1'!ZB17</f>
        <v>0</v>
      </c>
      <c r="IU16">
        <f>'Dat1'!ZC17</f>
        <v>0</v>
      </c>
      <c r="IV16">
        <f>'Dat1'!ZD17</f>
        <v>0</v>
      </c>
      <c r="IW16">
        <f>'Dat1'!ZE17</f>
        <v>0</v>
      </c>
      <c r="IX16">
        <f>'Dat1'!ZF17</f>
        <v>0</v>
      </c>
      <c r="IY16">
        <f>'Dat1'!ZG17</f>
        <v>0</v>
      </c>
      <c r="IZ16">
        <f>'Dat1'!ZH17</f>
        <v>0</v>
      </c>
      <c r="JA16">
        <f>'Dat1'!ZI17</f>
        <v>0</v>
      </c>
      <c r="JB16">
        <f>'Dat1'!ZJ17</f>
        <v>0</v>
      </c>
      <c r="JC16" s="12">
        <f t="shared" si="3"/>
        <v>20</v>
      </c>
      <c r="JD16" s="12">
        <f t="shared" si="4"/>
        <v>68</v>
      </c>
      <c r="JE16">
        <f>'Dat1'!ZK17</f>
        <v>0</v>
      </c>
      <c r="JF16">
        <f>'Dat1'!ZL17</f>
        <v>0</v>
      </c>
      <c r="JG16">
        <f>'Dat1'!ZM17</f>
        <v>0</v>
      </c>
      <c r="JH16">
        <f>'Dat1'!ZN17</f>
        <v>0</v>
      </c>
      <c r="JI16">
        <f>'Dat1'!ZO17</f>
        <v>0</v>
      </c>
      <c r="JJ16">
        <f>'Dat1'!ZP17</f>
        <v>0</v>
      </c>
      <c r="JK16">
        <f>'Dat1'!ZQ17</f>
        <v>0</v>
      </c>
      <c r="JL16">
        <f>'Dat1'!ZR17</f>
        <v>0</v>
      </c>
      <c r="JM16">
        <f>'Dat1'!ZS17</f>
        <v>0</v>
      </c>
      <c r="JN16">
        <f>'Dat1'!ZT17</f>
        <v>0</v>
      </c>
      <c r="JO16">
        <f>'Dat1'!ZU17</f>
        <v>0</v>
      </c>
      <c r="JP16">
        <f>'Dat1'!ZV17</f>
        <v>0</v>
      </c>
      <c r="JQ16">
        <f>'Dat1'!ZW17</f>
        <v>0</v>
      </c>
      <c r="JR16">
        <f>'Dat1'!ZX17</f>
        <v>0</v>
      </c>
      <c r="JS16">
        <f>'Dat1'!ZY17</f>
        <v>0</v>
      </c>
      <c r="JT16">
        <f>'Dat1'!ZZ17</f>
        <v>0</v>
      </c>
      <c r="JU16">
        <f>'Dat1'!AAA17</f>
        <v>0</v>
      </c>
      <c r="JV16">
        <f>'Dat1'!AAB17</f>
        <v>0</v>
      </c>
      <c r="JW16">
        <f>'Dat1'!AAC17</f>
        <v>0</v>
      </c>
      <c r="JX16">
        <f>'Dat1'!AAD17</f>
        <v>0</v>
      </c>
      <c r="JY16">
        <f>'Dat1'!AAE17</f>
        <v>0</v>
      </c>
      <c r="JZ16">
        <f>'Dat1'!AAF17</f>
        <v>0</v>
      </c>
      <c r="KA16">
        <f>'Dat1'!AAG17</f>
        <v>0</v>
      </c>
      <c r="KB16">
        <f>'Dat1'!AAH17</f>
        <v>0</v>
      </c>
      <c r="KC16">
        <f>'Dat1'!AAI17</f>
        <v>0</v>
      </c>
      <c r="KD16">
        <f>'Dat1'!AAJ17</f>
        <v>8</v>
      </c>
      <c r="KE16">
        <f>'Dat1'!AAK17</f>
        <v>0</v>
      </c>
      <c r="KF16">
        <f>'Dat1'!AAL17</f>
        <v>0</v>
      </c>
      <c r="KG16">
        <f>'Dat1'!AAM17</f>
        <v>74</v>
      </c>
      <c r="KH16">
        <f>'Dat1'!AAN17</f>
        <v>0</v>
      </c>
      <c r="KI16">
        <f>'Dat1'!AAO17</f>
        <v>16</v>
      </c>
      <c r="KJ16">
        <f>'Dat1'!AAP17</f>
        <v>0</v>
      </c>
      <c r="KK16">
        <f>'Dat1'!AAQ17</f>
        <v>0</v>
      </c>
      <c r="KL16">
        <f>'Dat1'!AAR17</f>
        <v>0</v>
      </c>
      <c r="KM16">
        <f>'Dat1'!AAS17</f>
        <v>20</v>
      </c>
      <c r="KN16">
        <f>'Dat1'!AAT17</f>
        <v>0</v>
      </c>
      <c r="KO16">
        <f>'Dat1'!AAU17</f>
        <v>0</v>
      </c>
      <c r="KP16">
        <f>'Dat1'!AAV17</f>
        <v>0</v>
      </c>
      <c r="KQ16">
        <f>'Dat1'!AAW17</f>
        <v>0</v>
      </c>
      <c r="KR16">
        <f>'Dat1'!AAX17</f>
        <v>0</v>
      </c>
      <c r="KS16">
        <f>'Dat1'!AAY17</f>
        <v>0</v>
      </c>
      <c r="KT16">
        <f>'Dat1'!AAZ17</f>
        <v>0</v>
      </c>
      <c r="KU16">
        <f>'Dat1'!ABA17</f>
        <v>0</v>
      </c>
      <c r="KV16">
        <f>'Dat1'!ABB17</f>
        <v>0</v>
      </c>
      <c r="KW16" s="12">
        <f>SUM(Dat1fix!JE16:JZ16)</f>
        <v>0</v>
      </c>
      <c r="KX16" s="12">
        <f t="shared" si="14"/>
        <v>118</v>
      </c>
      <c r="KY16" s="12">
        <f>'Dat1'!ABC17</f>
        <v>0</v>
      </c>
      <c r="KZ16" s="12">
        <f>'Dat1'!ABD17</f>
        <v>1</v>
      </c>
      <c r="LA16">
        <f>'Dat1'!ABE17</f>
        <v>0</v>
      </c>
      <c r="LB16">
        <f>'Dat1'!ABF17</f>
        <v>0</v>
      </c>
      <c r="LC16">
        <f>'Dat1'!ABG17</f>
        <v>0</v>
      </c>
      <c r="LD16">
        <f>'Dat1'!VI17</f>
        <v>0</v>
      </c>
      <c r="LE16">
        <f>'Dat1'!VJ17</f>
        <v>0</v>
      </c>
      <c r="LF16">
        <f>'Dat1'!VK17</f>
        <v>0</v>
      </c>
      <c r="LG16">
        <f>'Dat1'!VL17</f>
        <v>0</v>
      </c>
      <c r="LH16">
        <f>'Dat1'!VM17</f>
        <v>0</v>
      </c>
      <c r="LI16">
        <f>'Dat1'!VN17</f>
        <v>0</v>
      </c>
      <c r="LJ16">
        <f>'Dat1'!VO17</f>
        <v>0</v>
      </c>
      <c r="LK16">
        <f>'Dat1'!VP17</f>
        <v>0</v>
      </c>
      <c r="LL16">
        <f>'Dat1'!VQ17</f>
        <v>0</v>
      </c>
      <c r="LM16">
        <f>'Dat1'!VR17</f>
        <v>0</v>
      </c>
      <c r="LN16">
        <f>'Dat1'!VS17</f>
        <v>0</v>
      </c>
      <c r="LO16">
        <f>'Dat1'!VT17</f>
        <v>0</v>
      </c>
      <c r="LP16">
        <f>'Dat1'!VU17</f>
        <v>0</v>
      </c>
      <c r="LQ16">
        <f>'Dat1'!VV17</f>
        <v>0</v>
      </c>
      <c r="LR16">
        <f>'Dat1'!VW17</f>
        <v>0</v>
      </c>
      <c r="LS16">
        <f>'Dat1'!VX17</f>
        <v>0</v>
      </c>
      <c r="LT16">
        <f>'Dat1'!VY17</f>
        <v>0</v>
      </c>
      <c r="LU16">
        <f>'Dat1'!VZ17</f>
        <v>0</v>
      </c>
      <c r="LV16" s="12">
        <f>'Dat1'!WA17</f>
        <v>0</v>
      </c>
      <c r="LW16" s="12">
        <f>'Dat1'!WB17</f>
        <v>0</v>
      </c>
      <c r="LX16" s="12">
        <f>'Dat1'!WC17</f>
        <v>0</v>
      </c>
      <c r="LY16" s="12">
        <f>'Dat1'!WD17</f>
        <v>0</v>
      </c>
      <c r="LZ16" s="364">
        <f>'Dat1'!AG17</f>
        <v>0</v>
      </c>
      <c r="MA16" s="364">
        <f>'Dat1'!AH17</f>
        <v>0</v>
      </c>
      <c r="MB16" s="364">
        <f>'Dat1'!AI17</f>
        <v>0</v>
      </c>
      <c r="MC16" s="364">
        <f>'Dat1'!AJ17</f>
        <v>0</v>
      </c>
      <c r="MD16" s="364">
        <f>'Dat1'!WE17</f>
        <v>0</v>
      </c>
    </row>
    <row r="17" spans="1:342">
      <c r="A17" s="73">
        <f>'Dat1'!C18</f>
        <v>4</v>
      </c>
      <c r="B17" t="str">
        <f>'Dat1'!F18</f>
        <v>Hedmark</v>
      </c>
      <c r="C17" t="str">
        <f>'Dat1'!G18</f>
        <v>Skarnes vgs</v>
      </c>
      <c r="D17" t="str">
        <f>'Dat1'!H18&amp;" ("&amp;LEFT('Dat1'!I18,1)&amp;"S)"</f>
        <v>Hedmark fengsel Bruvoll avd (LS)</v>
      </c>
      <c r="E17">
        <v>2</v>
      </c>
      <c r="F17">
        <f t="shared" si="15"/>
        <v>2</v>
      </c>
      <c r="G17">
        <f>'Dat1'!J18</f>
        <v>70</v>
      </c>
      <c r="H17" s="8">
        <f>('Dat1'!AK18+'Dat1'!AM18+'Dat1'!AO18+'Dat1'!AQ18)/$A17</f>
        <v>0.25</v>
      </c>
      <c r="I17" s="8">
        <f>('Dat1'!AL18+'Dat1'!AN18+'Dat1'!AP18+'Dat1'!AR18)/$A17</f>
        <v>0.25</v>
      </c>
      <c r="J17">
        <f>('Dat1'!AS18+'Dat1'!BS18+'Dat1'!CS18+'Dat1'!DS18)/$A17</f>
        <v>0</v>
      </c>
      <c r="K17">
        <f>('Dat1'!AT18+'Dat1'!BT18+'Dat1'!CT18+'Dat1'!DT18)/$A17</f>
        <v>0</v>
      </c>
      <c r="L17">
        <f>('Dat1'!AU18+'Dat1'!BU18+'Dat1'!CU18+'Dat1'!DU18)/$A17</f>
        <v>0</v>
      </c>
      <c r="M17">
        <f>('Dat1'!AV18+'Dat1'!BV18+'Dat1'!CV18+'Dat1'!DV18)/$A17</f>
        <v>0.25</v>
      </c>
      <c r="N17">
        <f>('Dat1'!AW18+'Dat1'!BW18+'Dat1'!CW18+'Dat1'!DW18)/$A17</f>
        <v>0</v>
      </c>
      <c r="O17">
        <f>('Dat1'!AX18+'Dat1'!BX18+'Dat1'!CX18+'Dat1'!DX18)/$A17</f>
        <v>0</v>
      </c>
      <c r="P17">
        <f>('Dat1'!AY18+'Dat1'!BY18+'Dat1'!CY18+'Dat1'!DY18)/$A17</f>
        <v>0</v>
      </c>
      <c r="Q17">
        <f>('Dat1'!AZ18+'Dat1'!BZ18+'Dat1'!CZ18+'Dat1'!DZ18)/$A17</f>
        <v>0</v>
      </c>
      <c r="R17">
        <f>('Dat1'!BA18+'Dat1'!CA18+'Dat1'!DA18+'Dat1'!EA18)/$A17</f>
        <v>0</v>
      </c>
      <c r="S17">
        <f>('Dat1'!BB18+'Dat1'!CB18+'Dat1'!DB18+'Dat1'!EB18)/$A17</f>
        <v>0</v>
      </c>
      <c r="T17">
        <f>('Dat1'!BC18+'Dat1'!CC18+'Dat1'!DC18+'Dat1'!EC18)/$A17</f>
        <v>0</v>
      </c>
      <c r="U17">
        <f>('Dat1'!BD18+'Dat1'!CD18+'Dat1'!DD18+'Dat1'!ED18)/$A17</f>
        <v>2.25</v>
      </c>
      <c r="V17">
        <f>('Dat1'!BE18+'Dat1'!CE18+'Dat1'!DE18+'Dat1'!EE18)/$A17</f>
        <v>0</v>
      </c>
      <c r="W17">
        <f>('Dat1'!BF18+'Dat1'!CF18+'Dat1'!DF18+'Dat1'!EF18)/$A17</f>
        <v>2.25</v>
      </c>
      <c r="X17">
        <f>('Dat1'!BG18+'Dat1'!CG18+'Dat1'!DG18+'Dat1'!EG18)/$A17</f>
        <v>0</v>
      </c>
      <c r="Y17">
        <f>('Dat1'!BH18+'Dat1'!CH18+'Dat1'!DH18+'Dat1'!EH18)/$A17</f>
        <v>0</v>
      </c>
      <c r="Z17">
        <f>('Dat1'!BI18+'Dat1'!CI18+'Dat1'!DI18+'Dat1'!EI18)/$A17</f>
        <v>3.5</v>
      </c>
      <c r="AA17">
        <f>('Dat1'!BJ18+'Dat1'!CJ18+'Dat1'!DJ18+'Dat1'!EJ18)/$A17</f>
        <v>0.25</v>
      </c>
      <c r="AB17">
        <f>('Dat1'!BK18+'Dat1'!CK18+'Dat1'!DK18+'Dat1'!EK18)/$A17</f>
        <v>0</v>
      </c>
      <c r="AC17">
        <f>('Dat1'!BL18+'Dat1'!CL18+'Dat1'!DL18+'Dat1'!EL18)/$A17</f>
        <v>0</v>
      </c>
      <c r="AD17">
        <f>('Dat1'!BM18+'Dat1'!CM18+'Dat1'!DM18+'Dat1'!EM18)/$A17</f>
        <v>0</v>
      </c>
      <c r="AE17">
        <f>('Dat1'!BN18+'Dat1'!CN18+'Dat1'!DN18+'Dat1'!EN18)/$A17</f>
        <v>0</v>
      </c>
      <c r="AF17">
        <f>('Dat1'!BO18+'Dat1'!CO18+'Dat1'!DO18+'Dat1'!EO18)/$A17</f>
        <v>0</v>
      </c>
      <c r="AG17">
        <f>('Dat1'!BP18+'Dat1'!CP18+'Dat1'!DP18+'Dat1'!EP18)/$A17</f>
        <v>1.75</v>
      </c>
      <c r="AH17">
        <f>('Dat1'!BQ18+'Dat1'!CQ18+'Dat1'!DQ18+'Dat1'!EQ18)/$A17</f>
        <v>3</v>
      </c>
      <c r="AI17">
        <f>('Dat1'!BR18+'Dat1'!CR18+'Dat1'!DR18+'Dat1'!ER18)/$A17</f>
        <v>0</v>
      </c>
      <c r="AJ17" s="8">
        <f t="shared" si="5"/>
        <v>2.5</v>
      </c>
      <c r="AK17" s="8">
        <f t="shared" si="6"/>
        <v>10.75</v>
      </c>
      <c r="AL17">
        <f>('Dat1'!ES18+'Dat1'!GM18+'Dat1'!IG18+'Dat1'!KA18)/$A17</f>
        <v>0</v>
      </c>
      <c r="AM17">
        <f>('Dat1'!ET18+'Dat1'!GN18+'Dat1'!IH18+'Dat1'!KB18)/$A17</f>
        <v>0</v>
      </c>
      <c r="AN17">
        <f>('Dat1'!EU18+'Dat1'!GO18+'Dat1'!II18+'Dat1'!KC18)/$A17</f>
        <v>0</v>
      </c>
      <c r="AO17">
        <f>('Dat1'!EV18+'Dat1'!GP18+'Dat1'!IJ18+'Dat1'!KD18)/$A17</f>
        <v>0</v>
      </c>
      <c r="AP17">
        <f>('Dat1'!EW18+'Dat1'!GQ18+'Dat1'!IK18+'Dat1'!KE18)/$A17</f>
        <v>0</v>
      </c>
      <c r="AQ17">
        <f>('Dat1'!EX18+'Dat1'!GR18+'Dat1'!IL18+'Dat1'!KF18)/$A17</f>
        <v>0</v>
      </c>
      <c r="AR17">
        <f>('Dat1'!EY18+'Dat1'!GS18+'Dat1'!IM18+'Dat1'!KG18)/$A17</f>
        <v>0</v>
      </c>
      <c r="AS17">
        <f>('Dat1'!EZ18+'Dat1'!GT18+'Dat1'!IN18+'Dat1'!KH18)/$A17</f>
        <v>0</v>
      </c>
      <c r="AT17">
        <f>('Dat1'!FA18+'Dat1'!GU18+'Dat1'!IO18+'Dat1'!KI18)/$A17</f>
        <v>0</v>
      </c>
      <c r="AU17">
        <f>('Dat1'!FB18+'Dat1'!GV18+'Dat1'!IP18+'Dat1'!KJ18)/$A17</f>
        <v>0</v>
      </c>
      <c r="AV17">
        <f>('Dat1'!FC18+'Dat1'!GW18+'Dat1'!IQ18+'Dat1'!KK18)/$A17</f>
        <v>0</v>
      </c>
      <c r="AW17">
        <f>('Dat1'!FD18+'Dat1'!GX18+'Dat1'!IR18+'Dat1'!KL18)/$A17</f>
        <v>0</v>
      </c>
      <c r="AX17">
        <f>('Dat1'!FE18+'Dat1'!GY18+'Dat1'!IS18+'Dat1'!KM18)/$A17</f>
        <v>0</v>
      </c>
      <c r="AY17">
        <f>('Dat1'!FF18+'Dat1'!GZ18+'Dat1'!IT18+'Dat1'!KN18)/$A17</f>
        <v>0</v>
      </c>
      <c r="AZ17">
        <f>('Dat1'!FG18+'Dat1'!HA18+'Dat1'!IU18+'Dat1'!KO18)/$A17</f>
        <v>0</v>
      </c>
      <c r="BA17">
        <f>('Dat1'!FH18+'Dat1'!HB18+'Dat1'!IV18+'Dat1'!KP18)/$A17</f>
        <v>0</v>
      </c>
      <c r="BB17">
        <f>('Dat1'!FI18+'Dat1'!HC18+'Dat1'!IW18+'Dat1'!KQ18)/$A17</f>
        <v>2.75</v>
      </c>
      <c r="BC17">
        <f>('Dat1'!FJ18+'Dat1'!HD18+'Dat1'!IX18+'Dat1'!KR18)/$A17</f>
        <v>0</v>
      </c>
      <c r="BD17">
        <f>('Dat1'!FK18+'Dat1'!HE18+'Dat1'!IY18+'Dat1'!KS18)/$A17</f>
        <v>0</v>
      </c>
      <c r="BE17">
        <f>('Dat1'!FL18+'Dat1'!HF18+'Dat1'!IZ18+'Dat1'!KT18)/$A17</f>
        <v>0</v>
      </c>
      <c r="BF17">
        <f>('Dat1'!FM18+'Dat1'!HG18+'Dat1'!JA18+'Dat1'!KU18)/$A17</f>
        <v>0</v>
      </c>
      <c r="BG17">
        <f>('Dat1'!FN18+'Dat1'!HH18+'Dat1'!JB18+'Dat1'!KV18)/$A17</f>
        <v>0</v>
      </c>
      <c r="BH17">
        <f>('Dat1'!FO18+'Dat1'!HI18+'Dat1'!JC18+'Dat1'!KW18)/$A17</f>
        <v>0</v>
      </c>
      <c r="BI17">
        <f>('Dat1'!FP18+'Dat1'!HJ18+'Dat1'!JD18+'Dat1'!KX18)/$A17</f>
        <v>0</v>
      </c>
      <c r="BJ17">
        <f>('Dat1'!FQ18+'Dat1'!HK18+'Dat1'!JE18+'Dat1'!KY18)/$A17</f>
        <v>1</v>
      </c>
      <c r="BK17">
        <f>('Dat1'!FR18+'Dat1'!HL18+'Dat1'!JF18+'Dat1'!KZ18)/$A17</f>
        <v>0</v>
      </c>
      <c r="BL17">
        <f>('Dat1'!FS18+'Dat1'!HM18+'Dat1'!JG18+'Dat1'!LA18)/$A17</f>
        <v>0</v>
      </c>
      <c r="BM17">
        <f>('Dat1'!FT18+'Dat1'!HN18+'Dat1'!JH18+'Dat1'!LB18)/$A17</f>
        <v>0</v>
      </c>
      <c r="BN17">
        <f>('Dat1'!FU18+'Dat1'!HO18+'Dat1'!JI18+'Dat1'!LC18)/$A17</f>
        <v>0</v>
      </c>
      <c r="BO17">
        <f>('Dat1'!FV18+'Dat1'!HP18+'Dat1'!JJ18+'Dat1'!LD18)/$A17</f>
        <v>0</v>
      </c>
      <c r="BP17">
        <f>('Dat1'!FW18+'Dat1'!HQ18+'Dat1'!JK18+'Dat1'!LE18)/$A17</f>
        <v>0</v>
      </c>
      <c r="BQ17">
        <f>('Dat1'!FX18+'Dat1'!HR18+'Dat1'!JL18+'Dat1'!LF18)/$A17</f>
        <v>0</v>
      </c>
      <c r="BR17">
        <f>('Dat1'!FY18+'Dat1'!HS18+'Dat1'!JM18+'Dat1'!LG18)/$A17</f>
        <v>1</v>
      </c>
      <c r="BS17">
        <f>('Dat1'!FZ18+'Dat1'!HT18+'Dat1'!JN18+'Dat1'!LH18)/$A17</f>
        <v>0</v>
      </c>
      <c r="BT17">
        <f>('Dat1'!GA18+'Dat1'!HU18+'Dat1'!JO18+'Dat1'!LI18)/$A17</f>
        <v>0</v>
      </c>
      <c r="BU17">
        <f>('Dat1'!GB18+'Dat1'!HV18+'Dat1'!JP18+'Dat1'!LJ18)/$A17</f>
        <v>0</v>
      </c>
      <c r="BV17">
        <f>('Dat1'!GC18+'Dat1'!HW18+'Dat1'!JQ18+'Dat1'!LK18)/$A17</f>
        <v>0</v>
      </c>
      <c r="BW17">
        <f>('Dat1'!GD18+'Dat1'!HX18+'Dat1'!JR18+'Dat1'!LL18)/$A17</f>
        <v>0</v>
      </c>
      <c r="BX17">
        <f>('Dat1'!GE18+'Dat1'!HY18+'Dat1'!JS18+'Dat1'!LM18)/$A17</f>
        <v>0</v>
      </c>
      <c r="BY17">
        <f>('Dat1'!GF18+'Dat1'!HZ18+'Dat1'!JT18+'Dat1'!LN18)/$A17</f>
        <v>0</v>
      </c>
      <c r="BZ17">
        <f>('Dat1'!GG18+'Dat1'!IA18+'Dat1'!JU18+'Dat1'!LO18)/$A17</f>
        <v>0</v>
      </c>
      <c r="CA17">
        <f>('Dat1'!GH18+'Dat1'!IB18+'Dat1'!JV18+'Dat1'!LP18)/$A17</f>
        <v>0.5</v>
      </c>
      <c r="CB17">
        <f>('Dat1'!GI18+'Dat1'!IC18+'Dat1'!JW18+'Dat1'!LQ18)/$A17</f>
        <v>0</v>
      </c>
      <c r="CC17">
        <f>('Dat1'!GJ18+'Dat1'!ID18+'Dat1'!JX18+'Dat1'!LR18)/$A17</f>
        <v>0</v>
      </c>
      <c r="CD17">
        <f>('Dat1'!GK18+'Dat1'!IE18+'Dat1'!JY18+'Dat1'!LS18)/$A17</f>
        <v>1.75</v>
      </c>
      <c r="CE17">
        <f>('Dat1'!GL18+'Dat1'!IF18+'Dat1'!JZ18+'Dat1'!LT18)/$A17</f>
        <v>0</v>
      </c>
      <c r="CF17" s="8">
        <f t="shared" si="1"/>
        <v>2.75</v>
      </c>
      <c r="CG17" s="8">
        <f t="shared" si="2"/>
        <v>4.25</v>
      </c>
      <c r="CH17">
        <f>('Dat1'!LU18+'Dat1'!NM18+'Dat1'!PE18+'Dat1'!QW18)/$A17</f>
        <v>0</v>
      </c>
      <c r="CI17">
        <f>('Dat1'!LV18+'Dat1'!NN18+'Dat1'!PF18+'Dat1'!QX18)/$A17</f>
        <v>0</v>
      </c>
      <c r="CJ17">
        <f>('Dat1'!LW18+'Dat1'!NO18+'Dat1'!PG18+'Dat1'!QY18)/$A17</f>
        <v>0</v>
      </c>
      <c r="CK17">
        <f>('Dat1'!LX18+'Dat1'!NP18+'Dat1'!PH18+'Dat1'!QZ18)/$A17</f>
        <v>0</v>
      </c>
      <c r="CL17">
        <f>('Dat1'!LY18+'Dat1'!NQ18+'Dat1'!PI18+'Dat1'!RA18)/$A17</f>
        <v>0</v>
      </c>
      <c r="CM17">
        <f>('Dat1'!LZ18+'Dat1'!NR18+'Dat1'!PJ18+'Dat1'!RB18)/$A17</f>
        <v>0</v>
      </c>
      <c r="CN17">
        <f>('Dat1'!MA18+'Dat1'!NS18+'Dat1'!PK18+'Dat1'!RC18)/$A17</f>
        <v>0</v>
      </c>
      <c r="CO17">
        <f>('Dat1'!MB18+'Dat1'!NT18+'Dat1'!PL18+'Dat1'!RD18)/$A17</f>
        <v>0</v>
      </c>
      <c r="CP17">
        <f>('Dat1'!MC18+'Dat1'!NU18+'Dat1'!PM18+'Dat1'!RE18)/$A17</f>
        <v>0</v>
      </c>
      <c r="CQ17">
        <f>('Dat1'!MD18+'Dat1'!NV18+'Dat1'!PN18+'Dat1'!RF18)/$A17</f>
        <v>0</v>
      </c>
      <c r="CR17">
        <f>('Dat1'!ME18+'Dat1'!NW18+'Dat1'!PO18+'Dat1'!RG18)/$A17</f>
        <v>0</v>
      </c>
      <c r="CS17">
        <f>('Dat1'!MF18+'Dat1'!NX18+'Dat1'!PP18+'Dat1'!RH18)/$A17</f>
        <v>0</v>
      </c>
      <c r="CT17">
        <f>('Dat1'!MG18+'Dat1'!NY18+'Dat1'!PQ18+'Dat1'!RI18)/$A17</f>
        <v>0</v>
      </c>
      <c r="CU17">
        <f>('Dat1'!MH18+'Dat1'!NZ18+'Dat1'!PR18+'Dat1'!RJ18)/$A17</f>
        <v>0</v>
      </c>
      <c r="CV17">
        <f>('Dat1'!MI18+'Dat1'!OA18+'Dat1'!PS18+'Dat1'!RK18)/$A17</f>
        <v>0</v>
      </c>
      <c r="CW17">
        <f>('Dat1'!MJ18+'Dat1'!OB18+'Dat1'!PT18+'Dat1'!RL18)/$A17</f>
        <v>0</v>
      </c>
      <c r="CX17">
        <f>('Dat1'!MK18+'Dat1'!OC18+'Dat1'!PU18+'Dat1'!RM18)/$A17</f>
        <v>0</v>
      </c>
      <c r="CY17">
        <f>('Dat1'!ML18+'Dat1'!OD18+'Dat1'!PV18+'Dat1'!RN18)/$A17</f>
        <v>0</v>
      </c>
      <c r="CZ17">
        <f>('Dat1'!MM18+'Dat1'!OE18+'Dat1'!PW18+'Dat1'!RO18)/$A17</f>
        <v>0</v>
      </c>
      <c r="DA17">
        <f>('Dat1'!MN18+'Dat1'!OF18+'Dat1'!PX18+'Dat1'!RP18)/$A17</f>
        <v>0</v>
      </c>
      <c r="DB17">
        <f>('Dat1'!MO18+'Dat1'!OG18+'Dat1'!PY18+'Dat1'!RQ18)/$A17</f>
        <v>0</v>
      </c>
      <c r="DC17">
        <f>('Dat1'!MP18+'Dat1'!OH18+'Dat1'!PZ18+'Dat1'!RR18)/$A17</f>
        <v>0</v>
      </c>
      <c r="DD17">
        <f>('Dat1'!MQ18+'Dat1'!OI18+'Dat1'!QA18+'Dat1'!RS18)/$A17</f>
        <v>0</v>
      </c>
      <c r="DE17">
        <f>('Dat1'!MR18+'Dat1'!OJ18+'Dat1'!QB18+'Dat1'!RT18)/$A17</f>
        <v>0</v>
      </c>
      <c r="DF17">
        <f>('Dat1'!MS18+'Dat1'!OK18+'Dat1'!QC18+'Dat1'!RU18)/$A17</f>
        <v>0</v>
      </c>
      <c r="DG17">
        <f>('Dat1'!MT18+'Dat1'!OL18+'Dat1'!QD18+'Dat1'!RV18)/$A17</f>
        <v>0</v>
      </c>
      <c r="DH17">
        <f>('Dat1'!MU18+'Dat1'!OM18+'Dat1'!QE18+'Dat1'!RW18)/$A17</f>
        <v>0</v>
      </c>
      <c r="DI17">
        <f>('Dat1'!MV18+'Dat1'!ON18+'Dat1'!QF18+'Dat1'!RX18)/$A17</f>
        <v>2.25</v>
      </c>
      <c r="DJ17">
        <f>('Dat1'!MW18+'Dat1'!OO18+'Dat1'!QG18+'Dat1'!RY18)/$A17</f>
        <v>0</v>
      </c>
      <c r="DK17">
        <f>('Dat1'!MX18+'Dat1'!OP18+'Dat1'!QH18+'Dat1'!RZ18)/$A17</f>
        <v>0</v>
      </c>
      <c r="DL17">
        <f>('Dat1'!MY18+'Dat1'!OQ18+'Dat1'!QI18+'Dat1'!SA18)/$A17</f>
        <v>0</v>
      </c>
      <c r="DM17">
        <f>('Dat1'!MZ18+'Dat1'!OR18+'Dat1'!QJ18+'Dat1'!SB18)/$A17</f>
        <v>0</v>
      </c>
      <c r="DN17">
        <f>('Dat1'!NA18+'Dat1'!OS18+'Dat1'!QK18+'Dat1'!SC18)/$A17</f>
        <v>0</v>
      </c>
      <c r="DO17">
        <f>('Dat1'!NB18+'Dat1'!OT18+'Dat1'!QL18+'Dat1'!SD18)/$A17</f>
        <v>0</v>
      </c>
      <c r="DP17">
        <f>('Dat1'!NC18+'Dat1'!OU18+'Dat1'!QM18+'Dat1'!SE18)/$A17</f>
        <v>0</v>
      </c>
      <c r="DQ17">
        <f>('Dat1'!ND18+'Dat1'!OV18+'Dat1'!QN18+'Dat1'!SF18)/$A17</f>
        <v>0</v>
      </c>
      <c r="DR17">
        <f>('Dat1'!NE18+'Dat1'!OW18+'Dat1'!QO18+'Dat1'!SG18)/$A17</f>
        <v>0</v>
      </c>
      <c r="DS17">
        <f>('Dat1'!NF18+'Dat1'!OX18+'Dat1'!QP18+'Dat1'!SH18)/$A17</f>
        <v>0</v>
      </c>
      <c r="DT17">
        <f>('Dat1'!NG18+'Dat1'!OY18+'Dat1'!QQ18+'Dat1'!SI18)/$A17</f>
        <v>0</v>
      </c>
      <c r="DU17">
        <f>('Dat1'!NH18+'Dat1'!OZ18+'Dat1'!QR18+'Dat1'!SJ18)/$A17</f>
        <v>0</v>
      </c>
      <c r="DV17">
        <f>('Dat1'!NI18+'Dat1'!PA18+'Dat1'!QS18+'Dat1'!SK18)/$A17</f>
        <v>0</v>
      </c>
      <c r="DW17">
        <f>('Dat1'!NJ18+'Dat1'!PB18+'Dat1'!QT18+'Dat1'!SL18)/$A17</f>
        <v>0</v>
      </c>
      <c r="DX17">
        <f>('Dat1'!NK18+'Dat1'!PC18+'Dat1'!QU18+'Dat1'!SM18)/$A17</f>
        <v>0</v>
      </c>
      <c r="DY17">
        <f>('Dat1'!NL18+'Dat1'!PD18+'Dat1'!QV18+'Dat1'!SN18)/$A17</f>
        <v>0.25</v>
      </c>
      <c r="DZ17" s="8">
        <f t="shared" si="7"/>
        <v>0</v>
      </c>
      <c r="EA17" s="8">
        <f t="shared" si="8"/>
        <v>2.5</v>
      </c>
      <c r="EB17" s="127">
        <f>('Dat1'!SO18+'Dat1'!SQ18+'Dat1'!SS18+'Dat1'!SU18)/$A17</f>
        <v>0.5</v>
      </c>
      <c r="EC17" s="127">
        <f>('Dat1'!SP18+'Dat1'!SR18+'Dat1'!ST18+'Dat1'!SV18)/$A17</f>
        <v>0.25</v>
      </c>
      <c r="ED17" s="8">
        <f t="shared" si="16"/>
        <v>0.5</v>
      </c>
      <c r="EE17" s="8">
        <f t="shared" si="9"/>
        <v>0.25</v>
      </c>
      <c r="EF17">
        <f>SUM('Dat1'!SW18+'Dat1'!TE18+'Dat1'!TM18+'Dat1'!TU18)/$A17</f>
        <v>0.75</v>
      </c>
      <c r="EG17">
        <f>SUM('Dat1'!SX18+'Dat1'!TF18+'Dat1'!TN18+'Dat1'!TV18)/$A17</f>
        <v>0</v>
      </c>
      <c r="EH17">
        <f>SUM('Dat1'!SY18+'Dat1'!TG18+'Dat1'!TO18+'Dat1'!TW18)/$A17</f>
        <v>0.5</v>
      </c>
      <c r="EI17">
        <f>SUM('Dat1'!SZ18+'Dat1'!TH18+'Dat1'!TP18+'Dat1'!TX18)/$A17</f>
        <v>0</v>
      </c>
      <c r="EJ17">
        <f>SUM('Dat1'!TA18+'Dat1'!TI18+'Dat1'!TQ18+'Dat1'!TY18)/$A17</f>
        <v>0</v>
      </c>
      <c r="EK17">
        <f>SUM('Dat1'!TB18+'Dat1'!TJ18+'Dat1'!TR18+'Dat1'!TZ18)/$A17</f>
        <v>0</v>
      </c>
      <c r="EL17">
        <f>SUM('Dat1'!TC18+'Dat1'!TK18+'Dat1'!TS18+'Dat1'!UA18)/$A17</f>
        <v>0</v>
      </c>
      <c r="EM17">
        <f>SUM('Dat1'!TD18+'Dat1'!TL18+'Dat1'!TT18+'Dat1'!UB18)/$A17</f>
        <v>0</v>
      </c>
      <c r="EN17" s="8">
        <f t="shared" si="10"/>
        <v>1.25</v>
      </c>
      <c r="EO17" s="8">
        <f t="shared" si="11"/>
        <v>0</v>
      </c>
      <c r="EP17" s="7">
        <f>('Dat1'!UC18+'Dat1'!UG18)/2</f>
        <v>29.5</v>
      </c>
      <c r="EQ17" s="7">
        <f>('Dat1'!UD18+'Dat1'!UH18)/2</f>
        <v>0</v>
      </c>
      <c r="ER17" s="7">
        <f>('Dat1'!UE18+'Dat1'!UI18)/2</f>
        <v>4.5</v>
      </c>
      <c r="ES17" s="7">
        <f>('Dat1'!UF18+'Dat1'!UJ18)/2</f>
        <v>1</v>
      </c>
      <c r="ET17" s="8">
        <f>('Dat1'!UK18+'Dat1'!UT18)/2</f>
        <v>0</v>
      </c>
      <c r="EU17" s="8">
        <f>('Dat1'!UL18+'Dat1'!UU18)/2</f>
        <v>0</v>
      </c>
      <c r="EV17" s="8">
        <f>('Dat1'!UM18+'Dat1'!UV18)/2</f>
        <v>6.5</v>
      </c>
      <c r="EW17" s="8">
        <f>('Dat1'!UN18+'Dat1'!UW18)/2</f>
        <v>6.5</v>
      </c>
      <c r="EX17" s="8">
        <f>('Dat1'!UO18+'Dat1'!UX18)/2</f>
        <v>6</v>
      </c>
      <c r="EY17" s="8">
        <f>('Dat1'!UP18+'Dat1'!UY18)/2</f>
        <v>6.5</v>
      </c>
      <c r="EZ17" s="8">
        <f>('Dat1'!UQ18+'Dat1'!UZ18)/2</f>
        <v>3</v>
      </c>
      <c r="FA17" s="8">
        <f>('Dat1'!UR18+'Dat1'!VA18)/2</f>
        <v>1</v>
      </c>
      <c r="FB17" s="8">
        <f>('Dat1'!US18+'Dat1'!VB18)/2</f>
        <v>0</v>
      </c>
      <c r="FC17">
        <f>'Dat1'!VC18</f>
        <v>0</v>
      </c>
      <c r="FD17">
        <f>'Dat1'!VD18</f>
        <v>0</v>
      </c>
      <c r="FE17">
        <f>'Dat1'!VE18</f>
        <v>0</v>
      </c>
      <c r="FF17">
        <f>'Dat1'!VF18</f>
        <v>0</v>
      </c>
      <c r="FG17">
        <f>'Dat1'!VG18</f>
        <v>0</v>
      </c>
      <c r="FH17">
        <f>'Dat1'!VH18</f>
        <v>0</v>
      </c>
      <c r="FI17">
        <f>'Dat1'!VI18</f>
        <v>0</v>
      </c>
      <c r="FJ17">
        <f>'Dat1'!VJ18</f>
        <v>0</v>
      </c>
      <c r="FK17">
        <f>'Dat1'!VK18</f>
        <v>0</v>
      </c>
      <c r="FL17">
        <f>'Dat1'!VL18</f>
        <v>0</v>
      </c>
      <c r="FM17">
        <f>'Dat1'!VM18</f>
        <v>8</v>
      </c>
      <c r="FN17">
        <f>'Dat1'!VN18</f>
        <v>16</v>
      </c>
      <c r="FO17">
        <f>'Dat1'!VO18</f>
        <v>0</v>
      </c>
      <c r="FP17">
        <f>'Dat1'!VP18</f>
        <v>0</v>
      </c>
      <c r="FQ17">
        <f>'Dat1'!VQ18</f>
        <v>0</v>
      </c>
      <c r="FR17">
        <f>'Dat1'!VR18</f>
        <v>0</v>
      </c>
      <c r="FS17">
        <f>'Dat1'!VS18</f>
        <v>0</v>
      </c>
      <c r="FT17">
        <f>'Dat1'!VT18</f>
        <v>2</v>
      </c>
      <c r="FU17">
        <f>'Dat1'!VU18</f>
        <v>0</v>
      </c>
      <c r="FV17">
        <f>'Dat1'!VV18</f>
        <v>0</v>
      </c>
      <c r="FW17">
        <f>'Dat1'!VW18</f>
        <v>0</v>
      </c>
      <c r="FX17">
        <f>'Dat1'!VX18</f>
        <v>0</v>
      </c>
      <c r="FY17">
        <f>'Dat1'!VY18</f>
        <v>186</v>
      </c>
      <c r="FZ17">
        <f>'Dat1'!VZ18</f>
        <v>62</v>
      </c>
      <c r="GA17">
        <f>'Dat1'!WA18</f>
        <v>0</v>
      </c>
      <c r="GB17">
        <f>'Dat1'!WB18</f>
        <v>0</v>
      </c>
      <c r="GC17">
        <f>'Dat1'!WC18</f>
        <v>0</v>
      </c>
      <c r="GD17">
        <f>'Dat1'!WD18</f>
        <v>0</v>
      </c>
      <c r="GE17" s="12">
        <f>'Dat1'!WO18</f>
        <v>1</v>
      </c>
      <c r="GF17" s="12">
        <f>'Dat1'!WP18</f>
        <v>1</v>
      </c>
      <c r="GG17">
        <f>'Dat1'!WQ18</f>
        <v>0</v>
      </c>
      <c r="GH17">
        <f>'Dat1'!WR18</f>
        <v>0</v>
      </c>
      <c r="GI17">
        <f>'Dat1'!WS18</f>
        <v>0</v>
      </c>
      <c r="GJ17">
        <f>'Dat1'!WT18</f>
        <v>0</v>
      </c>
      <c r="GK17">
        <f>'Dat1'!WU18</f>
        <v>0</v>
      </c>
      <c r="GL17">
        <f>'Dat1'!WV18</f>
        <v>0</v>
      </c>
      <c r="GM17">
        <f>'Dat1'!WW18</f>
        <v>0</v>
      </c>
      <c r="GN17">
        <f>'Dat1'!WX18</f>
        <v>0</v>
      </c>
      <c r="GO17">
        <f>'Dat1'!WY18</f>
        <v>0</v>
      </c>
      <c r="GP17">
        <f>'Dat1'!WZ18</f>
        <v>0</v>
      </c>
      <c r="GQ17">
        <f>'Dat1'!XA18</f>
        <v>0</v>
      </c>
      <c r="GR17">
        <f>'Dat1'!XB18</f>
        <v>0</v>
      </c>
      <c r="GS17">
        <f>'Dat1'!XC18</f>
        <v>0</v>
      </c>
      <c r="GT17">
        <f>'Dat1'!XD18</f>
        <v>27</v>
      </c>
      <c r="GU17">
        <f>'Dat1'!XE18</f>
        <v>0</v>
      </c>
      <c r="GV17">
        <f>'Dat1'!XF18</f>
        <v>0</v>
      </c>
      <c r="GW17">
        <f>'Dat1'!XG18</f>
        <v>29</v>
      </c>
      <c r="GX17">
        <f>'Dat1'!XH18</f>
        <v>9</v>
      </c>
      <c r="GY17">
        <f>'Dat1'!XI18</f>
        <v>0</v>
      </c>
      <c r="GZ17">
        <f>'Dat1'!XJ18</f>
        <v>0</v>
      </c>
      <c r="HA17">
        <f>'Dat1'!XK18</f>
        <v>0</v>
      </c>
      <c r="HB17">
        <f>'Dat1'!XL18</f>
        <v>0</v>
      </c>
      <c r="HC17">
        <f>'Dat1'!XM18</f>
        <v>0</v>
      </c>
      <c r="HD17">
        <f>'Dat1'!XN18</f>
        <v>43</v>
      </c>
      <c r="HE17">
        <f>'Dat1'!XO18</f>
        <v>48</v>
      </c>
      <c r="HF17">
        <f>'Dat1'!XP18</f>
        <v>0</v>
      </c>
      <c r="HG17" s="12">
        <f t="shared" si="12"/>
        <v>0</v>
      </c>
      <c r="HH17" s="12">
        <f t="shared" si="13"/>
        <v>156</v>
      </c>
      <c r="HI17">
        <f>'Dat1'!XQ18</f>
        <v>0</v>
      </c>
      <c r="HJ17">
        <f>'Dat1'!XR18</f>
        <v>0</v>
      </c>
      <c r="HK17">
        <f>'Dat1'!XS18</f>
        <v>0</v>
      </c>
      <c r="HL17">
        <f>'Dat1'!XT18</f>
        <v>0</v>
      </c>
      <c r="HM17">
        <f>'Dat1'!XU18</f>
        <v>0</v>
      </c>
      <c r="HN17">
        <f>'Dat1'!XV18</f>
        <v>6</v>
      </c>
      <c r="HO17">
        <f>'Dat1'!XW18</f>
        <v>0</v>
      </c>
      <c r="HP17">
        <f>'Dat1'!XX18</f>
        <v>0</v>
      </c>
      <c r="HQ17">
        <f>'Dat1'!XY18</f>
        <v>0</v>
      </c>
      <c r="HR17">
        <f>'Dat1'!XZ18</f>
        <v>0</v>
      </c>
      <c r="HS17">
        <f>'Dat1'!YA18</f>
        <v>0</v>
      </c>
      <c r="HT17">
        <f>'Dat1'!YB18</f>
        <v>0</v>
      </c>
      <c r="HU17">
        <f>'Dat1'!YC18</f>
        <v>0</v>
      </c>
      <c r="HV17">
        <f>'Dat1'!YD18</f>
        <v>0</v>
      </c>
      <c r="HW17">
        <f>'Dat1'!YE18</f>
        <v>0</v>
      </c>
      <c r="HX17">
        <f>'Dat1'!YF18</f>
        <v>0</v>
      </c>
      <c r="HY17">
        <f>'Dat1'!YG18</f>
        <v>0</v>
      </c>
      <c r="HZ17">
        <f>'Dat1'!YH18</f>
        <v>0</v>
      </c>
      <c r="IA17">
        <f>'Dat1'!YI18</f>
        <v>40</v>
      </c>
      <c r="IB17">
        <f>'Dat1'!YJ18</f>
        <v>0</v>
      </c>
      <c r="IC17">
        <f>'Dat1'!YK18</f>
        <v>0</v>
      </c>
      <c r="ID17">
        <f>'Dat1'!YL18</f>
        <v>0</v>
      </c>
      <c r="IE17">
        <f>'Dat1'!YM18</f>
        <v>0</v>
      </c>
      <c r="IF17">
        <f>'Dat1'!YN18</f>
        <v>0</v>
      </c>
      <c r="IG17">
        <f>'Dat1'!YO18</f>
        <v>0</v>
      </c>
      <c r="IH17">
        <f>'Dat1'!YP18</f>
        <v>0</v>
      </c>
      <c r="II17">
        <f>'Dat1'!YQ18</f>
        <v>0</v>
      </c>
      <c r="IJ17">
        <f>'Dat1'!YR18</f>
        <v>0</v>
      </c>
      <c r="IK17">
        <f>'Dat1'!YS18</f>
        <v>0</v>
      </c>
      <c r="IL17">
        <f>'Dat1'!YT18</f>
        <v>0</v>
      </c>
      <c r="IM17">
        <f>'Dat1'!YU18</f>
        <v>0</v>
      </c>
      <c r="IN17">
        <f>'Dat1'!YV18</f>
        <v>0</v>
      </c>
      <c r="IO17">
        <f>'Dat1'!YW18</f>
        <v>38</v>
      </c>
      <c r="IP17">
        <f>'Dat1'!YX18</f>
        <v>0</v>
      </c>
      <c r="IQ17">
        <f>'Dat1'!YY18</f>
        <v>0</v>
      </c>
      <c r="IR17">
        <f>'Dat1'!YZ18</f>
        <v>10</v>
      </c>
      <c r="IS17">
        <f>'Dat1'!ZA18</f>
        <v>0</v>
      </c>
      <c r="IT17">
        <f>'Dat1'!ZB18</f>
        <v>0</v>
      </c>
      <c r="IU17">
        <f>'Dat1'!ZC18</f>
        <v>0</v>
      </c>
      <c r="IV17">
        <f>'Dat1'!ZD18</f>
        <v>31</v>
      </c>
      <c r="IW17">
        <f>'Dat1'!ZE18</f>
        <v>0</v>
      </c>
      <c r="IX17">
        <f>'Dat1'!ZF18</f>
        <v>0</v>
      </c>
      <c r="IY17">
        <f>'Dat1'!ZG18</f>
        <v>0</v>
      </c>
      <c r="IZ17">
        <f>'Dat1'!ZH18</f>
        <v>9</v>
      </c>
      <c r="JA17">
        <f>'Dat1'!ZI18</f>
        <v>36</v>
      </c>
      <c r="JB17">
        <f>'Dat1'!ZJ18</f>
        <v>28</v>
      </c>
      <c r="JC17" s="12">
        <f t="shared" si="3"/>
        <v>46</v>
      </c>
      <c r="JD17" s="12">
        <f t="shared" si="4"/>
        <v>152</v>
      </c>
      <c r="JE17">
        <f>'Dat1'!ZK18</f>
        <v>0</v>
      </c>
      <c r="JF17">
        <f>'Dat1'!ZL18</f>
        <v>0</v>
      </c>
      <c r="JG17">
        <f>'Dat1'!ZM18</f>
        <v>0</v>
      </c>
      <c r="JH17">
        <f>'Dat1'!ZN18</f>
        <v>0</v>
      </c>
      <c r="JI17">
        <f>'Dat1'!ZO18</f>
        <v>0</v>
      </c>
      <c r="JJ17">
        <f>'Dat1'!ZP18</f>
        <v>0</v>
      </c>
      <c r="JK17">
        <f>'Dat1'!ZQ18</f>
        <v>0</v>
      </c>
      <c r="JL17">
        <f>'Dat1'!ZR18</f>
        <v>0</v>
      </c>
      <c r="JM17">
        <f>'Dat1'!ZS18</f>
        <v>0</v>
      </c>
      <c r="JN17">
        <f>'Dat1'!ZT18</f>
        <v>0</v>
      </c>
      <c r="JO17">
        <f>'Dat1'!ZU18</f>
        <v>0</v>
      </c>
      <c r="JP17">
        <f>'Dat1'!ZV18</f>
        <v>0</v>
      </c>
      <c r="JQ17">
        <f>'Dat1'!ZW18</f>
        <v>0</v>
      </c>
      <c r="JR17">
        <f>'Dat1'!ZX18</f>
        <v>0</v>
      </c>
      <c r="JS17">
        <f>'Dat1'!ZY18</f>
        <v>0</v>
      </c>
      <c r="JT17">
        <f>'Dat1'!ZZ18</f>
        <v>0</v>
      </c>
      <c r="JU17">
        <f>'Dat1'!AAA18</f>
        <v>0</v>
      </c>
      <c r="JV17">
        <f>'Dat1'!AAB18</f>
        <v>0</v>
      </c>
      <c r="JW17">
        <f>'Dat1'!AAC18</f>
        <v>0</v>
      </c>
      <c r="JX17">
        <f>'Dat1'!AAD18</f>
        <v>0</v>
      </c>
      <c r="JY17">
        <f>'Dat1'!AAE18</f>
        <v>0</v>
      </c>
      <c r="JZ17">
        <f>'Dat1'!AAF18</f>
        <v>0</v>
      </c>
      <c r="KA17">
        <f>'Dat1'!AAG18</f>
        <v>0</v>
      </c>
      <c r="KB17">
        <f>'Dat1'!AAH18</f>
        <v>0</v>
      </c>
      <c r="KC17">
        <f>'Dat1'!AAI18</f>
        <v>0</v>
      </c>
      <c r="KD17">
        <f>'Dat1'!AAJ18</f>
        <v>0</v>
      </c>
      <c r="KE17">
        <f>'Dat1'!AAK18</f>
        <v>0</v>
      </c>
      <c r="KF17">
        <f>'Dat1'!AAL18</f>
        <v>48</v>
      </c>
      <c r="KG17">
        <f>'Dat1'!AAM18</f>
        <v>0</v>
      </c>
      <c r="KH17">
        <f>'Dat1'!AAN18</f>
        <v>0</v>
      </c>
      <c r="KI17">
        <f>'Dat1'!AAO18</f>
        <v>23</v>
      </c>
      <c r="KJ17">
        <f>'Dat1'!AAP18</f>
        <v>12</v>
      </c>
      <c r="KK17">
        <f>'Dat1'!AAQ18</f>
        <v>0</v>
      </c>
      <c r="KL17">
        <f>'Dat1'!AAR18</f>
        <v>0</v>
      </c>
      <c r="KM17">
        <f>'Dat1'!AAS18</f>
        <v>10</v>
      </c>
      <c r="KN17">
        <f>'Dat1'!AAT18</f>
        <v>0</v>
      </c>
      <c r="KO17">
        <f>'Dat1'!AAU18</f>
        <v>0</v>
      </c>
      <c r="KP17">
        <f>'Dat1'!AAV18</f>
        <v>0</v>
      </c>
      <c r="KQ17">
        <f>'Dat1'!AAW18</f>
        <v>28</v>
      </c>
      <c r="KR17">
        <f>'Dat1'!AAX18</f>
        <v>0</v>
      </c>
      <c r="KS17">
        <f>'Dat1'!AAY18</f>
        <v>0</v>
      </c>
      <c r="KT17">
        <f>'Dat1'!AAZ18</f>
        <v>10</v>
      </c>
      <c r="KU17">
        <f>'Dat1'!ABA18</f>
        <v>27</v>
      </c>
      <c r="KV17">
        <f>'Dat1'!ABB18</f>
        <v>18</v>
      </c>
      <c r="KW17" s="12">
        <f>SUM(Dat1fix!JE17:JZ17)</f>
        <v>0</v>
      </c>
      <c r="KX17" s="12">
        <f t="shared" si="14"/>
        <v>176</v>
      </c>
      <c r="KY17" s="12">
        <f>'Dat1'!ABC18</f>
        <v>3</v>
      </c>
      <c r="KZ17" s="12">
        <f>'Dat1'!ABD18</f>
        <v>6</v>
      </c>
      <c r="LA17">
        <f>'Dat1'!ABE18</f>
        <v>0</v>
      </c>
      <c r="LB17">
        <f>'Dat1'!ABF18</f>
        <v>0</v>
      </c>
      <c r="LC17">
        <f>'Dat1'!ABG18</f>
        <v>0</v>
      </c>
      <c r="LD17">
        <f>'Dat1'!VI18</f>
        <v>0</v>
      </c>
      <c r="LE17">
        <f>'Dat1'!VJ18</f>
        <v>0</v>
      </c>
      <c r="LF17">
        <f>'Dat1'!VK18</f>
        <v>0</v>
      </c>
      <c r="LG17">
        <f>'Dat1'!VL18</f>
        <v>0</v>
      </c>
      <c r="LH17">
        <f>'Dat1'!VM18</f>
        <v>8</v>
      </c>
      <c r="LI17">
        <f>'Dat1'!VN18</f>
        <v>16</v>
      </c>
      <c r="LJ17">
        <f>'Dat1'!VO18</f>
        <v>0</v>
      </c>
      <c r="LK17">
        <f>'Dat1'!VP18</f>
        <v>0</v>
      </c>
      <c r="LL17">
        <f>'Dat1'!VQ18</f>
        <v>0</v>
      </c>
      <c r="LM17">
        <f>'Dat1'!VR18</f>
        <v>0</v>
      </c>
      <c r="LN17">
        <f>'Dat1'!VS18</f>
        <v>0</v>
      </c>
      <c r="LO17">
        <f>'Dat1'!VT18</f>
        <v>2</v>
      </c>
      <c r="LP17">
        <f>'Dat1'!VU18</f>
        <v>0</v>
      </c>
      <c r="LQ17">
        <f>'Dat1'!VV18</f>
        <v>0</v>
      </c>
      <c r="LR17">
        <f>'Dat1'!VW18</f>
        <v>0</v>
      </c>
      <c r="LS17">
        <f>'Dat1'!VX18</f>
        <v>0</v>
      </c>
      <c r="LT17">
        <f>'Dat1'!VY18</f>
        <v>186</v>
      </c>
      <c r="LU17">
        <f>'Dat1'!VZ18</f>
        <v>62</v>
      </c>
      <c r="LV17" s="12">
        <f>'Dat1'!WA18</f>
        <v>0</v>
      </c>
      <c r="LW17" s="12">
        <f>'Dat1'!WB18</f>
        <v>0</v>
      </c>
      <c r="LX17" s="12">
        <f>'Dat1'!WC18</f>
        <v>0</v>
      </c>
      <c r="LY17" s="12">
        <f>'Dat1'!WD18</f>
        <v>0</v>
      </c>
      <c r="LZ17" s="364">
        <f>'Dat1'!AG18</f>
        <v>16</v>
      </c>
      <c r="MA17" s="364">
        <f>'Dat1'!AH18</f>
        <v>10</v>
      </c>
      <c r="MB17" s="364">
        <f>'Dat1'!AI18</f>
        <v>17</v>
      </c>
      <c r="MC17" s="364">
        <f>'Dat1'!AJ18</f>
        <v>10</v>
      </c>
      <c r="MD17" s="364">
        <f>'Dat1'!WE18</f>
        <v>93</v>
      </c>
    </row>
    <row r="18" spans="1:342">
      <c r="A18" s="73">
        <f>'Dat1'!C19</f>
        <v>4</v>
      </c>
      <c r="B18" t="str">
        <f>'Dat1'!F19</f>
        <v>Hedmark</v>
      </c>
      <c r="C18" t="str">
        <f>'Dat1'!G19</f>
        <v>Storhamar vgs</v>
      </c>
      <c r="D18" t="str">
        <f>'Dat1'!H19&amp;" ("&amp;LEFT('Dat1'!I19,1)&amp;"S)"</f>
        <v>Hedmark fengsel Hamar avd (HS)</v>
      </c>
      <c r="E18">
        <v>1</v>
      </c>
      <c r="F18">
        <f t="shared" si="15"/>
        <v>1</v>
      </c>
      <c r="G18">
        <f>'Dat1'!J19</f>
        <v>31</v>
      </c>
      <c r="H18" s="8">
        <f>('Dat1'!AK19+'Dat1'!AM19+'Dat1'!AO19+'Dat1'!AQ19)/$A18</f>
        <v>0</v>
      </c>
      <c r="I18" s="8">
        <f>('Dat1'!AL19+'Dat1'!AN19+'Dat1'!AP19+'Dat1'!AR19)/$A18</f>
        <v>0</v>
      </c>
      <c r="J18">
        <f>('Dat1'!AS19+'Dat1'!BS19+'Dat1'!CS19+'Dat1'!DS19)/$A18</f>
        <v>0.5</v>
      </c>
      <c r="K18">
        <f>('Dat1'!AT19+'Dat1'!BT19+'Dat1'!CT19+'Dat1'!DT19)/$A18</f>
        <v>0</v>
      </c>
      <c r="L18">
        <f>('Dat1'!AU19+'Dat1'!BU19+'Dat1'!CU19+'Dat1'!DU19)/$A18</f>
        <v>0</v>
      </c>
      <c r="M18">
        <f>('Dat1'!AV19+'Dat1'!BV19+'Dat1'!CV19+'Dat1'!DV19)/$A18</f>
        <v>2</v>
      </c>
      <c r="N18">
        <f>('Dat1'!AW19+'Dat1'!BW19+'Dat1'!CW19+'Dat1'!DW19)/$A18</f>
        <v>0</v>
      </c>
      <c r="O18">
        <f>('Dat1'!AX19+'Dat1'!BX19+'Dat1'!CX19+'Dat1'!DX19)/$A18</f>
        <v>0</v>
      </c>
      <c r="P18">
        <f>('Dat1'!AY19+'Dat1'!BY19+'Dat1'!CY19+'Dat1'!DY19)/$A18</f>
        <v>0</v>
      </c>
      <c r="Q18">
        <f>('Dat1'!AZ19+'Dat1'!BZ19+'Dat1'!CZ19+'Dat1'!DZ19)/$A18</f>
        <v>0</v>
      </c>
      <c r="R18">
        <f>('Dat1'!BA19+'Dat1'!CA19+'Dat1'!DA19+'Dat1'!EA19)/$A18</f>
        <v>0</v>
      </c>
      <c r="S18">
        <f>('Dat1'!BB19+'Dat1'!CB19+'Dat1'!DB19+'Dat1'!EB19)/$A18</f>
        <v>0</v>
      </c>
      <c r="T18">
        <f>('Dat1'!BC19+'Dat1'!CC19+'Dat1'!DC19+'Dat1'!EC19)/$A18</f>
        <v>0</v>
      </c>
      <c r="U18">
        <f>('Dat1'!BD19+'Dat1'!CD19+'Dat1'!DD19+'Dat1'!ED19)/$A18</f>
        <v>0</v>
      </c>
      <c r="V18">
        <f>('Dat1'!BE19+'Dat1'!CE19+'Dat1'!DE19+'Dat1'!EE19)/$A18</f>
        <v>0</v>
      </c>
      <c r="W18">
        <f>('Dat1'!BF19+'Dat1'!CF19+'Dat1'!DF19+'Dat1'!EF19)/$A18</f>
        <v>1.25</v>
      </c>
      <c r="X18">
        <f>('Dat1'!BG19+'Dat1'!CG19+'Dat1'!DG19+'Dat1'!EG19)/$A18</f>
        <v>0</v>
      </c>
      <c r="Y18">
        <f>('Dat1'!BH19+'Dat1'!CH19+'Dat1'!DH19+'Dat1'!EH19)/$A18</f>
        <v>0</v>
      </c>
      <c r="Z18">
        <f>('Dat1'!BI19+'Dat1'!CI19+'Dat1'!DI19+'Dat1'!EI19)/$A18</f>
        <v>1</v>
      </c>
      <c r="AA18">
        <f>('Dat1'!BJ19+'Dat1'!CJ19+'Dat1'!DJ19+'Dat1'!EJ19)/$A18</f>
        <v>0</v>
      </c>
      <c r="AB18">
        <f>('Dat1'!BK19+'Dat1'!CK19+'Dat1'!DK19+'Dat1'!EK19)/$A18</f>
        <v>0</v>
      </c>
      <c r="AC18">
        <f>('Dat1'!BL19+'Dat1'!CL19+'Dat1'!DL19+'Dat1'!EL19)/$A18</f>
        <v>0</v>
      </c>
      <c r="AD18">
        <f>('Dat1'!BM19+'Dat1'!CM19+'Dat1'!DM19+'Dat1'!EM19)/$A18</f>
        <v>0</v>
      </c>
      <c r="AE18">
        <f>('Dat1'!BN19+'Dat1'!CN19+'Dat1'!DN19+'Dat1'!EN19)/$A18</f>
        <v>0</v>
      </c>
      <c r="AF18">
        <f>('Dat1'!BO19+'Dat1'!CO19+'Dat1'!DO19+'Dat1'!EO19)/$A18</f>
        <v>0</v>
      </c>
      <c r="AG18">
        <f>('Dat1'!BP19+'Dat1'!CP19+'Dat1'!DP19+'Dat1'!EP19)/$A18</f>
        <v>0.25</v>
      </c>
      <c r="AH18">
        <f>('Dat1'!BQ19+'Dat1'!CQ19+'Dat1'!DQ19+'Dat1'!EQ19)/$A18</f>
        <v>0</v>
      </c>
      <c r="AI18">
        <f>('Dat1'!BR19+'Dat1'!CR19+'Dat1'!DR19+'Dat1'!ER19)/$A18</f>
        <v>0</v>
      </c>
      <c r="AJ18" s="8">
        <f t="shared" si="5"/>
        <v>2.5</v>
      </c>
      <c r="AK18" s="8">
        <f t="shared" si="6"/>
        <v>2.5</v>
      </c>
      <c r="AL18">
        <f>('Dat1'!ES19+'Dat1'!GM19+'Dat1'!IG19+'Dat1'!KA19)/$A18</f>
        <v>0</v>
      </c>
      <c r="AM18">
        <f>('Dat1'!ET19+'Dat1'!GN19+'Dat1'!IH19+'Dat1'!KB19)/$A18</f>
        <v>0</v>
      </c>
      <c r="AN18">
        <f>('Dat1'!EU19+'Dat1'!GO19+'Dat1'!II19+'Dat1'!KC19)/$A18</f>
        <v>0</v>
      </c>
      <c r="AO18">
        <f>('Dat1'!EV19+'Dat1'!GP19+'Dat1'!IJ19+'Dat1'!KD19)/$A18</f>
        <v>0</v>
      </c>
      <c r="AP18">
        <f>('Dat1'!EW19+'Dat1'!GQ19+'Dat1'!IK19+'Dat1'!KE19)/$A18</f>
        <v>0</v>
      </c>
      <c r="AQ18">
        <f>('Dat1'!EX19+'Dat1'!GR19+'Dat1'!IL19+'Dat1'!KF19)/$A18</f>
        <v>0</v>
      </c>
      <c r="AR18">
        <f>('Dat1'!EY19+'Dat1'!GS19+'Dat1'!IM19+'Dat1'!KG19)/$A18</f>
        <v>0</v>
      </c>
      <c r="AS18">
        <f>('Dat1'!EZ19+'Dat1'!GT19+'Dat1'!IN19+'Dat1'!KH19)/$A18</f>
        <v>0</v>
      </c>
      <c r="AT18">
        <f>('Dat1'!FA19+'Dat1'!GU19+'Dat1'!IO19+'Dat1'!KI19)/$A18</f>
        <v>0</v>
      </c>
      <c r="AU18">
        <f>('Dat1'!FB19+'Dat1'!GV19+'Dat1'!IP19+'Dat1'!KJ19)/$A18</f>
        <v>0</v>
      </c>
      <c r="AV18">
        <f>('Dat1'!FC19+'Dat1'!GW19+'Dat1'!IQ19+'Dat1'!KK19)/$A18</f>
        <v>0</v>
      </c>
      <c r="AW18">
        <f>('Dat1'!FD19+'Dat1'!GX19+'Dat1'!IR19+'Dat1'!KL19)/$A18</f>
        <v>0</v>
      </c>
      <c r="AX18">
        <f>('Dat1'!FE19+'Dat1'!GY19+'Dat1'!IS19+'Dat1'!KM19)/$A18</f>
        <v>0</v>
      </c>
      <c r="AY18">
        <f>('Dat1'!FF19+'Dat1'!GZ19+'Dat1'!IT19+'Dat1'!KN19)/$A18</f>
        <v>0</v>
      </c>
      <c r="AZ18">
        <f>('Dat1'!FG19+'Dat1'!HA19+'Dat1'!IU19+'Dat1'!KO19)/$A18</f>
        <v>0</v>
      </c>
      <c r="BA18">
        <f>('Dat1'!FH19+'Dat1'!HB19+'Dat1'!IV19+'Dat1'!KP19)/$A18</f>
        <v>0</v>
      </c>
      <c r="BB18">
        <f>('Dat1'!FI19+'Dat1'!HC19+'Dat1'!IW19+'Dat1'!KQ19)/$A18</f>
        <v>0</v>
      </c>
      <c r="BC18">
        <f>('Dat1'!FJ19+'Dat1'!HD19+'Dat1'!IX19+'Dat1'!KR19)/$A18</f>
        <v>0</v>
      </c>
      <c r="BD18">
        <f>('Dat1'!FK19+'Dat1'!HE19+'Dat1'!IY19+'Dat1'!KS19)/$A18</f>
        <v>0</v>
      </c>
      <c r="BE18">
        <f>('Dat1'!FL19+'Dat1'!HF19+'Dat1'!IZ19+'Dat1'!KT19)/$A18</f>
        <v>0</v>
      </c>
      <c r="BF18">
        <f>('Dat1'!FM19+'Dat1'!HG19+'Dat1'!JA19+'Dat1'!KU19)/$A18</f>
        <v>0</v>
      </c>
      <c r="BG18">
        <f>('Dat1'!FN19+'Dat1'!HH19+'Dat1'!JB19+'Dat1'!KV19)/$A18</f>
        <v>0</v>
      </c>
      <c r="BH18">
        <f>('Dat1'!FO19+'Dat1'!HI19+'Dat1'!JC19+'Dat1'!KW19)/$A18</f>
        <v>0</v>
      </c>
      <c r="BI18">
        <f>('Dat1'!FP19+'Dat1'!HJ19+'Dat1'!JD19+'Dat1'!KX19)/$A18</f>
        <v>0</v>
      </c>
      <c r="BJ18">
        <f>('Dat1'!FQ19+'Dat1'!HK19+'Dat1'!JE19+'Dat1'!KY19)/$A18</f>
        <v>1.5</v>
      </c>
      <c r="BK18">
        <f>('Dat1'!FR19+'Dat1'!HL19+'Dat1'!JF19+'Dat1'!KZ19)/$A18</f>
        <v>0</v>
      </c>
      <c r="BL18">
        <f>('Dat1'!FS19+'Dat1'!HM19+'Dat1'!JG19+'Dat1'!LA19)/$A18</f>
        <v>0</v>
      </c>
      <c r="BM18">
        <f>('Dat1'!FT19+'Dat1'!HN19+'Dat1'!JH19+'Dat1'!LB19)/$A18</f>
        <v>0</v>
      </c>
      <c r="BN18">
        <f>('Dat1'!FU19+'Dat1'!HO19+'Dat1'!JI19+'Dat1'!LC19)/$A18</f>
        <v>0</v>
      </c>
      <c r="BO18">
        <f>('Dat1'!FV19+'Dat1'!HP19+'Dat1'!JJ19+'Dat1'!LD19)/$A18</f>
        <v>0</v>
      </c>
      <c r="BP18">
        <f>('Dat1'!FW19+'Dat1'!HQ19+'Dat1'!JK19+'Dat1'!LE19)/$A18</f>
        <v>0</v>
      </c>
      <c r="BQ18">
        <f>('Dat1'!FX19+'Dat1'!HR19+'Dat1'!JL19+'Dat1'!LF19)/$A18</f>
        <v>0</v>
      </c>
      <c r="BR18">
        <f>('Dat1'!FY19+'Dat1'!HS19+'Dat1'!JM19+'Dat1'!LG19)/$A18</f>
        <v>0</v>
      </c>
      <c r="BS18">
        <f>('Dat1'!FZ19+'Dat1'!HT19+'Dat1'!JN19+'Dat1'!LH19)/$A18</f>
        <v>0</v>
      </c>
      <c r="BT18">
        <f>('Dat1'!GA19+'Dat1'!HU19+'Dat1'!JO19+'Dat1'!LI19)/$A18</f>
        <v>0</v>
      </c>
      <c r="BU18">
        <f>('Dat1'!GB19+'Dat1'!HV19+'Dat1'!JP19+'Dat1'!LJ19)/$A18</f>
        <v>0</v>
      </c>
      <c r="BV18">
        <f>('Dat1'!GC19+'Dat1'!HW19+'Dat1'!JQ19+'Dat1'!LK19)/$A18</f>
        <v>0</v>
      </c>
      <c r="BW18">
        <f>('Dat1'!GD19+'Dat1'!HX19+'Dat1'!JR19+'Dat1'!LL19)/$A18</f>
        <v>0</v>
      </c>
      <c r="BX18">
        <f>('Dat1'!GE19+'Dat1'!HY19+'Dat1'!JS19+'Dat1'!LM19)/$A18</f>
        <v>0</v>
      </c>
      <c r="BY18">
        <f>('Dat1'!GF19+'Dat1'!HZ19+'Dat1'!JT19+'Dat1'!LN19)/$A18</f>
        <v>0</v>
      </c>
      <c r="BZ18">
        <f>('Dat1'!GG19+'Dat1'!IA19+'Dat1'!JU19+'Dat1'!LO19)/$A18</f>
        <v>0</v>
      </c>
      <c r="CA18">
        <f>('Dat1'!GH19+'Dat1'!IB19+'Dat1'!JV19+'Dat1'!LP19)/$A18</f>
        <v>0</v>
      </c>
      <c r="CB18">
        <f>('Dat1'!GI19+'Dat1'!IC19+'Dat1'!JW19+'Dat1'!LQ19)/$A18</f>
        <v>0</v>
      </c>
      <c r="CC18">
        <f>('Dat1'!GJ19+'Dat1'!ID19+'Dat1'!JX19+'Dat1'!LR19)/$A18</f>
        <v>0</v>
      </c>
      <c r="CD18">
        <f>('Dat1'!GK19+'Dat1'!IE19+'Dat1'!JY19+'Dat1'!LS19)/$A18</f>
        <v>0</v>
      </c>
      <c r="CE18">
        <f>('Dat1'!GL19+'Dat1'!IF19+'Dat1'!JZ19+'Dat1'!LT19)/$A18</f>
        <v>0</v>
      </c>
      <c r="CF18" s="8">
        <f t="shared" si="1"/>
        <v>0</v>
      </c>
      <c r="CG18" s="8">
        <f t="shared" si="2"/>
        <v>1.5</v>
      </c>
      <c r="CH18">
        <f>('Dat1'!LU19+'Dat1'!NM19+'Dat1'!PE19+'Dat1'!QW19)/$A18</f>
        <v>0</v>
      </c>
      <c r="CI18">
        <f>('Dat1'!LV19+'Dat1'!NN19+'Dat1'!PF19+'Dat1'!QX19)/$A18</f>
        <v>0</v>
      </c>
      <c r="CJ18">
        <f>('Dat1'!LW19+'Dat1'!NO19+'Dat1'!PG19+'Dat1'!QY19)/$A18</f>
        <v>0</v>
      </c>
      <c r="CK18">
        <f>('Dat1'!LX19+'Dat1'!NP19+'Dat1'!PH19+'Dat1'!QZ19)/$A18</f>
        <v>0</v>
      </c>
      <c r="CL18">
        <f>('Dat1'!LY19+'Dat1'!NQ19+'Dat1'!PI19+'Dat1'!RA19)/$A18</f>
        <v>0</v>
      </c>
      <c r="CM18">
        <f>('Dat1'!LZ19+'Dat1'!NR19+'Dat1'!PJ19+'Dat1'!RB19)/$A18</f>
        <v>0</v>
      </c>
      <c r="CN18">
        <f>('Dat1'!MA19+'Dat1'!NS19+'Dat1'!PK19+'Dat1'!RC19)/$A18</f>
        <v>0</v>
      </c>
      <c r="CO18">
        <f>('Dat1'!MB19+'Dat1'!NT19+'Dat1'!PL19+'Dat1'!RD19)/$A18</f>
        <v>0</v>
      </c>
      <c r="CP18">
        <f>('Dat1'!MC19+'Dat1'!NU19+'Dat1'!PM19+'Dat1'!RE19)/$A18</f>
        <v>0</v>
      </c>
      <c r="CQ18">
        <f>('Dat1'!MD19+'Dat1'!NV19+'Dat1'!PN19+'Dat1'!RF19)/$A18</f>
        <v>0</v>
      </c>
      <c r="CR18">
        <f>('Dat1'!ME19+'Dat1'!NW19+'Dat1'!PO19+'Dat1'!RG19)/$A18</f>
        <v>0</v>
      </c>
      <c r="CS18">
        <f>('Dat1'!MF19+'Dat1'!NX19+'Dat1'!PP19+'Dat1'!RH19)/$A18</f>
        <v>0</v>
      </c>
      <c r="CT18">
        <f>('Dat1'!MG19+'Dat1'!NY19+'Dat1'!PQ19+'Dat1'!RI19)/$A18</f>
        <v>0</v>
      </c>
      <c r="CU18">
        <f>('Dat1'!MH19+'Dat1'!NZ19+'Dat1'!PR19+'Dat1'!RJ19)/$A18</f>
        <v>0</v>
      </c>
      <c r="CV18">
        <f>('Dat1'!MI19+'Dat1'!OA19+'Dat1'!PS19+'Dat1'!RK19)/$A18</f>
        <v>0</v>
      </c>
      <c r="CW18">
        <f>('Dat1'!MJ19+'Dat1'!OB19+'Dat1'!PT19+'Dat1'!RL19)/$A18</f>
        <v>0</v>
      </c>
      <c r="CX18">
        <f>('Dat1'!MK19+'Dat1'!OC19+'Dat1'!PU19+'Dat1'!RM19)/$A18</f>
        <v>0</v>
      </c>
      <c r="CY18">
        <f>('Dat1'!ML19+'Dat1'!OD19+'Dat1'!PV19+'Dat1'!RN19)/$A18</f>
        <v>0</v>
      </c>
      <c r="CZ18">
        <f>('Dat1'!MM19+'Dat1'!OE19+'Dat1'!PW19+'Dat1'!RO19)/$A18</f>
        <v>0</v>
      </c>
      <c r="DA18">
        <f>('Dat1'!MN19+'Dat1'!OF19+'Dat1'!PX19+'Dat1'!RP19)/$A18</f>
        <v>0</v>
      </c>
      <c r="DB18">
        <f>('Dat1'!MO19+'Dat1'!OG19+'Dat1'!PY19+'Dat1'!RQ19)/$A18</f>
        <v>0</v>
      </c>
      <c r="DC18">
        <f>('Dat1'!MP19+'Dat1'!OH19+'Dat1'!PZ19+'Dat1'!RR19)/$A18</f>
        <v>1.75</v>
      </c>
      <c r="DD18">
        <f>('Dat1'!MQ19+'Dat1'!OI19+'Dat1'!QA19+'Dat1'!RS19)/$A18</f>
        <v>0</v>
      </c>
      <c r="DE18">
        <f>('Dat1'!MR19+'Dat1'!OJ19+'Dat1'!QB19+'Dat1'!RT19)/$A18</f>
        <v>0.75</v>
      </c>
      <c r="DF18">
        <f>('Dat1'!MS19+'Dat1'!OK19+'Dat1'!QC19+'Dat1'!RU19)/$A18</f>
        <v>1</v>
      </c>
      <c r="DG18">
        <f>('Dat1'!MT19+'Dat1'!OL19+'Dat1'!QD19+'Dat1'!RV19)/$A18</f>
        <v>0</v>
      </c>
      <c r="DH18">
        <f>('Dat1'!MU19+'Dat1'!OM19+'Dat1'!QE19+'Dat1'!RW19)/$A18</f>
        <v>0</v>
      </c>
      <c r="DI18">
        <f>('Dat1'!MV19+'Dat1'!ON19+'Dat1'!QF19+'Dat1'!RX19)/$A18</f>
        <v>0</v>
      </c>
      <c r="DJ18">
        <f>('Dat1'!MW19+'Dat1'!OO19+'Dat1'!QG19+'Dat1'!RY19)/$A18</f>
        <v>1.25</v>
      </c>
      <c r="DK18">
        <f>('Dat1'!MX19+'Dat1'!OP19+'Dat1'!QH19+'Dat1'!RZ19)/$A18</f>
        <v>0</v>
      </c>
      <c r="DL18">
        <f>('Dat1'!MY19+'Dat1'!OQ19+'Dat1'!QI19+'Dat1'!SA19)/$A18</f>
        <v>0.25</v>
      </c>
      <c r="DM18">
        <f>('Dat1'!MZ19+'Dat1'!OR19+'Dat1'!QJ19+'Dat1'!SB19)/$A18</f>
        <v>0</v>
      </c>
      <c r="DN18">
        <f>('Dat1'!NA19+'Dat1'!OS19+'Dat1'!QK19+'Dat1'!SC19)/$A18</f>
        <v>0</v>
      </c>
      <c r="DO18">
        <f>('Dat1'!NB19+'Dat1'!OT19+'Dat1'!QL19+'Dat1'!SD19)/$A18</f>
        <v>0</v>
      </c>
      <c r="DP18">
        <f>('Dat1'!NC19+'Dat1'!OU19+'Dat1'!QM19+'Dat1'!SE19)/$A18</f>
        <v>0</v>
      </c>
      <c r="DQ18">
        <f>('Dat1'!ND19+'Dat1'!OV19+'Dat1'!QN19+'Dat1'!SF19)/$A18</f>
        <v>0</v>
      </c>
      <c r="DR18">
        <f>('Dat1'!NE19+'Dat1'!OW19+'Dat1'!QO19+'Dat1'!SG19)/$A18</f>
        <v>0</v>
      </c>
      <c r="DS18">
        <f>('Dat1'!NF19+'Dat1'!OX19+'Dat1'!QP19+'Dat1'!SH19)/$A18</f>
        <v>0</v>
      </c>
      <c r="DT18">
        <f>('Dat1'!NG19+'Dat1'!OY19+'Dat1'!QQ19+'Dat1'!SI19)/$A18</f>
        <v>1.25</v>
      </c>
      <c r="DU18">
        <f>('Dat1'!NH19+'Dat1'!OZ19+'Dat1'!QR19+'Dat1'!SJ19)/$A18</f>
        <v>0</v>
      </c>
      <c r="DV18">
        <f>('Dat1'!NI19+'Dat1'!PA19+'Dat1'!QS19+'Dat1'!SK19)/$A18</f>
        <v>0.75</v>
      </c>
      <c r="DW18">
        <f>('Dat1'!NJ19+'Dat1'!PB19+'Dat1'!QT19+'Dat1'!SL19)/$A18</f>
        <v>0.25</v>
      </c>
      <c r="DX18">
        <f>('Dat1'!NK19+'Dat1'!PC19+'Dat1'!QU19+'Dat1'!SM19)/$A18</f>
        <v>0</v>
      </c>
      <c r="DY18">
        <f>('Dat1'!NL19+'Dat1'!PD19+'Dat1'!QV19+'Dat1'!SN19)/$A18</f>
        <v>1.5</v>
      </c>
      <c r="DZ18" s="8">
        <f t="shared" si="7"/>
        <v>1.75</v>
      </c>
      <c r="EA18" s="8">
        <f t="shared" si="8"/>
        <v>7</v>
      </c>
      <c r="EB18" s="127">
        <f>('Dat1'!SO19+'Dat1'!SQ19+'Dat1'!SS19+'Dat1'!SU19)/$A18</f>
        <v>0</v>
      </c>
      <c r="EC18" s="127">
        <f>('Dat1'!SP19+'Dat1'!SR19+'Dat1'!ST19+'Dat1'!SV19)/$A18</f>
        <v>0</v>
      </c>
      <c r="ED18" s="8">
        <f t="shared" si="16"/>
        <v>0</v>
      </c>
      <c r="EE18" s="8">
        <f t="shared" si="9"/>
        <v>0</v>
      </c>
      <c r="EF18">
        <f>SUM('Dat1'!SW19+'Dat1'!TE19+'Dat1'!TM19+'Dat1'!TU19)/$A18</f>
        <v>0</v>
      </c>
      <c r="EG18">
        <f>SUM('Dat1'!SX19+'Dat1'!TF19+'Dat1'!TN19+'Dat1'!TV19)/$A18</f>
        <v>0</v>
      </c>
      <c r="EH18">
        <f>SUM('Dat1'!SY19+'Dat1'!TG19+'Dat1'!TO19+'Dat1'!TW19)/$A18</f>
        <v>0</v>
      </c>
      <c r="EI18">
        <f>SUM('Dat1'!SZ19+'Dat1'!TH19+'Dat1'!TP19+'Dat1'!TX19)/$A18</f>
        <v>0</v>
      </c>
      <c r="EJ18">
        <f>SUM('Dat1'!TA19+'Dat1'!TI19+'Dat1'!TQ19+'Dat1'!TY19)/$A18</f>
        <v>0</v>
      </c>
      <c r="EK18">
        <f>SUM('Dat1'!TB19+'Dat1'!TJ19+'Dat1'!TR19+'Dat1'!TZ19)/$A18</f>
        <v>0</v>
      </c>
      <c r="EL18">
        <f>SUM('Dat1'!TC19+'Dat1'!TK19+'Dat1'!TS19+'Dat1'!UA19)/$A18</f>
        <v>0</v>
      </c>
      <c r="EM18">
        <f>SUM('Dat1'!TD19+'Dat1'!TL19+'Dat1'!TT19+'Dat1'!UB19)/$A18</f>
        <v>0</v>
      </c>
      <c r="EN18" s="8">
        <f t="shared" si="10"/>
        <v>0</v>
      </c>
      <c r="EO18" s="8">
        <f t="shared" si="11"/>
        <v>0</v>
      </c>
      <c r="EP18" s="7">
        <f>('Dat1'!UC19+'Dat1'!UG19)/2</f>
        <v>13</v>
      </c>
      <c r="EQ18" s="7">
        <f>('Dat1'!UD19+'Dat1'!UH19)/2</f>
        <v>0</v>
      </c>
      <c r="ER18" s="7">
        <f>('Dat1'!UE19+'Dat1'!UI19)/2</f>
        <v>3.5</v>
      </c>
      <c r="ES18" s="7">
        <f>('Dat1'!UF19+'Dat1'!UJ19)/2</f>
        <v>0</v>
      </c>
      <c r="ET18" s="8">
        <f>('Dat1'!UK19+'Dat1'!UT19)/2</f>
        <v>0</v>
      </c>
      <c r="EU18" s="8">
        <f>('Dat1'!UL19+'Dat1'!UU19)/2</f>
        <v>0.5</v>
      </c>
      <c r="EV18" s="8">
        <f>('Dat1'!UM19+'Dat1'!UV19)/2</f>
        <v>2.5</v>
      </c>
      <c r="EW18" s="8">
        <f>('Dat1'!UN19+'Dat1'!UW19)/2</f>
        <v>1.5</v>
      </c>
      <c r="EX18" s="8">
        <f>('Dat1'!UO19+'Dat1'!UX19)/2</f>
        <v>5.5</v>
      </c>
      <c r="EY18" s="8">
        <f>('Dat1'!UP19+'Dat1'!UY19)/2</f>
        <v>2</v>
      </c>
      <c r="EZ18" s="8">
        <f>('Dat1'!UQ19+'Dat1'!UZ19)/2</f>
        <v>1</v>
      </c>
      <c r="FA18" s="8">
        <f>('Dat1'!UR19+'Dat1'!VA19)/2</f>
        <v>0</v>
      </c>
      <c r="FB18" s="8">
        <f>('Dat1'!US19+'Dat1'!VB19)/2</f>
        <v>0</v>
      </c>
      <c r="FC18">
        <f>'Dat1'!VC19</f>
        <v>0</v>
      </c>
      <c r="FD18">
        <f>'Dat1'!VD19</f>
        <v>0</v>
      </c>
      <c r="FE18">
        <f>'Dat1'!VE19</f>
        <v>0</v>
      </c>
      <c r="FF18">
        <f>'Dat1'!VF19</f>
        <v>0</v>
      </c>
      <c r="FG18">
        <f>'Dat1'!VG19</f>
        <v>0</v>
      </c>
      <c r="FH18">
        <f>'Dat1'!VH19</f>
        <v>0</v>
      </c>
      <c r="FI18">
        <f>'Dat1'!VI19</f>
        <v>0</v>
      </c>
      <c r="FJ18">
        <f>'Dat1'!VJ19</f>
        <v>0</v>
      </c>
      <c r="FK18">
        <f>'Dat1'!VK19</f>
        <v>0</v>
      </c>
      <c r="FL18">
        <f>'Dat1'!VL19</f>
        <v>0</v>
      </c>
      <c r="FM18">
        <f>'Dat1'!VM19</f>
        <v>9</v>
      </c>
      <c r="FN18">
        <f>'Dat1'!VN19</f>
        <v>17</v>
      </c>
      <c r="FO18">
        <f>'Dat1'!VO19</f>
        <v>3</v>
      </c>
      <c r="FP18">
        <f>'Dat1'!VP19</f>
        <v>3</v>
      </c>
      <c r="FQ18">
        <f>'Dat1'!VQ19</f>
        <v>0</v>
      </c>
      <c r="FR18">
        <f>'Dat1'!VR19</f>
        <v>0</v>
      </c>
      <c r="FS18">
        <f>'Dat1'!VS19</f>
        <v>0</v>
      </c>
      <c r="FT18">
        <f>'Dat1'!VT19</f>
        <v>0</v>
      </c>
      <c r="FU18">
        <f>'Dat1'!VU19</f>
        <v>0</v>
      </c>
      <c r="FV18">
        <f>'Dat1'!VV19</f>
        <v>0</v>
      </c>
      <c r="FW18">
        <f>'Dat1'!VW19</f>
        <v>0</v>
      </c>
      <c r="FX18">
        <f>'Dat1'!VX19</f>
        <v>0</v>
      </c>
      <c r="FY18">
        <f>'Dat1'!VY19</f>
        <v>37</v>
      </c>
      <c r="FZ18">
        <f>'Dat1'!VZ19</f>
        <v>101</v>
      </c>
      <c r="GA18">
        <f>'Dat1'!WA19</f>
        <v>0</v>
      </c>
      <c r="GB18">
        <f>'Dat1'!WB19</f>
        <v>0</v>
      </c>
      <c r="GC18">
        <f>'Dat1'!WC19</f>
        <v>0</v>
      </c>
      <c r="GD18">
        <f>'Dat1'!WD19</f>
        <v>0</v>
      </c>
      <c r="GE18" s="12">
        <f>'Dat1'!WO19</f>
        <v>0</v>
      </c>
      <c r="GF18" s="12">
        <f>'Dat1'!WP19</f>
        <v>0</v>
      </c>
      <c r="GG18">
        <f>'Dat1'!WQ19</f>
        <v>10</v>
      </c>
      <c r="GH18">
        <f>'Dat1'!WR19</f>
        <v>0</v>
      </c>
      <c r="GI18">
        <f>'Dat1'!WS19</f>
        <v>0</v>
      </c>
      <c r="GJ18">
        <f>'Dat1'!WT19</f>
        <v>11</v>
      </c>
      <c r="GK18">
        <f>'Dat1'!WU19</f>
        <v>0</v>
      </c>
      <c r="GL18">
        <f>'Dat1'!WV19</f>
        <v>0</v>
      </c>
      <c r="GM18">
        <f>'Dat1'!WW19</f>
        <v>0</v>
      </c>
      <c r="GN18">
        <f>'Dat1'!WX19</f>
        <v>0</v>
      </c>
      <c r="GO18">
        <f>'Dat1'!WY19</f>
        <v>0</v>
      </c>
      <c r="GP18">
        <f>'Dat1'!WZ19</f>
        <v>0</v>
      </c>
      <c r="GQ18">
        <f>'Dat1'!XA19</f>
        <v>0</v>
      </c>
      <c r="GR18">
        <f>'Dat1'!XB19</f>
        <v>0</v>
      </c>
      <c r="GS18">
        <f>'Dat1'!XC19</f>
        <v>0</v>
      </c>
      <c r="GT18">
        <f>'Dat1'!XD19</f>
        <v>5</v>
      </c>
      <c r="GU18">
        <f>'Dat1'!XE19</f>
        <v>0</v>
      </c>
      <c r="GV18">
        <f>'Dat1'!XF19</f>
        <v>0</v>
      </c>
      <c r="GW18">
        <f>'Dat1'!XG19</f>
        <v>0</v>
      </c>
      <c r="GX18">
        <f>'Dat1'!XH19</f>
        <v>0</v>
      </c>
      <c r="GY18">
        <f>'Dat1'!XI19</f>
        <v>0</v>
      </c>
      <c r="GZ18">
        <f>'Dat1'!XJ19</f>
        <v>2</v>
      </c>
      <c r="HA18">
        <f>'Dat1'!XK19</f>
        <v>0</v>
      </c>
      <c r="HB18">
        <f>'Dat1'!XL19</f>
        <v>0</v>
      </c>
      <c r="HC18">
        <f>'Dat1'!XM19</f>
        <v>0</v>
      </c>
      <c r="HD18">
        <f>'Dat1'!XN19</f>
        <v>1</v>
      </c>
      <c r="HE18">
        <f>'Dat1'!XO19</f>
        <v>0</v>
      </c>
      <c r="HF18">
        <f>'Dat1'!XP19</f>
        <v>0</v>
      </c>
      <c r="HG18" s="12">
        <f t="shared" si="12"/>
        <v>21</v>
      </c>
      <c r="HH18" s="12">
        <f t="shared" si="13"/>
        <v>8</v>
      </c>
      <c r="HI18">
        <f>'Dat1'!XQ19</f>
        <v>0</v>
      </c>
      <c r="HJ18">
        <f>'Dat1'!XR19</f>
        <v>0</v>
      </c>
      <c r="HK18">
        <f>'Dat1'!XS19</f>
        <v>0</v>
      </c>
      <c r="HL18">
        <f>'Dat1'!XT19</f>
        <v>0</v>
      </c>
      <c r="HM18">
        <f>'Dat1'!XU19</f>
        <v>0</v>
      </c>
      <c r="HN18">
        <f>'Dat1'!XV19</f>
        <v>0</v>
      </c>
      <c r="HO18">
        <f>'Dat1'!XW19</f>
        <v>0</v>
      </c>
      <c r="HP18">
        <f>'Dat1'!XX19</f>
        <v>0</v>
      </c>
      <c r="HQ18">
        <f>'Dat1'!XY19</f>
        <v>0</v>
      </c>
      <c r="HR18">
        <f>'Dat1'!XZ19</f>
        <v>0</v>
      </c>
      <c r="HS18">
        <f>'Dat1'!YA19</f>
        <v>0</v>
      </c>
      <c r="HT18">
        <f>'Dat1'!YB19</f>
        <v>0</v>
      </c>
      <c r="HU18">
        <f>'Dat1'!YC19</f>
        <v>0</v>
      </c>
      <c r="HV18">
        <f>'Dat1'!YD19</f>
        <v>0</v>
      </c>
      <c r="HW18">
        <f>'Dat1'!YE19</f>
        <v>0</v>
      </c>
      <c r="HX18">
        <f>'Dat1'!YF19</f>
        <v>0</v>
      </c>
      <c r="HY18">
        <f>'Dat1'!YG19</f>
        <v>0</v>
      </c>
      <c r="HZ18">
        <f>'Dat1'!YH19</f>
        <v>0</v>
      </c>
      <c r="IA18">
        <f>'Dat1'!YI19</f>
        <v>0</v>
      </c>
      <c r="IB18">
        <f>'Dat1'!YJ19</f>
        <v>0</v>
      </c>
      <c r="IC18">
        <f>'Dat1'!YK19</f>
        <v>0</v>
      </c>
      <c r="ID18">
        <f>'Dat1'!YL19</f>
        <v>0</v>
      </c>
      <c r="IE18">
        <f>'Dat1'!YM19</f>
        <v>0</v>
      </c>
      <c r="IF18">
        <f>'Dat1'!YN19</f>
        <v>0</v>
      </c>
      <c r="IG18">
        <f>'Dat1'!YO19</f>
        <v>12</v>
      </c>
      <c r="IH18">
        <f>'Dat1'!YP19</f>
        <v>0</v>
      </c>
      <c r="II18">
        <f>'Dat1'!YQ19</f>
        <v>0</v>
      </c>
      <c r="IJ18">
        <f>'Dat1'!YR19</f>
        <v>0</v>
      </c>
      <c r="IK18">
        <f>'Dat1'!YS19</f>
        <v>0</v>
      </c>
      <c r="IL18">
        <f>'Dat1'!YT19</f>
        <v>0</v>
      </c>
      <c r="IM18">
        <f>'Dat1'!YU19</f>
        <v>0</v>
      </c>
      <c r="IN18">
        <f>'Dat1'!YV19</f>
        <v>0</v>
      </c>
      <c r="IO18">
        <f>'Dat1'!YW19</f>
        <v>0</v>
      </c>
      <c r="IP18">
        <f>'Dat1'!YX19</f>
        <v>0</v>
      </c>
      <c r="IQ18">
        <f>'Dat1'!YY19</f>
        <v>0</v>
      </c>
      <c r="IR18">
        <f>'Dat1'!YZ19</f>
        <v>4</v>
      </c>
      <c r="IS18">
        <f>'Dat1'!ZA19</f>
        <v>0</v>
      </c>
      <c r="IT18">
        <f>'Dat1'!ZB19</f>
        <v>0</v>
      </c>
      <c r="IU18">
        <f>'Dat1'!ZC19</f>
        <v>0</v>
      </c>
      <c r="IV18">
        <f>'Dat1'!ZD19</f>
        <v>0</v>
      </c>
      <c r="IW18">
        <f>'Dat1'!ZE19</f>
        <v>0</v>
      </c>
      <c r="IX18">
        <f>'Dat1'!ZF19</f>
        <v>0</v>
      </c>
      <c r="IY18">
        <f>'Dat1'!ZG19</f>
        <v>0</v>
      </c>
      <c r="IZ18">
        <f>'Dat1'!ZH19</f>
        <v>0</v>
      </c>
      <c r="JA18">
        <f>'Dat1'!ZI19</f>
        <v>25</v>
      </c>
      <c r="JB18">
        <f>'Dat1'!ZJ19</f>
        <v>0</v>
      </c>
      <c r="JC18" s="12">
        <f t="shared" si="3"/>
        <v>0</v>
      </c>
      <c r="JD18" s="12">
        <f t="shared" si="4"/>
        <v>41</v>
      </c>
      <c r="JE18">
        <f>'Dat1'!ZK19</f>
        <v>0</v>
      </c>
      <c r="JF18">
        <f>'Dat1'!ZL19</f>
        <v>0</v>
      </c>
      <c r="JG18">
        <f>'Dat1'!ZM19</f>
        <v>0</v>
      </c>
      <c r="JH18">
        <f>'Dat1'!ZN19</f>
        <v>0</v>
      </c>
      <c r="JI18">
        <f>'Dat1'!ZO19</f>
        <v>0</v>
      </c>
      <c r="JJ18">
        <f>'Dat1'!ZP19</f>
        <v>0</v>
      </c>
      <c r="JK18">
        <f>'Dat1'!ZQ19</f>
        <v>0</v>
      </c>
      <c r="JL18">
        <f>'Dat1'!ZR19</f>
        <v>0</v>
      </c>
      <c r="JM18">
        <f>'Dat1'!ZS19</f>
        <v>0</v>
      </c>
      <c r="JN18">
        <f>'Dat1'!ZT19</f>
        <v>0</v>
      </c>
      <c r="JO18">
        <f>'Dat1'!ZU19</f>
        <v>0</v>
      </c>
      <c r="JP18">
        <f>'Dat1'!ZV19</f>
        <v>0</v>
      </c>
      <c r="JQ18">
        <f>'Dat1'!ZW19</f>
        <v>0</v>
      </c>
      <c r="JR18">
        <f>'Dat1'!ZX19</f>
        <v>0</v>
      </c>
      <c r="JS18">
        <f>'Dat1'!ZY19</f>
        <v>0</v>
      </c>
      <c r="JT18">
        <f>'Dat1'!ZZ19</f>
        <v>0</v>
      </c>
      <c r="JU18">
        <f>'Dat1'!AAA19</f>
        <v>0</v>
      </c>
      <c r="JV18">
        <f>'Dat1'!AAB19</f>
        <v>0</v>
      </c>
      <c r="JW18">
        <f>'Dat1'!AAC19</f>
        <v>0</v>
      </c>
      <c r="JX18">
        <f>'Dat1'!AAD19</f>
        <v>0</v>
      </c>
      <c r="JY18">
        <f>'Dat1'!AAE19</f>
        <v>0</v>
      </c>
      <c r="JZ18">
        <f>'Dat1'!AAF19</f>
        <v>0</v>
      </c>
      <c r="KA18">
        <f>'Dat1'!AAG19</f>
        <v>2</v>
      </c>
      <c r="KB18">
        <f>'Dat1'!AAH19</f>
        <v>12</v>
      </c>
      <c r="KC18">
        <f>'Dat1'!AAI19</f>
        <v>10</v>
      </c>
      <c r="KD18">
        <f>'Dat1'!AAJ19</f>
        <v>20</v>
      </c>
      <c r="KE18">
        <f>'Dat1'!AAK19</f>
        <v>0</v>
      </c>
      <c r="KF18">
        <f>'Dat1'!AAL19</f>
        <v>0</v>
      </c>
      <c r="KG18">
        <f>'Dat1'!AAM19</f>
        <v>12</v>
      </c>
      <c r="KH18">
        <f>'Dat1'!AAN19</f>
        <v>0</v>
      </c>
      <c r="KI18">
        <f>'Dat1'!AAO19</f>
        <v>5</v>
      </c>
      <c r="KJ18">
        <f>'Dat1'!AAP19</f>
        <v>0</v>
      </c>
      <c r="KK18">
        <f>'Dat1'!AAQ19</f>
        <v>0</v>
      </c>
      <c r="KL18">
        <f>'Dat1'!AAR19</f>
        <v>0</v>
      </c>
      <c r="KM18">
        <f>'Dat1'!AAS19</f>
        <v>17</v>
      </c>
      <c r="KN18">
        <f>'Dat1'!AAT19</f>
        <v>0</v>
      </c>
      <c r="KO18">
        <f>'Dat1'!AAU19</f>
        <v>0</v>
      </c>
      <c r="KP18">
        <f>'Dat1'!AAV19</f>
        <v>15</v>
      </c>
      <c r="KQ18">
        <f>'Dat1'!AAW19</f>
        <v>18</v>
      </c>
      <c r="KR18">
        <f>'Dat1'!AAX19</f>
        <v>0</v>
      </c>
      <c r="KS18">
        <f>'Dat1'!AAY19</f>
        <v>2</v>
      </c>
      <c r="KT18">
        <f>'Dat1'!AAZ19</f>
        <v>0</v>
      </c>
      <c r="KU18">
        <f>'Dat1'!ABA19</f>
        <v>0</v>
      </c>
      <c r="KV18">
        <f>'Dat1'!ABB19</f>
        <v>0</v>
      </c>
      <c r="KW18" s="12">
        <f>SUM(Dat1fix!JE18:JZ18)</f>
        <v>0</v>
      </c>
      <c r="KX18" s="12">
        <f t="shared" si="14"/>
        <v>113</v>
      </c>
      <c r="KY18" s="12">
        <f>'Dat1'!ABC19</f>
        <v>0</v>
      </c>
      <c r="KZ18" s="12">
        <f>'Dat1'!ABD19</f>
        <v>0</v>
      </c>
      <c r="LA18">
        <f>'Dat1'!ABE19</f>
        <v>0</v>
      </c>
      <c r="LB18">
        <f>'Dat1'!ABF19</f>
        <v>0</v>
      </c>
      <c r="LC18">
        <f>'Dat1'!ABG19</f>
        <v>0</v>
      </c>
      <c r="LD18">
        <f>'Dat1'!VI19</f>
        <v>0</v>
      </c>
      <c r="LE18">
        <f>'Dat1'!VJ19</f>
        <v>0</v>
      </c>
      <c r="LF18">
        <f>'Dat1'!VK19</f>
        <v>0</v>
      </c>
      <c r="LG18">
        <f>'Dat1'!VL19</f>
        <v>0</v>
      </c>
      <c r="LH18">
        <f>'Dat1'!VM19</f>
        <v>9</v>
      </c>
      <c r="LI18">
        <f>'Dat1'!VN19</f>
        <v>17</v>
      </c>
      <c r="LJ18">
        <f>'Dat1'!VO19</f>
        <v>3</v>
      </c>
      <c r="LK18">
        <f>'Dat1'!VP19</f>
        <v>3</v>
      </c>
      <c r="LL18">
        <f>'Dat1'!VQ19</f>
        <v>0</v>
      </c>
      <c r="LM18">
        <f>'Dat1'!VR19</f>
        <v>0</v>
      </c>
      <c r="LN18">
        <f>'Dat1'!VS19</f>
        <v>0</v>
      </c>
      <c r="LO18">
        <f>'Dat1'!VT19</f>
        <v>0</v>
      </c>
      <c r="LP18">
        <f>'Dat1'!VU19</f>
        <v>0</v>
      </c>
      <c r="LQ18">
        <f>'Dat1'!VV19</f>
        <v>0</v>
      </c>
      <c r="LR18">
        <f>'Dat1'!VW19</f>
        <v>0</v>
      </c>
      <c r="LS18">
        <f>'Dat1'!VX19</f>
        <v>0</v>
      </c>
      <c r="LT18">
        <f>'Dat1'!VY19</f>
        <v>37</v>
      </c>
      <c r="LU18">
        <f>'Dat1'!VZ19</f>
        <v>101</v>
      </c>
      <c r="LV18" s="12">
        <f>'Dat1'!WA19</f>
        <v>0</v>
      </c>
      <c r="LW18" s="12">
        <f>'Dat1'!WB19</f>
        <v>0</v>
      </c>
      <c r="LX18" s="12">
        <f>'Dat1'!WC19</f>
        <v>0</v>
      </c>
      <c r="LY18" s="12">
        <f>'Dat1'!WD19</f>
        <v>0</v>
      </c>
      <c r="LZ18" s="364">
        <f>'Dat1'!AG19</f>
        <v>6</v>
      </c>
      <c r="MA18" s="364">
        <f>'Dat1'!AH19</f>
        <v>5</v>
      </c>
      <c r="MB18" s="364">
        <f>'Dat1'!AI19</f>
        <v>5</v>
      </c>
      <c r="MC18" s="364">
        <f>'Dat1'!AJ19</f>
        <v>5</v>
      </c>
      <c r="MD18" s="364">
        <f>'Dat1'!WE19</f>
        <v>43</v>
      </c>
    </row>
    <row r="19" spans="1:342">
      <c r="A19" s="73">
        <f>'Dat1'!C20</f>
        <v>4</v>
      </c>
      <c r="B19" t="str">
        <f>'Dat1'!F20</f>
        <v>Hedmark</v>
      </c>
      <c r="C19" t="str">
        <f>'Dat1'!G20</f>
        <v>Storhamar vgs</v>
      </c>
      <c r="D19" t="str">
        <f>'Dat1'!H20&amp;" ("&amp;LEFT('Dat1'!I20,1)&amp;"S)"</f>
        <v>Hedmark fengsel Ilseng avd (LS)</v>
      </c>
      <c r="E19">
        <f t="shared" ref="E19:E24" si="17">IF(RIGHT(D19,3)="HS)",1,2)</f>
        <v>2</v>
      </c>
      <c r="F19">
        <f t="shared" si="15"/>
        <v>2</v>
      </c>
      <c r="G19">
        <f>'Dat1'!J20</f>
        <v>86</v>
      </c>
      <c r="H19" s="8">
        <f>('Dat1'!AK20+'Dat1'!AM20+'Dat1'!AO20+'Dat1'!AQ20)/$A19</f>
        <v>0.25</v>
      </c>
      <c r="I19" s="8">
        <f>('Dat1'!AL20+'Dat1'!AN20+'Dat1'!AP20+'Dat1'!AR20)/$A19</f>
        <v>0</v>
      </c>
      <c r="J19">
        <f>('Dat1'!AS20+'Dat1'!BS20+'Dat1'!CS20+'Dat1'!DS20)/$A19</f>
        <v>0</v>
      </c>
      <c r="K19">
        <f>('Dat1'!AT20+'Dat1'!BT20+'Dat1'!CT20+'Dat1'!DT20)/$A19</f>
        <v>0</v>
      </c>
      <c r="L19">
        <f>('Dat1'!AU20+'Dat1'!BU20+'Dat1'!CU20+'Dat1'!DU20)/$A19</f>
        <v>0</v>
      </c>
      <c r="M19">
        <f>('Dat1'!AV20+'Dat1'!BV20+'Dat1'!CV20+'Dat1'!DV20)/$A19</f>
        <v>0.75</v>
      </c>
      <c r="N19">
        <f>('Dat1'!AW20+'Dat1'!BW20+'Dat1'!CW20+'Dat1'!DW20)/$A19</f>
        <v>0</v>
      </c>
      <c r="O19">
        <f>('Dat1'!AX20+'Dat1'!BX20+'Dat1'!CX20+'Dat1'!DX20)/$A19</f>
        <v>0</v>
      </c>
      <c r="P19">
        <f>('Dat1'!AY20+'Dat1'!BY20+'Dat1'!CY20+'Dat1'!DY20)/$A19</f>
        <v>0</v>
      </c>
      <c r="Q19">
        <f>('Dat1'!AZ20+'Dat1'!BZ20+'Dat1'!CZ20+'Dat1'!DZ20)/$A19</f>
        <v>0</v>
      </c>
      <c r="R19">
        <f>('Dat1'!BA20+'Dat1'!CA20+'Dat1'!DA20+'Dat1'!EA20)/$A19</f>
        <v>0</v>
      </c>
      <c r="S19">
        <f>('Dat1'!BB20+'Dat1'!CB20+'Dat1'!DB20+'Dat1'!EB20)/$A19</f>
        <v>0</v>
      </c>
      <c r="T19">
        <f>('Dat1'!BC20+'Dat1'!CC20+'Dat1'!DC20+'Dat1'!EC20)/$A19</f>
        <v>0</v>
      </c>
      <c r="U19">
        <f>('Dat1'!BD20+'Dat1'!CD20+'Dat1'!DD20+'Dat1'!ED20)/$A19</f>
        <v>0</v>
      </c>
      <c r="V19">
        <f>('Dat1'!BE20+'Dat1'!CE20+'Dat1'!DE20+'Dat1'!EE20)/$A19</f>
        <v>0</v>
      </c>
      <c r="W19">
        <f>('Dat1'!BF20+'Dat1'!CF20+'Dat1'!DF20+'Dat1'!EF20)/$A19</f>
        <v>1</v>
      </c>
      <c r="X19">
        <f>('Dat1'!BG20+'Dat1'!CG20+'Dat1'!DG20+'Dat1'!EG20)/$A19</f>
        <v>0</v>
      </c>
      <c r="Y19">
        <f>('Dat1'!BH20+'Dat1'!CH20+'Dat1'!DH20+'Dat1'!EH20)/$A19</f>
        <v>0</v>
      </c>
      <c r="Z19">
        <f>('Dat1'!BI20+'Dat1'!CI20+'Dat1'!DI20+'Dat1'!EI20)/$A19</f>
        <v>1.5</v>
      </c>
      <c r="AA19">
        <f>('Dat1'!BJ20+'Dat1'!CJ20+'Dat1'!DJ20+'Dat1'!EJ20)/$A19</f>
        <v>0</v>
      </c>
      <c r="AB19">
        <f>('Dat1'!BK20+'Dat1'!CK20+'Dat1'!DK20+'Dat1'!EK20)/$A19</f>
        <v>0</v>
      </c>
      <c r="AC19">
        <f>('Dat1'!BL20+'Dat1'!CL20+'Dat1'!DL20+'Dat1'!EL20)/$A19</f>
        <v>0</v>
      </c>
      <c r="AD19">
        <f>('Dat1'!BM20+'Dat1'!CM20+'Dat1'!DM20+'Dat1'!EM20)/$A19</f>
        <v>0</v>
      </c>
      <c r="AE19">
        <f>('Dat1'!BN20+'Dat1'!CN20+'Dat1'!DN20+'Dat1'!EN20)/$A19</f>
        <v>0</v>
      </c>
      <c r="AF19">
        <f>('Dat1'!BO20+'Dat1'!CO20+'Dat1'!DO20+'Dat1'!EO20)/$A19</f>
        <v>0</v>
      </c>
      <c r="AG19">
        <f>('Dat1'!BP20+'Dat1'!CP20+'Dat1'!DP20+'Dat1'!EP20)/$A19</f>
        <v>0</v>
      </c>
      <c r="AH19">
        <f>('Dat1'!BQ20+'Dat1'!CQ20+'Dat1'!DQ20+'Dat1'!EQ20)/$A19</f>
        <v>1</v>
      </c>
      <c r="AI19">
        <f>('Dat1'!BR20+'Dat1'!CR20+'Dat1'!DR20+'Dat1'!ER20)/$A19</f>
        <v>0</v>
      </c>
      <c r="AJ19" s="8">
        <f t="shared" si="5"/>
        <v>0.75</v>
      </c>
      <c r="AK19" s="8">
        <f t="shared" si="6"/>
        <v>3.5</v>
      </c>
      <c r="AL19">
        <f>('Dat1'!ES20+'Dat1'!GM20+'Dat1'!IG20+'Dat1'!KA20)/$A19</f>
        <v>0</v>
      </c>
      <c r="AM19">
        <f>('Dat1'!ET20+'Dat1'!GN20+'Dat1'!IH20+'Dat1'!KB20)/$A19</f>
        <v>0</v>
      </c>
      <c r="AN19">
        <f>('Dat1'!EU20+'Dat1'!GO20+'Dat1'!II20+'Dat1'!KC20)/$A19</f>
        <v>0</v>
      </c>
      <c r="AO19">
        <f>('Dat1'!EV20+'Dat1'!GP20+'Dat1'!IJ20+'Dat1'!KD20)/$A19</f>
        <v>0</v>
      </c>
      <c r="AP19">
        <f>('Dat1'!EW20+'Dat1'!GQ20+'Dat1'!IK20+'Dat1'!KE20)/$A19</f>
        <v>0</v>
      </c>
      <c r="AQ19">
        <f>('Dat1'!EX20+'Dat1'!GR20+'Dat1'!IL20+'Dat1'!KF20)/$A19</f>
        <v>0</v>
      </c>
      <c r="AR19">
        <f>('Dat1'!EY20+'Dat1'!GS20+'Dat1'!IM20+'Dat1'!KG20)/$A19</f>
        <v>0</v>
      </c>
      <c r="AS19">
        <f>('Dat1'!EZ20+'Dat1'!GT20+'Dat1'!IN20+'Dat1'!KH20)/$A19</f>
        <v>0</v>
      </c>
      <c r="AT19">
        <f>('Dat1'!FA20+'Dat1'!GU20+'Dat1'!IO20+'Dat1'!KI20)/$A19</f>
        <v>0</v>
      </c>
      <c r="AU19">
        <f>('Dat1'!FB20+'Dat1'!GV20+'Dat1'!IP20+'Dat1'!KJ20)/$A19</f>
        <v>0</v>
      </c>
      <c r="AV19">
        <f>('Dat1'!FC20+'Dat1'!GW20+'Dat1'!IQ20+'Dat1'!KK20)/$A19</f>
        <v>0</v>
      </c>
      <c r="AW19">
        <f>('Dat1'!FD20+'Dat1'!GX20+'Dat1'!IR20+'Dat1'!KL20)/$A19</f>
        <v>0</v>
      </c>
      <c r="AX19">
        <f>('Dat1'!FE20+'Dat1'!GY20+'Dat1'!IS20+'Dat1'!KM20)/$A19</f>
        <v>0</v>
      </c>
      <c r="AY19">
        <f>('Dat1'!FF20+'Dat1'!GZ20+'Dat1'!IT20+'Dat1'!KN20)/$A19</f>
        <v>0</v>
      </c>
      <c r="AZ19">
        <f>('Dat1'!FG20+'Dat1'!HA20+'Dat1'!IU20+'Dat1'!KO20)/$A19</f>
        <v>0</v>
      </c>
      <c r="BA19">
        <f>('Dat1'!FH20+'Dat1'!HB20+'Dat1'!IV20+'Dat1'!KP20)/$A19</f>
        <v>0</v>
      </c>
      <c r="BB19">
        <f>('Dat1'!FI20+'Dat1'!HC20+'Dat1'!IW20+'Dat1'!KQ20)/$A19</f>
        <v>0</v>
      </c>
      <c r="BC19">
        <f>('Dat1'!FJ20+'Dat1'!HD20+'Dat1'!IX20+'Dat1'!KR20)/$A19</f>
        <v>0</v>
      </c>
      <c r="BD19">
        <f>('Dat1'!FK20+'Dat1'!HE20+'Dat1'!IY20+'Dat1'!KS20)/$A19</f>
        <v>0</v>
      </c>
      <c r="BE19">
        <f>('Dat1'!FL20+'Dat1'!HF20+'Dat1'!IZ20+'Dat1'!KT20)/$A19</f>
        <v>0</v>
      </c>
      <c r="BF19">
        <f>('Dat1'!FM20+'Dat1'!HG20+'Dat1'!JA20+'Dat1'!KU20)/$A19</f>
        <v>0</v>
      </c>
      <c r="BG19">
        <f>('Dat1'!FN20+'Dat1'!HH20+'Dat1'!JB20+'Dat1'!KV20)/$A19</f>
        <v>0</v>
      </c>
      <c r="BH19">
        <f>('Dat1'!FO20+'Dat1'!HI20+'Dat1'!JC20+'Dat1'!KW20)/$A19</f>
        <v>0</v>
      </c>
      <c r="BI19">
        <f>('Dat1'!FP20+'Dat1'!HJ20+'Dat1'!JD20+'Dat1'!KX20)/$A19</f>
        <v>0</v>
      </c>
      <c r="BJ19">
        <f>('Dat1'!FQ20+'Dat1'!HK20+'Dat1'!JE20+'Dat1'!KY20)/$A19</f>
        <v>1.75</v>
      </c>
      <c r="BK19">
        <f>('Dat1'!FR20+'Dat1'!HL20+'Dat1'!JF20+'Dat1'!KZ20)/$A19</f>
        <v>0</v>
      </c>
      <c r="BL19">
        <f>('Dat1'!FS20+'Dat1'!HM20+'Dat1'!JG20+'Dat1'!LA20)/$A19</f>
        <v>0</v>
      </c>
      <c r="BM19">
        <f>('Dat1'!FT20+'Dat1'!HN20+'Dat1'!JH20+'Dat1'!LB20)/$A19</f>
        <v>0</v>
      </c>
      <c r="BN19">
        <f>('Dat1'!FU20+'Dat1'!HO20+'Dat1'!JI20+'Dat1'!LC20)/$A19</f>
        <v>0</v>
      </c>
      <c r="BO19">
        <f>('Dat1'!FV20+'Dat1'!HP20+'Dat1'!JJ20+'Dat1'!LD20)/$A19</f>
        <v>0</v>
      </c>
      <c r="BP19">
        <f>('Dat1'!FW20+'Dat1'!HQ20+'Dat1'!JK20+'Dat1'!LE20)/$A19</f>
        <v>0</v>
      </c>
      <c r="BQ19">
        <f>('Dat1'!FX20+'Dat1'!HR20+'Dat1'!JL20+'Dat1'!LF20)/$A19</f>
        <v>0</v>
      </c>
      <c r="BR19">
        <f>('Dat1'!FY20+'Dat1'!HS20+'Dat1'!JM20+'Dat1'!LG20)/$A19</f>
        <v>0</v>
      </c>
      <c r="BS19">
        <f>('Dat1'!FZ20+'Dat1'!HT20+'Dat1'!JN20+'Dat1'!LH20)/$A19</f>
        <v>0</v>
      </c>
      <c r="BT19">
        <f>('Dat1'!GA20+'Dat1'!HU20+'Dat1'!JO20+'Dat1'!LI20)/$A19</f>
        <v>0</v>
      </c>
      <c r="BU19">
        <f>('Dat1'!GB20+'Dat1'!HV20+'Dat1'!JP20+'Dat1'!LJ20)/$A19</f>
        <v>0</v>
      </c>
      <c r="BV19">
        <f>('Dat1'!GC20+'Dat1'!HW20+'Dat1'!JQ20+'Dat1'!LK20)/$A19</f>
        <v>0</v>
      </c>
      <c r="BW19">
        <f>('Dat1'!GD20+'Dat1'!HX20+'Dat1'!JR20+'Dat1'!LL20)/$A19</f>
        <v>0</v>
      </c>
      <c r="BX19">
        <f>('Dat1'!GE20+'Dat1'!HY20+'Dat1'!JS20+'Dat1'!LM20)/$A19</f>
        <v>0</v>
      </c>
      <c r="BY19">
        <f>('Dat1'!GF20+'Dat1'!HZ20+'Dat1'!JT20+'Dat1'!LN20)/$A19</f>
        <v>0</v>
      </c>
      <c r="BZ19">
        <f>('Dat1'!GG20+'Dat1'!IA20+'Dat1'!JU20+'Dat1'!LO20)/$A19</f>
        <v>0</v>
      </c>
      <c r="CA19">
        <f>('Dat1'!GH20+'Dat1'!IB20+'Dat1'!JV20+'Dat1'!LP20)/$A19</f>
        <v>0</v>
      </c>
      <c r="CB19">
        <f>('Dat1'!GI20+'Dat1'!IC20+'Dat1'!JW20+'Dat1'!LQ20)/$A19</f>
        <v>0</v>
      </c>
      <c r="CC19">
        <f>('Dat1'!GJ20+'Dat1'!ID20+'Dat1'!JX20+'Dat1'!LR20)/$A19</f>
        <v>0</v>
      </c>
      <c r="CD19">
        <f>('Dat1'!GK20+'Dat1'!IE20+'Dat1'!JY20+'Dat1'!LS20)/$A19</f>
        <v>0.75</v>
      </c>
      <c r="CE19">
        <f>('Dat1'!GL20+'Dat1'!IF20+'Dat1'!JZ20+'Dat1'!LT20)/$A19</f>
        <v>0</v>
      </c>
      <c r="CF19" s="8">
        <f t="shared" si="1"/>
        <v>0</v>
      </c>
      <c r="CG19" s="8">
        <f t="shared" si="2"/>
        <v>2.5</v>
      </c>
      <c r="CH19">
        <f>('Dat1'!LU20+'Dat1'!NM20+'Dat1'!PE20+'Dat1'!QW20)/$A19</f>
        <v>0</v>
      </c>
      <c r="CI19">
        <f>('Dat1'!LV20+'Dat1'!NN20+'Dat1'!PF20+'Dat1'!QX20)/$A19</f>
        <v>0</v>
      </c>
      <c r="CJ19">
        <f>('Dat1'!LW20+'Dat1'!NO20+'Dat1'!PG20+'Dat1'!QY20)/$A19</f>
        <v>0</v>
      </c>
      <c r="CK19">
        <f>('Dat1'!LX20+'Dat1'!NP20+'Dat1'!PH20+'Dat1'!QZ20)/$A19</f>
        <v>0</v>
      </c>
      <c r="CL19">
        <f>('Dat1'!LY20+'Dat1'!NQ20+'Dat1'!PI20+'Dat1'!RA20)/$A19</f>
        <v>0</v>
      </c>
      <c r="CM19">
        <f>('Dat1'!LZ20+'Dat1'!NR20+'Dat1'!PJ20+'Dat1'!RB20)/$A19</f>
        <v>0</v>
      </c>
      <c r="CN19">
        <f>('Dat1'!MA20+'Dat1'!NS20+'Dat1'!PK20+'Dat1'!RC20)/$A19</f>
        <v>0</v>
      </c>
      <c r="CO19">
        <f>('Dat1'!MB20+'Dat1'!NT20+'Dat1'!PL20+'Dat1'!RD20)/$A19</f>
        <v>0</v>
      </c>
      <c r="CP19">
        <f>('Dat1'!MC20+'Dat1'!NU20+'Dat1'!PM20+'Dat1'!RE20)/$A19</f>
        <v>0</v>
      </c>
      <c r="CQ19">
        <f>('Dat1'!MD20+'Dat1'!NV20+'Dat1'!PN20+'Dat1'!RF20)/$A19</f>
        <v>0</v>
      </c>
      <c r="CR19">
        <f>('Dat1'!ME20+'Dat1'!NW20+'Dat1'!PO20+'Dat1'!RG20)/$A19</f>
        <v>0</v>
      </c>
      <c r="CS19">
        <f>('Dat1'!MF20+'Dat1'!NX20+'Dat1'!PP20+'Dat1'!RH20)/$A19</f>
        <v>0</v>
      </c>
      <c r="CT19">
        <f>('Dat1'!MG20+'Dat1'!NY20+'Dat1'!PQ20+'Dat1'!RI20)/$A19</f>
        <v>0</v>
      </c>
      <c r="CU19">
        <f>('Dat1'!MH20+'Dat1'!NZ20+'Dat1'!PR20+'Dat1'!RJ20)/$A19</f>
        <v>0</v>
      </c>
      <c r="CV19">
        <f>('Dat1'!MI20+'Dat1'!OA20+'Dat1'!PS20+'Dat1'!RK20)/$A19</f>
        <v>0</v>
      </c>
      <c r="CW19">
        <f>('Dat1'!MJ20+'Dat1'!OB20+'Dat1'!PT20+'Dat1'!RL20)/$A19</f>
        <v>0</v>
      </c>
      <c r="CX19">
        <f>('Dat1'!MK20+'Dat1'!OC20+'Dat1'!PU20+'Dat1'!RM20)/$A19</f>
        <v>0</v>
      </c>
      <c r="CY19">
        <f>('Dat1'!ML20+'Dat1'!OD20+'Dat1'!PV20+'Dat1'!RN20)/$A19</f>
        <v>0</v>
      </c>
      <c r="CZ19">
        <f>('Dat1'!MM20+'Dat1'!OE20+'Dat1'!PW20+'Dat1'!RO20)/$A19</f>
        <v>0</v>
      </c>
      <c r="DA19">
        <f>('Dat1'!MN20+'Dat1'!OF20+'Dat1'!PX20+'Dat1'!RP20)/$A19</f>
        <v>0</v>
      </c>
      <c r="DB19">
        <f>('Dat1'!MO20+'Dat1'!OG20+'Dat1'!PY20+'Dat1'!RQ20)/$A19</f>
        <v>0</v>
      </c>
      <c r="DC19">
        <f>('Dat1'!MP20+'Dat1'!OH20+'Dat1'!PZ20+'Dat1'!RR20)/$A19</f>
        <v>3.5</v>
      </c>
      <c r="DD19">
        <f>('Dat1'!MQ20+'Dat1'!OI20+'Dat1'!QA20+'Dat1'!RS20)/$A19</f>
        <v>0</v>
      </c>
      <c r="DE19">
        <f>('Dat1'!MR20+'Dat1'!OJ20+'Dat1'!QB20+'Dat1'!RT20)/$A19</f>
        <v>3</v>
      </c>
      <c r="DF19">
        <f>('Dat1'!MS20+'Dat1'!OK20+'Dat1'!QC20+'Dat1'!RU20)/$A19</f>
        <v>1</v>
      </c>
      <c r="DG19">
        <f>('Dat1'!MT20+'Dat1'!OL20+'Dat1'!QD20+'Dat1'!RV20)/$A19</f>
        <v>1.75</v>
      </c>
      <c r="DH19">
        <f>('Dat1'!MU20+'Dat1'!OM20+'Dat1'!QE20+'Dat1'!RW20)/$A19</f>
        <v>0</v>
      </c>
      <c r="DI19">
        <f>('Dat1'!MV20+'Dat1'!ON20+'Dat1'!QF20+'Dat1'!RX20)/$A19</f>
        <v>0</v>
      </c>
      <c r="DJ19">
        <f>('Dat1'!MW20+'Dat1'!OO20+'Dat1'!QG20+'Dat1'!RY20)/$A19</f>
        <v>1.25</v>
      </c>
      <c r="DK19">
        <f>('Dat1'!MX20+'Dat1'!OP20+'Dat1'!QH20+'Dat1'!RZ20)/$A19</f>
        <v>0</v>
      </c>
      <c r="DL19">
        <f>('Dat1'!MY20+'Dat1'!OQ20+'Dat1'!QI20+'Dat1'!SA20)/$A19</f>
        <v>0</v>
      </c>
      <c r="DM19">
        <f>('Dat1'!MZ20+'Dat1'!OR20+'Dat1'!QJ20+'Dat1'!SB20)/$A19</f>
        <v>0</v>
      </c>
      <c r="DN19">
        <f>('Dat1'!NA20+'Dat1'!OS20+'Dat1'!QK20+'Dat1'!SC20)/$A19</f>
        <v>0</v>
      </c>
      <c r="DO19">
        <f>('Dat1'!NB20+'Dat1'!OT20+'Dat1'!QL20+'Dat1'!SD20)/$A19</f>
        <v>0</v>
      </c>
      <c r="DP19">
        <f>('Dat1'!NC20+'Dat1'!OU20+'Dat1'!QM20+'Dat1'!SE20)/$A19</f>
        <v>0</v>
      </c>
      <c r="DQ19">
        <f>('Dat1'!ND20+'Dat1'!OV20+'Dat1'!QN20+'Dat1'!SF20)/$A19</f>
        <v>0</v>
      </c>
      <c r="DR19">
        <f>('Dat1'!NE20+'Dat1'!OW20+'Dat1'!QO20+'Dat1'!SG20)/$A19</f>
        <v>0</v>
      </c>
      <c r="DS19">
        <f>('Dat1'!NF20+'Dat1'!OX20+'Dat1'!QP20+'Dat1'!SH20)/$A19</f>
        <v>0.75</v>
      </c>
      <c r="DT19">
        <f>('Dat1'!NG20+'Dat1'!OY20+'Dat1'!QQ20+'Dat1'!SI20)/$A19</f>
        <v>1</v>
      </c>
      <c r="DU19">
        <f>('Dat1'!NH20+'Dat1'!OZ20+'Dat1'!QR20+'Dat1'!SJ20)/$A19</f>
        <v>0</v>
      </c>
      <c r="DV19">
        <f>('Dat1'!NI20+'Dat1'!PA20+'Dat1'!QS20+'Dat1'!SK20)/$A19</f>
        <v>0</v>
      </c>
      <c r="DW19">
        <f>('Dat1'!NJ20+'Dat1'!PB20+'Dat1'!QT20+'Dat1'!SL20)/$A19</f>
        <v>0</v>
      </c>
      <c r="DX19">
        <f>('Dat1'!NK20+'Dat1'!PC20+'Dat1'!QU20+'Dat1'!SM20)/$A19</f>
        <v>0</v>
      </c>
      <c r="DY19">
        <f>('Dat1'!NL20+'Dat1'!PD20+'Dat1'!QV20+'Dat1'!SN20)/$A19</f>
        <v>1.25</v>
      </c>
      <c r="DZ19" s="8">
        <f t="shared" si="7"/>
        <v>3.5</v>
      </c>
      <c r="EA19" s="8">
        <f t="shared" si="8"/>
        <v>10</v>
      </c>
      <c r="EB19" s="127">
        <f>('Dat1'!SO20+'Dat1'!SQ20+'Dat1'!SS20+'Dat1'!SU20)/$A19</f>
        <v>0.25</v>
      </c>
      <c r="EC19" s="127">
        <f>('Dat1'!SP20+'Dat1'!SR20+'Dat1'!ST20+'Dat1'!SV20)/$A19</f>
        <v>0</v>
      </c>
      <c r="ED19" s="8">
        <f t="shared" si="16"/>
        <v>0.25</v>
      </c>
      <c r="EE19" s="8">
        <f t="shared" si="9"/>
        <v>0</v>
      </c>
      <c r="EF19">
        <f>SUM('Dat1'!SW20+'Dat1'!TE20+'Dat1'!TM20+'Dat1'!TU20)/$A19</f>
        <v>0</v>
      </c>
      <c r="EG19">
        <f>SUM('Dat1'!SX20+'Dat1'!TF20+'Dat1'!TN20+'Dat1'!TV20)/$A19</f>
        <v>0.5</v>
      </c>
      <c r="EH19">
        <f>SUM('Dat1'!SY20+'Dat1'!TG20+'Dat1'!TO20+'Dat1'!TW20)/$A19</f>
        <v>0</v>
      </c>
      <c r="EI19">
        <f>SUM('Dat1'!SZ20+'Dat1'!TH20+'Dat1'!TP20+'Dat1'!TX20)/$A19</f>
        <v>0</v>
      </c>
      <c r="EJ19">
        <f>SUM('Dat1'!TA20+'Dat1'!TI20+'Dat1'!TQ20+'Dat1'!TY20)/$A19</f>
        <v>0</v>
      </c>
      <c r="EK19">
        <f>SUM('Dat1'!TB20+'Dat1'!TJ20+'Dat1'!TR20+'Dat1'!TZ20)/$A19</f>
        <v>0</v>
      </c>
      <c r="EL19">
        <f>SUM('Dat1'!TC20+'Dat1'!TK20+'Dat1'!TS20+'Dat1'!UA20)/$A19</f>
        <v>0</v>
      </c>
      <c r="EM19">
        <f>SUM('Dat1'!TD20+'Dat1'!TL20+'Dat1'!TT20+'Dat1'!UB20)/$A19</f>
        <v>0</v>
      </c>
      <c r="EN19" s="8">
        <f t="shared" si="10"/>
        <v>0.5</v>
      </c>
      <c r="EO19" s="8">
        <f t="shared" si="11"/>
        <v>0</v>
      </c>
      <c r="EP19" s="7">
        <f>('Dat1'!UC20+'Dat1'!UG20)/2</f>
        <v>21.5</v>
      </c>
      <c r="EQ19" s="7">
        <f>('Dat1'!UD20+'Dat1'!UH20)/2</f>
        <v>0</v>
      </c>
      <c r="ER19" s="7">
        <f>('Dat1'!UE20+'Dat1'!UI20)/2</f>
        <v>2</v>
      </c>
      <c r="ES19" s="7">
        <f>('Dat1'!UF20+'Dat1'!UJ20)/2</f>
        <v>0</v>
      </c>
      <c r="ET19" s="8">
        <f>('Dat1'!UK20+'Dat1'!UT20)/2</f>
        <v>0</v>
      </c>
      <c r="EU19" s="8">
        <f>('Dat1'!UL20+'Dat1'!UU20)/2</f>
        <v>0.5</v>
      </c>
      <c r="EV19" s="8">
        <f>('Dat1'!UM20+'Dat1'!UV20)/2</f>
        <v>4.5</v>
      </c>
      <c r="EW19" s="8">
        <f>('Dat1'!UN20+'Dat1'!UW20)/2</f>
        <v>5.5</v>
      </c>
      <c r="EX19" s="8">
        <f>('Dat1'!UO20+'Dat1'!UX20)/2</f>
        <v>4.5</v>
      </c>
      <c r="EY19" s="8">
        <f>('Dat1'!UP20+'Dat1'!UY20)/2</f>
        <v>3.5</v>
      </c>
      <c r="EZ19" s="8">
        <f>('Dat1'!UQ20+'Dat1'!UZ20)/2</f>
        <v>1.5</v>
      </c>
      <c r="FA19" s="8">
        <f>('Dat1'!UR20+'Dat1'!VA20)/2</f>
        <v>1.5</v>
      </c>
      <c r="FB19" s="8">
        <f>('Dat1'!US20+'Dat1'!VB20)/2</f>
        <v>0</v>
      </c>
      <c r="FC19">
        <f>'Dat1'!VC20</f>
        <v>0</v>
      </c>
      <c r="FD19">
        <f>'Dat1'!VD20</f>
        <v>0</v>
      </c>
      <c r="FE19">
        <f>'Dat1'!VE20</f>
        <v>0</v>
      </c>
      <c r="FF19">
        <f>'Dat1'!VF20</f>
        <v>0</v>
      </c>
      <c r="FG19">
        <f>'Dat1'!VG20</f>
        <v>0</v>
      </c>
      <c r="FH19">
        <f>'Dat1'!VH20</f>
        <v>0</v>
      </c>
      <c r="FI19">
        <f>'Dat1'!VI20</f>
        <v>0</v>
      </c>
      <c r="FJ19">
        <f>'Dat1'!VJ20</f>
        <v>0</v>
      </c>
      <c r="FK19">
        <f>'Dat1'!VK20</f>
        <v>0</v>
      </c>
      <c r="FL19">
        <f>'Dat1'!VL20</f>
        <v>0</v>
      </c>
      <c r="FM19">
        <f>'Dat1'!VM20</f>
        <v>4</v>
      </c>
      <c r="FN19">
        <f>'Dat1'!VN20</f>
        <v>4</v>
      </c>
      <c r="FO19">
        <f>'Dat1'!VO20</f>
        <v>3</v>
      </c>
      <c r="FP19">
        <f>'Dat1'!VP20</f>
        <v>3</v>
      </c>
      <c r="FQ19">
        <f>'Dat1'!VQ20</f>
        <v>0</v>
      </c>
      <c r="FR19">
        <f>'Dat1'!VR20</f>
        <v>0</v>
      </c>
      <c r="FS19">
        <f>'Dat1'!VS20</f>
        <v>0</v>
      </c>
      <c r="FT19">
        <f>'Dat1'!VT20</f>
        <v>0</v>
      </c>
      <c r="FU19">
        <f>'Dat1'!VU20</f>
        <v>0</v>
      </c>
      <c r="FV19">
        <f>'Dat1'!VV20</f>
        <v>0</v>
      </c>
      <c r="FW19">
        <f>'Dat1'!VW20</f>
        <v>0</v>
      </c>
      <c r="FX19">
        <f>'Dat1'!VX20</f>
        <v>0</v>
      </c>
      <c r="FY19">
        <f>'Dat1'!VY20</f>
        <v>150</v>
      </c>
      <c r="FZ19">
        <f>'Dat1'!VZ20</f>
        <v>157</v>
      </c>
      <c r="GA19">
        <f>'Dat1'!WA20</f>
        <v>0</v>
      </c>
      <c r="GB19">
        <f>'Dat1'!WB20</f>
        <v>1</v>
      </c>
      <c r="GC19">
        <f>'Dat1'!WC20</f>
        <v>1</v>
      </c>
      <c r="GD19">
        <f>'Dat1'!WD20</f>
        <v>0</v>
      </c>
      <c r="GE19" s="12">
        <f>'Dat1'!WO20</f>
        <v>0</v>
      </c>
      <c r="GF19" s="12">
        <f>'Dat1'!WP20</f>
        <v>0</v>
      </c>
      <c r="GG19">
        <f>'Dat1'!WQ20</f>
        <v>0</v>
      </c>
      <c r="GH19">
        <f>'Dat1'!WR20</f>
        <v>0</v>
      </c>
      <c r="GI19">
        <f>'Dat1'!WS20</f>
        <v>0</v>
      </c>
      <c r="GJ19">
        <f>'Dat1'!WT20</f>
        <v>0</v>
      </c>
      <c r="GK19">
        <f>'Dat1'!WU20</f>
        <v>0</v>
      </c>
      <c r="GL19">
        <f>'Dat1'!WV20</f>
        <v>0</v>
      </c>
      <c r="GM19">
        <f>'Dat1'!WW20</f>
        <v>0</v>
      </c>
      <c r="GN19">
        <f>'Dat1'!WX20</f>
        <v>0</v>
      </c>
      <c r="GO19">
        <f>'Dat1'!WY20</f>
        <v>0</v>
      </c>
      <c r="GP19">
        <f>'Dat1'!WZ20</f>
        <v>0</v>
      </c>
      <c r="GQ19">
        <f>'Dat1'!XA20</f>
        <v>0</v>
      </c>
      <c r="GR19">
        <f>'Dat1'!XB20</f>
        <v>0</v>
      </c>
      <c r="GS19">
        <f>'Dat1'!XC20</f>
        <v>0</v>
      </c>
      <c r="GT19">
        <f>'Dat1'!XD20</f>
        <v>11</v>
      </c>
      <c r="GU19">
        <f>'Dat1'!XE20</f>
        <v>0</v>
      </c>
      <c r="GV19">
        <f>'Dat1'!XF20</f>
        <v>0</v>
      </c>
      <c r="GW19">
        <f>'Dat1'!XG20</f>
        <v>18</v>
      </c>
      <c r="GX19">
        <f>'Dat1'!XH20</f>
        <v>1</v>
      </c>
      <c r="GY19">
        <f>'Dat1'!XI20</f>
        <v>0</v>
      </c>
      <c r="GZ19">
        <f>'Dat1'!XJ20</f>
        <v>0</v>
      </c>
      <c r="HA19">
        <f>'Dat1'!XK20</f>
        <v>0</v>
      </c>
      <c r="HB19">
        <f>'Dat1'!XL20</f>
        <v>0</v>
      </c>
      <c r="HC19">
        <f>'Dat1'!XM20</f>
        <v>0</v>
      </c>
      <c r="HD19">
        <f>'Dat1'!XN20</f>
        <v>0</v>
      </c>
      <c r="HE19">
        <f>'Dat1'!XO20</f>
        <v>54</v>
      </c>
      <c r="HF19">
        <f>'Dat1'!XP20</f>
        <v>0</v>
      </c>
      <c r="HG19" s="12">
        <f t="shared" si="12"/>
        <v>0</v>
      </c>
      <c r="HH19" s="12">
        <f t="shared" si="13"/>
        <v>84</v>
      </c>
      <c r="HI19">
        <f>'Dat1'!XQ20</f>
        <v>0</v>
      </c>
      <c r="HJ19">
        <f>'Dat1'!XR20</f>
        <v>0</v>
      </c>
      <c r="HK19">
        <f>'Dat1'!XS20</f>
        <v>0</v>
      </c>
      <c r="HL19">
        <f>'Dat1'!XT20</f>
        <v>0</v>
      </c>
      <c r="HM19">
        <f>'Dat1'!XU20</f>
        <v>0</v>
      </c>
      <c r="HN19">
        <f>'Dat1'!XV20</f>
        <v>0</v>
      </c>
      <c r="HO19">
        <f>'Dat1'!XW20</f>
        <v>0</v>
      </c>
      <c r="HP19">
        <f>'Dat1'!XX20</f>
        <v>0</v>
      </c>
      <c r="HQ19">
        <f>'Dat1'!XY20</f>
        <v>0</v>
      </c>
      <c r="HR19">
        <f>'Dat1'!XZ20</f>
        <v>0</v>
      </c>
      <c r="HS19">
        <f>'Dat1'!YA20</f>
        <v>0</v>
      </c>
      <c r="HT19">
        <f>'Dat1'!YB20</f>
        <v>40</v>
      </c>
      <c r="HU19">
        <f>'Dat1'!YC20</f>
        <v>0</v>
      </c>
      <c r="HV19">
        <f>'Dat1'!YD20</f>
        <v>0</v>
      </c>
      <c r="HW19">
        <f>'Dat1'!YE20</f>
        <v>0</v>
      </c>
      <c r="HX19">
        <f>'Dat1'!YF20</f>
        <v>0</v>
      </c>
      <c r="HY19">
        <f>'Dat1'!YG20</f>
        <v>40</v>
      </c>
      <c r="HZ19">
        <f>'Dat1'!YH20</f>
        <v>0</v>
      </c>
      <c r="IA19">
        <f>'Dat1'!YI20</f>
        <v>45</v>
      </c>
      <c r="IB19">
        <f>'Dat1'!YJ20</f>
        <v>0</v>
      </c>
      <c r="IC19">
        <f>'Dat1'!YK20</f>
        <v>0</v>
      </c>
      <c r="ID19">
        <f>'Dat1'!YL20</f>
        <v>0</v>
      </c>
      <c r="IE19">
        <f>'Dat1'!YM20</f>
        <v>0</v>
      </c>
      <c r="IF19">
        <f>'Dat1'!YN20</f>
        <v>0</v>
      </c>
      <c r="IG19">
        <f>'Dat1'!YO20</f>
        <v>46</v>
      </c>
      <c r="IH19">
        <f>'Dat1'!YP20</f>
        <v>0</v>
      </c>
      <c r="II19">
        <f>'Dat1'!YQ20</f>
        <v>0</v>
      </c>
      <c r="IJ19">
        <f>'Dat1'!YR20</f>
        <v>0</v>
      </c>
      <c r="IK19">
        <f>'Dat1'!YS20</f>
        <v>0</v>
      </c>
      <c r="IL19">
        <f>'Dat1'!YT20</f>
        <v>0</v>
      </c>
      <c r="IM19">
        <f>'Dat1'!YU20</f>
        <v>0</v>
      </c>
      <c r="IN19">
        <f>'Dat1'!YV20</f>
        <v>0</v>
      </c>
      <c r="IO19">
        <f>'Dat1'!YW20</f>
        <v>0</v>
      </c>
      <c r="IP19">
        <f>'Dat1'!YX20</f>
        <v>0</v>
      </c>
      <c r="IQ19">
        <f>'Dat1'!YY20</f>
        <v>0</v>
      </c>
      <c r="IR19">
        <f>'Dat1'!YZ20</f>
        <v>0</v>
      </c>
      <c r="IS19">
        <f>'Dat1'!ZA20</f>
        <v>0</v>
      </c>
      <c r="IT19">
        <f>'Dat1'!ZB20</f>
        <v>0</v>
      </c>
      <c r="IU19">
        <f>'Dat1'!ZC20</f>
        <v>0</v>
      </c>
      <c r="IV19">
        <f>'Dat1'!ZD20</f>
        <v>0</v>
      </c>
      <c r="IW19">
        <f>'Dat1'!ZE20</f>
        <v>0</v>
      </c>
      <c r="IX19">
        <f>'Dat1'!ZF20</f>
        <v>0</v>
      </c>
      <c r="IY19">
        <f>'Dat1'!ZG20</f>
        <v>0</v>
      </c>
      <c r="IZ19">
        <f>'Dat1'!ZH20</f>
        <v>0</v>
      </c>
      <c r="JA19">
        <f>'Dat1'!ZI20</f>
        <v>58</v>
      </c>
      <c r="JB19">
        <f>'Dat1'!ZJ20</f>
        <v>0</v>
      </c>
      <c r="JC19" s="12">
        <f t="shared" si="3"/>
        <v>125</v>
      </c>
      <c r="JD19" s="12">
        <f t="shared" si="4"/>
        <v>104</v>
      </c>
      <c r="JE19">
        <f>'Dat1'!ZK20</f>
        <v>0</v>
      </c>
      <c r="JF19">
        <f>'Dat1'!ZL20</f>
        <v>0</v>
      </c>
      <c r="JG19">
        <f>'Dat1'!ZM20</f>
        <v>0</v>
      </c>
      <c r="JH19">
        <f>'Dat1'!ZN20</f>
        <v>0</v>
      </c>
      <c r="JI19">
        <f>'Dat1'!ZO20</f>
        <v>0</v>
      </c>
      <c r="JJ19">
        <f>'Dat1'!ZP20</f>
        <v>0</v>
      </c>
      <c r="JK19">
        <f>'Dat1'!ZQ20</f>
        <v>0</v>
      </c>
      <c r="JL19">
        <f>'Dat1'!ZR20</f>
        <v>0</v>
      </c>
      <c r="JM19">
        <f>'Dat1'!ZS20</f>
        <v>0</v>
      </c>
      <c r="JN19">
        <f>'Dat1'!ZT20</f>
        <v>0</v>
      </c>
      <c r="JO19">
        <f>'Dat1'!ZU20</f>
        <v>0</v>
      </c>
      <c r="JP19">
        <f>'Dat1'!ZV20</f>
        <v>0</v>
      </c>
      <c r="JQ19">
        <f>'Dat1'!ZW20</f>
        <v>0</v>
      </c>
      <c r="JR19">
        <f>'Dat1'!ZX20</f>
        <v>0</v>
      </c>
      <c r="JS19">
        <f>'Dat1'!ZY20</f>
        <v>0</v>
      </c>
      <c r="JT19">
        <f>'Dat1'!ZZ20</f>
        <v>0</v>
      </c>
      <c r="JU19">
        <f>'Dat1'!AAA20</f>
        <v>0</v>
      </c>
      <c r="JV19">
        <f>'Dat1'!AAB20</f>
        <v>0</v>
      </c>
      <c r="JW19">
        <f>'Dat1'!AAC20</f>
        <v>0</v>
      </c>
      <c r="JX19">
        <f>'Dat1'!AAD20</f>
        <v>0</v>
      </c>
      <c r="JY19">
        <f>'Dat1'!AAE20</f>
        <v>0</v>
      </c>
      <c r="JZ19">
        <f>'Dat1'!AAF20</f>
        <v>14</v>
      </c>
      <c r="KA19">
        <f>'Dat1'!AAG20</f>
        <v>0</v>
      </c>
      <c r="KB19">
        <f>'Dat1'!AAH20</f>
        <v>46</v>
      </c>
      <c r="KC19">
        <f>'Dat1'!AAI20</f>
        <v>0</v>
      </c>
      <c r="KD19">
        <f>'Dat1'!AAJ20</f>
        <v>65</v>
      </c>
      <c r="KE19">
        <f>'Dat1'!AAK20</f>
        <v>0</v>
      </c>
      <c r="KF19">
        <f>'Dat1'!AAL20</f>
        <v>0</v>
      </c>
      <c r="KG19">
        <f>'Dat1'!AAM20</f>
        <v>18</v>
      </c>
      <c r="KH19">
        <f>'Dat1'!AAN20</f>
        <v>0</v>
      </c>
      <c r="KI19">
        <f>'Dat1'!AAO20</f>
        <v>4</v>
      </c>
      <c r="KJ19">
        <f>'Dat1'!AAP20</f>
        <v>0</v>
      </c>
      <c r="KK19">
        <f>'Dat1'!AAQ20</f>
        <v>0</v>
      </c>
      <c r="KL19">
        <f>'Dat1'!AAR20</f>
        <v>0</v>
      </c>
      <c r="KM19">
        <f>'Dat1'!AAS20</f>
        <v>3</v>
      </c>
      <c r="KN19">
        <f>'Dat1'!AAT20</f>
        <v>0</v>
      </c>
      <c r="KO19">
        <f>'Dat1'!AAU20</f>
        <v>0</v>
      </c>
      <c r="KP19">
        <f>'Dat1'!AAV20</f>
        <v>0</v>
      </c>
      <c r="KQ19">
        <f>'Dat1'!AAW20</f>
        <v>29</v>
      </c>
      <c r="KR19">
        <f>'Dat1'!AAX20</f>
        <v>0</v>
      </c>
      <c r="KS19">
        <f>'Dat1'!AAY20</f>
        <v>0</v>
      </c>
      <c r="KT19">
        <f>'Dat1'!AAZ20</f>
        <v>5</v>
      </c>
      <c r="KU19">
        <f>'Dat1'!ABA20</f>
        <v>0</v>
      </c>
      <c r="KV19">
        <f>'Dat1'!ABB20</f>
        <v>0</v>
      </c>
      <c r="KW19" s="12">
        <f>SUM(Dat1fix!JE19:JZ19)</f>
        <v>14</v>
      </c>
      <c r="KX19" s="12">
        <f>SUM(KA19:KV19)</f>
        <v>170</v>
      </c>
      <c r="KY19" s="12">
        <f>'Dat1'!ABC20</f>
        <v>3</v>
      </c>
      <c r="KZ19" s="12">
        <f>'Dat1'!ABD20</f>
        <v>7</v>
      </c>
      <c r="LA19">
        <f>'Dat1'!ABE20</f>
        <v>0</v>
      </c>
      <c r="LB19">
        <f>'Dat1'!ABF20</f>
        <v>0</v>
      </c>
      <c r="LC19">
        <f>'Dat1'!ABG20</f>
        <v>0</v>
      </c>
      <c r="LD19">
        <f>'Dat1'!VI20</f>
        <v>0</v>
      </c>
      <c r="LE19">
        <f>'Dat1'!VJ20</f>
        <v>0</v>
      </c>
      <c r="LF19">
        <f>'Dat1'!VK20</f>
        <v>0</v>
      </c>
      <c r="LG19">
        <f>'Dat1'!VL20</f>
        <v>0</v>
      </c>
      <c r="LH19">
        <f>'Dat1'!VM20</f>
        <v>4</v>
      </c>
      <c r="LI19">
        <f>'Dat1'!VN20</f>
        <v>4</v>
      </c>
      <c r="LJ19">
        <f>'Dat1'!VO20</f>
        <v>3</v>
      </c>
      <c r="LK19">
        <f>'Dat1'!VP20</f>
        <v>3</v>
      </c>
      <c r="LL19">
        <f>'Dat1'!VQ20</f>
        <v>0</v>
      </c>
      <c r="LM19">
        <f>'Dat1'!VR20</f>
        <v>0</v>
      </c>
      <c r="LN19">
        <f>'Dat1'!VS20</f>
        <v>0</v>
      </c>
      <c r="LO19">
        <f>'Dat1'!VT20</f>
        <v>0</v>
      </c>
      <c r="LP19">
        <f>'Dat1'!VU20</f>
        <v>0</v>
      </c>
      <c r="LQ19">
        <f>'Dat1'!VV20</f>
        <v>0</v>
      </c>
      <c r="LR19">
        <f>'Dat1'!VW20</f>
        <v>0</v>
      </c>
      <c r="LS19">
        <f>'Dat1'!VX20</f>
        <v>0</v>
      </c>
      <c r="LT19">
        <f>'Dat1'!VY20</f>
        <v>150</v>
      </c>
      <c r="LU19">
        <f>'Dat1'!VZ20</f>
        <v>157</v>
      </c>
      <c r="LV19" s="12">
        <f>'Dat1'!WA20</f>
        <v>0</v>
      </c>
      <c r="LW19" s="12">
        <f>'Dat1'!WB20</f>
        <v>1</v>
      </c>
      <c r="LX19" s="12">
        <f>'Dat1'!WC20</f>
        <v>1</v>
      </c>
      <c r="LY19" s="12">
        <f>'Dat1'!WD20</f>
        <v>0</v>
      </c>
      <c r="LZ19" s="364">
        <f>'Dat1'!AG20</f>
        <v>15</v>
      </c>
      <c r="MA19" s="364">
        <f>'Dat1'!AH20</f>
        <v>9</v>
      </c>
      <c r="MB19" s="364">
        <f>'Dat1'!AI20</f>
        <v>14</v>
      </c>
      <c r="MC19" s="364">
        <f>'Dat1'!AJ20</f>
        <v>10</v>
      </c>
      <c r="MD19" s="364">
        <f>'Dat1'!WE20</f>
        <v>152</v>
      </c>
    </row>
    <row r="20" spans="1:342">
      <c r="A20" s="73">
        <f>'Dat1'!C21</f>
        <v>4</v>
      </c>
      <c r="B20" t="str">
        <f>'Dat1'!F21</f>
        <v>Oppland</v>
      </c>
      <c r="C20" t="str">
        <f>'Dat1'!G21</f>
        <v>Gjøvik vgs</v>
      </c>
      <c r="D20" t="str">
        <f>'Dat1'!H21&amp;" ("&amp;LEFT('Dat1'!I21,1)&amp;"S)"</f>
        <v>Vestoppland fengsel Gjøvik avd (HS)</v>
      </c>
      <c r="E20">
        <f t="shared" si="17"/>
        <v>1</v>
      </c>
      <c r="F20">
        <f t="shared" si="15"/>
        <v>1</v>
      </c>
      <c r="G20">
        <f>'Dat1'!J21</f>
        <v>24</v>
      </c>
      <c r="H20" s="8">
        <f>('Dat1'!AK21+'Dat1'!AM21+'Dat1'!AO21+'Dat1'!AQ21)/$A20</f>
        <v>0.75</v>
      </c>
      <c r="I20" s="8">
        <f>('Dat1'!AL21+'Dat1'!AN21+'Dat1'!AP21+'Dat1'!AR21)/$A20</f>
        <v>0</v>
      </c>
      <c r="J20">
        <f>('Dat1'!AS21+'Dat1'!BS21+'Dat1'!CS21+'Dat1'!DS21)/$A20</f>
        <v>0</v>
      </c>
      <c r="K20">
        <f>('Dat1'!AT21+'Dat1'!BT21+'Dat1'!CT21+'Dat1'!DT21)/$A20</f>
        <v>0</v>
      </c>
      <c r="L20">
        <f>('Dat1'!AU21+'Dat1'!BU21+'Dat1'!CU21+'Dat1'!DU21)/$A20</f>
        <v>0</v>
      </c>
      <c r="M20">
        <f>('Dat1'!AV21+'Dat1'!BV21+'Dat1'!CV21+'Dat1'!DV21)/$A20</f>
        <v>0</v>
      </c>
      <c r="N20">
        <f>('Dat1'!AW21+'Dat1'!BW21+'Dat1'!CW21+'Dat1'!DW21)/$A20</f>
        <v>0</v>
      </c>
      <c r="O20">
        <f>('Dat1'!AX21+'Dat1'!BX21+'Dat1'!CX21+'Dat1'!DX21)/$A20</f>
        <v>0</v>
      </c>
      <c r="P20">
        <f>('Dat1'!AY21+'Dat1'!BY21+'Dat1'!CY21+'Dat1'!DY21)/$A20</f>
        <v>0</v>
      </c>
      <c r="Q20">
        <f>('Dat1'!AZ21+'Dat1'!BZ21+'Dat1'!CZ21+'Dat1'!DZ21)/$A20</f>
        <v>0</v>
      </c>
      <c r="R20">
        <f>('Dat1'!BA21+'Dat1'!CA21+'Dat1'!DA21+'Dat1'!EA21)/$A20</f>
        <v>0</v>
      </c>
      <c r="S20">
        <f>('Dat1'!BB21+'Dat1'!CB21+'Dat1'!DB21+'Dat1'!EB21)/$A20</f>
        <v>0</v>
      </c>
      <c r="T20">
        <f>('Dat1'!BC21+'Dat1'!CC21+'Dat1'!DC21+'Dat1'!EC21)/$A20</f>
        <v>0</v>
      </c>
      <c r="U20">
        <f>('Dat1'!BD21+'Dat1'!CD21+'Dat1'!DD21+'Dat1'!ED21)/$A20</f>
        <v>0</v>
      </c>
      <c r="V20">
        <f>('Dat1'!BE21+'Dat1'!CE21+'Dat1'!DE21+'Dat1'!EE21)/$A20</f>
        <v>0</v>
      </c>
      <c r="W20">
        <f>('Dat1'!BF21+'Dat1'!CF21+'Dat1'!DF21+'Dat1'!EF21)/$A20</f>
        <v>1</v>
      </c>
      <c r="X20">
        <f>('Dat1'!BG21+'Dat1'!CG21+'Dat1'!DG21+'Dat1'!EG21)/$A20</f>
        <v>0</v>
      </c>
      <c r="Y20">
        <f>('Dat1'!BH21+'Dat1'!CH21+'Dat1'!DH21+'Dat1'!EH21)/$A20</f>
        <v>1.25</v>
      </c>
      <c r="Z20">
        <f>('Dat1'!BI21+'Dat1'!CI21+'Dat1'!DI21+'Dat1'!EI21)/$A20</f>
        <v>1</v>
      </c>
      <c r="AA20">
        <f>('Dat1'!BJ21+'Dat1'!CJ21+'Dat1'!DJ21+'Dat1'!EJ21)/$A20</f>
        <v>0.5</v>
      </c>
      <c r="AB20">
        <f>('Dat1'!BK21+'Dat1'!CK21+'Dat1'!DK21+'Dat1'!EK21)/$A20</f>
        <v>0</v>
      </c>
      <c r="AC20">
        <f>('Dat1'!BL21+'Dat1'!CL21+'Dat1'!DL21+'Dat1'!EL21)/$A20</f>
        <v>0.25</v>
      </c>
      <c r="AD20">
        <f>('Dat1'!BM21+'Dat1'!CM21+'Dat1'!DM21+'Dat1'!EM21)/$A20</f>
        <v>0</v>
      </c>
      <c r="AE20">
        <f>('Dat1'!BN21+'Dat1'!CN21+'Dat1'!DN21+'Dat1'!EN21)/$A20</f>
        <v>0.5</v>
      </c>
      <c r="AF20">
        <f>('Dat1'!BO21+'Dat1'!CO21+'Dat1'!DO21+'Dat1'!EO21)/$A20</f>
        <v>0.25</v>
      </c>
      <c r="AG20">
        <f>('Dat1'!BP21+'Dat1'!CP21+'Dat1'!DP21+'Dat1'!EP21)/$A20</f>
        <v>1.5</v>
      </c>
      <c r="AH20">
        <f>('Dat1'!BQ21+'Dat1'!CQ21+'Dat1'!DQ21+'Dat1'!EQ21)/$A20</f>
        <v>0.25</v>
      </c>
      <c r="AI20">
        <f>('Dat1'!BR21+'Dat1'!CR21+'Dat1'!DR21+'Dat1'!ER21)/$A20</f>
        <v>0.5</v>
      </c>
      <c r="AJ20" s="8">
        <f t="shared" si="5"/>
        <v>0</v>
      </c>
      <c r="AK20" s="8">
        <f t="shared" si="6"/>
        <v>7</v>
      </c>
      <c r="AL20">
        <f>('Dat1'!ES21+'Dat1'!GM21+'Dat1'!IG21+'Dat1'!KA21)/$A20</f>
        <v>0</v>
      </c>
      <c r="AM20">
        <f>('Dat1'!ET21+'Dat1'!GN21+'Dat1'!IH21+'Dat1'!KB21)/$A20</f>
        <v>0</v>
      </c>
      <c r="AN20">
        <f>('Dat1'!EU21+'Dat1'!GO21+'Dat1'!II21+'Dat1'!KC21)/$A20</f>
        <v>0</v>
      </c>
      <c r="AO20">
        <f>('Dat1'!EV21+'Dat1'!GP21+'Dat1'!IJ21+'Dat1'!KD21)/$A20</f>
        <v>0</v>
      </c>
      <c r="AP20">
        <f>('Dat1'!EW21+'Dat1'!GQ21+'Dat1'!IK21+'Dat1'!KE21)/$A20</f>
        <v>0</v>
      </c>
      <c r="AQ20">
        <f>('Dat1'!EX21+'Dat1'!GR21+'Dat1'!IL21+'Dat1'!KF21)/$A20</f>
        <v>0</v>
      </c>
      <c r="AR20">
        <f>('Dat1'!EY21+'Dat1'!GS21+'Dat1'!IM21+'Dat1'!KG21)/$A20</f>
        <v>0</v>
      </c>
      <c r="AS20">
        <f>('Dat1'!EZ21+'Dat1'!GT21+'Dat1'!IN21+'Dat1'!KH21)/$A20</f>
        <v>0</v>
      </c>
      <c r="AT20">
        <f>('Dat1'!FA21+'Dat1'!GU21+'Dat1'!IO21+'Dat1'!KI21)/$A20</f>
        <v>0</v>
      </c>
      <c r="AU20">
        <f>('Dat1'!FB21+'Dat1'!GV21+'Dat1'!IP21+'Dat1'!KJ21)/$A20</f>
        <v>0</v>
      </c>
      <c r="AV20">
        <f>('Dat1'!FC21+'Dat1'!GW21+'Dat1'!IQ21+'Dat1'!KK21)/$A20</f>
        <v>0</v>
      </c>
      <c r="AW20">
        <f>('Dat1'!FD21+'Dat1'!GX21+'Dat1'!IR21+'Dat1'!KL21)/$A20</f>
        <v>0</v>
      </c>
      <c r="AX20">
        <f>('Dat1'!FE21+'Dat1'!GY21+'Dat1'!IS21+'Dat1'!KM21)/$A20</f>
        <v>0</v>
      </c>
      <c r="AY20">
        <f>('Dat1'!FF21+'Dat1'!GZ21+'Dat1'!IT21+'Dat1'!KN21)/$A20</f>
        <v>0</v>
      </c>
      <c r="AZ20">
        <f>('Dat1'!FG21+'Dat1'!HA21+'Dat1'!IU21+'Dat1'!KO21)/$A20</f>
        <v>0</v>
      </c>
      <c r="BA20">
        <f>('Dat1'!FH21+'Dat1'!HB21+'Dat1'!IV21+'Dat1'!KP21)/$A20</f>
        <v>0</v>
      </c>
      <c r="BB20">
        <f>('Dat1'!FI21+'Dat1'!HC21+'Dat1'!IW21+'Dat1'!KQ21)/$A20</f>
        <v>0</v>
      </c>
      <c r="BC20">
        <f>('Dat1'!FJ21+'Dat1'!HD21+'Dat1'!IX21+'Dat1'!KR21)/$A20</f>
        <v>0</v>
      </c>
      <c r="BD20">
        <f>('Dat1'!FK21+'Dat1'!HE21+'Dat1'!IY21+'Dat1'!KS21)/$A20</f>
        <v>0</v>
      </c>
      <c r="BE20">
        <f>('Dat1'!FL21+'Dat1'!HF21+'Dat1'!IZ21+'Dat1'!KT21)/$A20</f>
        <v>0</v>
      </c>
      <c r="BF20">
        <f>('Dat1'!FM21+'Dat1'!HG21+'Dat1'!JA21+'Dat1'!KU21)/$A20</f>
        <v>0</v>
      </c>
      <c r="BG20">
        <f>('Dat1'!FN21+'Dat1'!HH21+'Dat1'!JB21+'Dat1'!KV21)/$A20</f>
        <v>0</v>
      </c>
      <c r="BH20">
        <f>('Dat1'!FO21+'Dat1'!HI21+'Dat1'!JC21+'Dat1'!KW21)/$A20</f>
        <v>0</v>
      </c>
      <c r="BI20">
        <f>('Dat1'!FP21+'Dat1'!HJ21+'Dat1'!JD21+'Dat1'!KX21)/$A20</f>
        <v>0</v>
      </c>
      <c r="BJ20">
        <f>('Dat1'!FQ21+'Dat1'!HK21+'Dat1'!JE21+'Dat1'!KY21)/$A20</f>
        <v>0</v>
      </c>
      <c r="BK20">
        <f>('Dat1'!FR21+'Dat1'!HL21+'Dat1'!JF21+'Dat1'!KZ21)/$A20</f>
        <v>0</v>
      </c>
      <c r="BL20">
        <f>('Dat1'!FS21+'Dat1'!HM21+'Dat1'!JG21+'Dat1'!LA21)/$A20</f>
        <v>0</v>
      </c>
      <c r="BM20">
        <f>('Dat1'!FT21+'Dat1'!HN21+'Dat1'!JH21+'Dat1'!LB21)/$A20</f>
        <v>0</v>
      </c>
      <c r="BN20">
        <f>('Dat1'!FU21+'Dat1'!HO21+'Dat1'!JI21+'Dat1'!LC21)/$A20</f>
        <v>0</v>
      </c>
      <c r="BO20">
        <f>('Dat1'!FV21+'Dat1'!HP21+'Dat1'!JJ21+'Dat1'!LD21)/$A20</f>
        <v>0</v>
      </c>
      <c r="BP20">
        <f>('Dat1'!FW21+'Dat1'!HQ21+'Dat1'!JK21+'Dat1'!LE21)/$A20</f>
        <v>0</v>
      </c>
      <c r="BQ20">
        <f>('Dat1'!FX21+'Dat1'!HR21+'Dat1'!JL21+'Dat1'!LF21)/$A20</f>
        <v>0</v>
      </c>
      <c r="BR20">
        <f>('Dat1'!FY21+'Dat1'!HS21+'Dat1'!JM21+'Dat1'!LG21)/$A20</f>
        <v>0</v>
      </c>
      <c r="BS20">
        <f>('Dat1'!FZ21+'Dat1'!HT21+'Dat1'!JN21+'Dat1'!LH21)/$A20</f>
        <v>0</v>
      </c>
      <c r="BT20">
        <f>('Dat1'!GA21+'Dat1'!HU21+'Dat1'!JO21+'Dat1'!LI21)/$A20</f>
        <v>0</v>
      </c>
      <c r="BU20">
        <f>('Dat1'!GB21+'Dat1'!HV21+'Dat1'!JP21+'Dat1'!LJ21)/$A20</f>
        <v>0</v>
      </c>
      <c r="BV20">
        <f>('Dat1'!GC21+'Dat1'!HW21+'Dat1'!JQ21+'Dat1'!LK21)/$A20</f>
        <v>0</v>
      </c>
      <c r="BW20">
        <f>('Dat1'!GD21+'Dat1'!HX21+'Dat1'!JR21+'Dat1'!LL21)/$A20</f>
        <v>0</v>
      </c>
      <c r="BX20">
        <f>('Dat1'!GE21+'Dat1'!HY21+'Dat1'!JS21+'Dat1'!LM21)/$A20</f>
        <v>0</v>
      </c>
      <c r="BY20">
        <f>('Dat1'!GF21+'Dat1'!HZ21+'Dat1'!JT21+'Dat1'!LN21)/$A20</f>
        <v>0</v>
      </c>
      <c r="BZ20">
        <f>('Dat1'!GG21+'Dat1'!IA21+'Dat1'!JU21+'Dat1'!LO21)/$A20</f>
        <v>0</v>
      </c>
      <c r="CA20">
        <f>('Dat1'!GH21+'Dat1'!IB21+'Dat1'!JV21+'Dat1'!LP21)/$A20</f>
        <v>0</v>
      </c>
      <c r="CB20">
        <f>('Dat1'!GI21+'Dat1'!IC21+'Dat1'!JW21+'Dat1'!LQ21)/$A20</f>
        <v>0</v>
      </c>
      <c r="CC20">
        <f>('Dat1'!GJ21+'Dat1'!ID21+'Dat1'!JX21+'Dat1'!LR21)/$A20</f>
        <v>0</v>
      </c>
      <c r="CD20">
        <f>('Dat1'!GK21+'Dat1'!IE21+'Dat1'!JY21+'Dat1'!LS21)/$A20</f>
        <v>0</v>
      </c>
      <c r="CE20">
        <f>('Dat1'!GL21+'Dat1'!IF21+'Dat1'!JZ21+'Dat1'!LT21)/$A20</f>
        <v>0</v>
      </c>
      <c r="CF20" s="8">
        <f t="shared" si="1"/>
        <v>0</v>
      </c>
      <c r="CG20" s="8">
        <f t="shared" si="2"/>
        <v>0</v>
      </c>
      <c r="CH20">
        <f>('Dat1'!LU21+'Dat1'!NM21+'Dat1'!PE21+'Dat1'!QW21)/$A20</f>
        <v>0</v>
      </c>
      <c r="CI20">
        <f>('Dat1'!LV21+'Dat1'!NN21+'Dat1'!PF21+'Dat1'!QX21)/$A20</f>
        <v>0</v>
      </c>
      <c r="CJ20">
        <f>('Dat1'!LW21+'Dat1'!NO21+'Dat1'!PG21+'Dat1'!QY21)/$A20</f>
        <v>0</v>
      </c>
      <c r="CK20">
        <f>('Dat1'!LX21+'Dat1'!NP21+'Dat1'!PH21+'Dat1'!QZ21)/$A20</f>
        <v>0</v>
      </c>
      <c r="CL20">
        <f>('Dat1'!LY21+'Dat1'!NQ21+'Dat1'!PI21+'Dat1'!RA21)/$A20</f>
        <v>0</v>
      </c>
      <c r="CM20">
        <f>('Dat1'!LZ21+'Dat1'!NR21+'Dat1'!PJ21+'Dat1'!RB21)/$A20</f>
        <v>0</v>
      </c>
      <c r="CN20">
        <f>('Dat1'!MA21+'Dat1'!NS21+'Dat1'!PK21+'Dat1'!RC21)/$A20</f>
        <v>0</v>
      </c>
      <c r="CO20">
        <f>('Dat1'!MB21+'Dat1'!NT21+'Dat1'!PL21+'Dat1'!RD21)/$A20</f>
        <v>0</v>
      </c>
      <c r="CP20">
        <f>('Dat1'!MC21+'Dat1'!NU21+'Dat1'!PM21+'Dat1'!RE21)/$A20</f>
        <v>0</v>
      </c>
      <c r="CQ20">
        <f>('Dat1'!MD21+'Dat1'!NV21+'Dat1'!PN21+'Dat1'!RF21)/$A20</f>
        <v>0</v>
      </c>
      <c r="CR20">
        <f>('Dat1'!ME21+'Dat1'!NW21+'Dat1'!PO21+'Dat1'!RG21)/$A20</f>
        <v>0</v>
      </c>
      <c r="CS20">
        <f>('Dat1'!MF21+'Dat1'!NX21+'Dat1'!PP21+'Dat1'!RH21)/$A20</f>
        <v>0</v>
      </c>
      <c r="CT20">
        <f>('Dat1'!MG21+'Dat1'!NY21+'Dat1'!PQ21+'Dat1'!RI21)/$A20</f>
        <v>0</v>
      </c>
      <c r="CU20">
        <f>('Dat1'!MH21+'Dat1'!NZ21+'Dat1'!PR21+'Dat1'!RJ21)/$A20</f>
        <v>0</v>
      </c>
      <c r="CV20">
        <f>('Dat1'!MI21+'Dat1'!OA21+'Dat1'!PS21+'Dat1'!RK21)/$A20</f>
        <v>0</v>
      </c>
      <c r="CW20">
        <f>('Dat1'!MJ21+'Dat1'!OB21+'Dat1'!PT21+'Dat1'!RL21)/$A20</f>
        <v>0</v>
      </c>
      <c r="CX20">
        <f>('Dat1'!MK21+'Dat1'!OC21+'Dat1'!PU21+'Dat1'!RM21)/$A20</f>
        <v>0</v>
      </c>
      <c r="CY20">
        <f>('Dat1'!ML21+'Dat1'!OD21+'Dat1'!PV21+'Dat1'!RN21)/$A20</f>
        <v>0</v>
      </c>
      <c r="CZ20">
        <f>('Dat1'!MM21+'Dat1'!OE21+'Dat1'!PW21+'Dat1'!RO21)/$A20</f>
        <v>0</v>
      </c>
      <c r="DA20">
        <f>('Dat1'!MN21+'Dat1'!OF21+'Dat1'!PX21+'Dat1'!RP21)/$A20</f>
        <v>0</v>
      </c>
      <c r="DB20">
        <f>('Dat1'!MO21+'Dat1'!OG21+'Dat1'!PY21+'Dat1'!RQ21)/$A20</f>
        <v>0</v>
      </c>
      <c r="DC20">
        <f>('Dat1'!MP21+'Dat1'!OH21+'Dat1'!PZ21+'Dat1'!RR21)/$A20</f>
        <v>0</v>
      </c>
      <c r="DD20">
        <f>('Dat1'!MQ21+'Dat1'!OI21+'Dat1'!QA21+'Dat1'!RS21)/$A20</f>
        <v>0</v>
      </c>
      <c r="DE20">
        <f>('Dat1'!MR21+'Dat1'!OJ21+'Dat1'!QB21+'Dat1'!RT21)/$A20</f>
        <v>0.75</v>
      </c>
      <c r="DF20">
        <f>('Dat1'!MS21+'Dat1'!OK21+'Dat1'!QC21+'Dat1'!RU21)/$A20</f>
        <v>0.25</v>
      </c>
      <c r="DG20">
        <f>('Dat1'!MT21+'Dat1'!OL21+'Dat1'!QD21+'Dat1'!RV21)/$A20</f>
        <v>0</v>
      </c>
      <c r="DH20">
        <f>('Dat1'!MU21+'Dat1'!OM21+'Dat1'!QE21+'Dat1'!RW21)/$A20</f>
        <v>0</v>
      </c>
      <c r="DI20">
        <f>('Dat1'!MV21+'Dat1'!ON21+'Dat1'!QF21+'Dat1'!RX21)/$A20</f>
        <v>1.5</v>
      </c>
      <c r="DJ20">
        <f>('Dat1'!MW21+'Dat1'!OO21+'Dat1'!QG21+'Dat1'!RY21)/$A20</f>
        <v>1.5</v>
      </c>
      <c r="DK20">
        <f>('Dat1'!MX21+'Dat1'!OP21+'Dat1'!QH21+'Dat1'!RZ21)/$A20</f>
        <v>0.5</v>
      </c>
      <c r="DL20">
        <f>('Dat1'!MY21+'Dat1'!OQ21+'Dat1'!QI21+'Dat1'!SA21)/$A20</f>
        <v>0</v>
      </c>
      <c r="DM20">
        <f>('Dat1'!MZ21+'Dat1'!OR21+'Dat1'!QJ21+'Dat1'!SB21)/$A20</f>
        <v>0</v>
      </c>
      <c r="DN20">
        <f>('Dat1'!NA21+'Dat1'!OS21+'Dat1'!QK21+'Dat1'!SC21)/$A20</f>
        <v>0</v>
      </c>
      <c r="DO20">
        <f>('Dat1'!NB21+'Dat1'!OT21+'Dat1'!QL21+'Dat1'!SD21)/$A20</f>
        <v>0</v>
      </c>
      <c r="DP20">
        <f>('Dat1'!NC21+'Dat1'!OU21+'Dat1'!QM21+'Dat1'!SE21)/$A20</f>
        <v>0.25</v>
      </c>
      <c r="DQ20">
        <f>('Dat1'!ND21+'Dat1'!OV21+'Dat1'!QN21+'Dat1'!SF21)/$A20</f>
        <v>0</v>
      </c>
      <c r="DR20">
        <f>('Dat1'!NE21+'Dat1'!OW21+'Dat1'!QO21+'Dat1'!SG21)/$A20</f>
        <v>0</v>
      </c>
      <c r="DS20">
        <f>('Dat1'!NF21+'Dat1'!OX21+'Dat1'!QP21+'Dat1'!SH21)/$A20</f>
        <v>0</v>
      </c>
      <c r="DT20">
        <f>('Dat1'!NG21+'Dat1'!OY21+'Dat1'!QQ21+'Dat1'!SI21)/$A20</f>
        <v>0.25</v>
      </c>
      <c r="DU20">
        <f>('Dat1'!NH21+'Dat1'!OZ21+'Dat1'!QR21+'Dat1'!SJ21)/$A20</f>
        <v>0</v>
      </c>
      <c r="DV20">
        <f>('Dat1'!NI21+'Dat1'!PA21+'Dat1'!QS21+'Dat1'!SK21)/$A20</f>
        <v>0</v>
      </c>
      <c r="DW20">
        <f>('Dat1'!NJ21+'Dat1'!PB21+'Dat1'!QT21+'Dat1'!SL21)/$A20</f>
        <v>0</v>
      </c>
      <c r="DX20">
        <f>('Dat1'!NK21+'Dat1'!PC21+'Dat1'!QU21+'Dat1'!SM21)/$A20</f>
        <v>2.75</v>
      </c>
      <c r="DY20">
        <f>('Dat1'!NL21+'Dat1'!PD21+'Dat1'!QV21+'Dat1'!SN21)/$A20</f>
        <v>0</v>
      </c>
      <c r="DZ20" s="8">
        <f t="shared" si="7"/>
        <v>0</v>
      </c>
      <c r="EA20" s="8">
        <f t="shared" si="8"/>
        <v>7.75</v>
      </c>
      <c r="EB20" s="127">
        <f>('Dat1'!SO21+'Dat1'!SQ21+'Dat1'!SS21+'Dat1'!SU21)/$A20</f>
        <v>0</v>
      </c>
      <c r="EC20" s="127">
        <f>('Dat1'!SP21+'Dat1'!SR21+'Dat1'!ST21+'Dat1'!SV21)/$A20</f>
        <v>0</v>
      </c>
      <c r="ED20" s="8">
        <f t="shared" si="16"/>
        <v>0</v>
      </c>
      <c r="EE20" s="8">
        <f t="shared" si="9"/>
        <v>0</v>
      </c>
      <c r="EF20">
        <f>SUM('Dat1'!SW21+'Dat1'!TE21+'Dat1'!TM21+'Dat1'!TU21)/$A20</f>
        <v>0</v>
      </c>
      <c r="EG20">
        <f>SUM('Dat1'!SX21+'Dat1'!TF21+'Dat1'!TN21+'Dat1'!TV21)/$A20</f>
        <v>0</v>
      </c>
      <c r="EH20">
        <f>SUM('Dat1'!SY21+'Dat1'!TG21+'Dat1'!TO21+'Dat1'!TW21)/$A20</f>
        <v>0</v>
      </c>
      <c r="EI20">
        <f>SUM('Dat1'!SZ21+'Dat1'!TH21+'Dat1'!TP21+'Dat1'!TX21)/$A20</f>
        <v>0</v>
      </c>
      <c r="EJ20">
        <f>SUM('Dat1'!TA21+'Dat1'!TI21+'Dat1'!TQ21+'Dat1'!TY21)/$A20</f>
        <v>0</v>
      </c>
      <c r="EK20">
        <f>SUM('Dat1'!TB21+'Dat1'!TJ21+'Dat1'!TR21+'Dat1'!TZ21)/$A20</f>
        <v>0</v>
      </c>
      <c r="EL20">
        <f>SUM('Dat1'!TC21+'Dat1'!TK21+'Dat1'!TS21+'Dat1'!UA21)/$A20</f>
        <v>0</v>
      </c>
      <c r="EM20">
        <f>SUM('Dat1'!TD21+'Dat1'!TL21+'Dat1'!TT21+'Dat1'!UB21)/$A20</f>
        <v>0</v>
      </c>
      <c r="EN20" s="8">
        <f t="shared" si="10"/>
        <v>0</v>
      </c>
      <c r="EO20" s="8">
        <f t="shared" si="11"/>
        <v>0</v>
      </c>
      <c r="EP20" s="7">
        <f>('Dat1'!UC21+'Dat1'!UG21)/2</f>
        <v>17</v>
      </c>
      <c r="EQ20" s="7">
        <f>('Dat1'!UD21+'Dat1'!UH21)/2</f>
        <v>0</v>
      </c>
      <c r="ER20" s="7">
        <f>('Dat1'!UE21+'Dat1'!UI21)/2</f>
        <v>6</v>
      </c>
      <c r="ES20" s="7">
        <f>('Dat1'!UF21+'Dat1'!UJ21)/2</f>
        <v>4</v>
      </c>
      <c r="ET20" s="8">
        <f>('Dat1'!UK21+'Dat1'!UT21)/2</f>
        <v>0</v>
      </c>
      <c r="EU20" s="8">
        <f>('Dat1'!UL21+'Dat1'!UU21)/2</f>
        <v>0</v>
      </c>
      <c r="EV20" s="8">
        <f>('Dat1'!UM21+'Dat1'!UV21)/2</f>
        <v>0</v>
      </c>
      <c r="EW20" s="8">
        <f>('Dat1'!UN21+'Dat1'!UW21)/2</f>
        <v>2.5</v>
      </c>
      <c r="EX20" s="8">
        <f>('Dat1'!UO21+'Dat1'!UX21)/2</f>
        <v>8</v>
      </c>
      <c r="EY20" s="8">
        <f>('Dat1'!UP21+'Dat1'!UY21)/2</f>
        <v>2</v>
      </c>
      <c r="EZ20" s="8">
        <f>('Dat1'!UQ21+'Dat1'!UZ21)/2</f>
        <v>2.5</v>
      </c>
      <c r="FA20" s="8">
        <f>('Dat1'!UR21+'Dat1'!VA21)/2</f>
        <v>1.5</v>
      </c>
      <c r="FB20" s="8">
        <f>('Dat1'!US21+'Dat1'!VB21)/2</f>
        <v>0.5</v>
      </c>
      <c r="FC20">
        <f>'Dat1'!VC21</f>
        <v>0</v>
      </c>
      <c r="FD20">
        <f>'Dat1'!VD21</f>
        <v>0</v>
      </c>
      <c r="FE20">
        <f>'Dat1'!VE21</f>
        <v>0</v>
      </c>
      <c r="FF20">
        <f>'Dat1'!VF21</f>
        <v>0</v>
      </c>
      <c r="FG20">
        <f>'Dat1'!VG21</f>
        <v>0</v>
      </c>
      <c r="FH20">
        <f>'Dat1'!VH21</f>
        <v>0</v>
      </c>
      <c r="FI20">
        <f>'Dat1'!VI21</f>
        <v>0</v>
      </c>
      <c r="FJ20">
        <f>'Dat1'!VJ21</f>
        <v>0</v>
      </c>
      <c r="FK20">
        <f>'Dat1'!VK21</f>
        <v>0</v>
      </c>
      <c r="FL20">
        <f>'Dat1'!VL21</f>
        <v>0</v>
      </c>
      <c r="FM20">
        <f>'Dat1'!VM21</f>
        <v>3</v>
      </c>
      <c r="FN20">
        <f>'Dat1'!VN21</f>
        <v>8</v>
      </c>
      <c r="FO20">
        <f>'Dat1'!VO21</f>
        <v>0</v>
      </c>
      <c r="FP20">
        <f>'Dat1'!VP21</f>
        <v>0</v>
      </c>
      <c r="FQ20">
        <f>'Dat1'!VQ21</f>
        <v>0</v>
      </c>
      <c r="FR20">
        <f>'Dat1'!VR21</f>
        <v>0</v>
      </c>
      <c r="FS20">
        <f>'Dat1'!VS21</f>
        <v>0</v>
      </c>
      <c r="FT20">
        <f>'Dat1'!VT21</f>
        <v>0</v>
      </c>
      <c r="FU20">
        <f>'Dat1'!VU21</f>
        <v>0</v>
      </c>
      <c r="FV20">
        <f>'Dat1'!VV21</f>
        <v>0</v>
      </c>
      <c r="FW20">
        <f>'Dat1'!VW21</f>
        <v>0</v>
      </c>
      <c r="FX20">
        <f>'Dat1'!VX21</f>
        <v>0</v>
      </c>
      <c r="FY20">
        <f>'Dat1'!VY21</f>
        <v>0</v>
      </c>
      <c r="FZ20">
        <f>'Dat1'!VZ21</f>
        <v>0</v>
      </c>
      <c r="GA20">
        <f>'Dat1'!WA21</f>
        <v>0</v>
      </c>
      <c r="GB20">
        <f>'Dat1'!WB21</f>
        <v>0</v>
      </c>
      <c r="GC20">
        <f>'Dat1'!WC21</f>
        <v>1</v>
      </c>
      <c r="GD20">
        <f>'Dat1'!WD21</f>
        <v>0</v>
      </c>
      <c r="GE20" s="12">
        <f>'Dat1'!WO21</f>
        <v>0</v>
      </c>
      <c r="GF20" s="12">
        <f>'Dat1'!WP21</f>
        <v>0</v>
      </c>
      <c r="GG20">
        <f>'Dat1'!WQ21</f>
        <v>0</v>
      </c>
      <c r="GH20">
        <f>'Dat1'!WR21</f>
        <v>0</v>
      </c>
      <c r="GI20">
        <f>'Dat1'!WS21</f>
        <v>0</v>
      </c>
      <c r="GJ20">
        <f>'Dat1'!WT21</f>
        <v>0</v>
      </c>
      <c r="GK20">
        <f>'Dat1'!WU21</f>
        <v>0</v>
      </c>
      <c r="GL20">
        <f>'Dat1'!WV21</f>
        <v>0</v>
      </c>
      <c r="GM20">
        <f>'Dat1'!WW21</f>
        <v>0</v>
      </c>
      <c r="GN20">
        <f>'Dat1'!WX21</f>
        <v>0</v>
      </c>
      <c r="GO20">
        <f>'Dat1'!WY21</f>
        <v>0</v>
      </c>
      <c r="GP20">
        <f>'Dat1'!WZ21</f>
        <v>0</v>
      </c>
      <c r="GQ20">
        <f>'Dat1'!XA21</f>
        <v>0</v>
      </c>
      <c r="GR20">
        <f>'Dat1'!XB21</f>
        <v>0</v>
      </c>
      <c r="GS20">
        <f>'Dat1'!XC21</f>
        <v>0</v>
      </c>
      <c r="GT20">
        <f>'Dat1'!XD21</f>
        <v>3</v>
      </c>
      <c r="GU20">
        <f>'Dat1'!XE21</f>
        <v>0</v>
      </c>
      <c r="GV20">
        <f>'Dat1'!XF21</f>
        <v>16</v>
      </c>
      <c r="GW20">
        <f>'Dat1'!XG21</f>
        <v>42</v>
      </c>
      <c r="GX20">
        <f>'Dat1'!XH21</f>
        <v>0</v>
      </c>
      <c r="GY20">
        <f>'Dat1'!XI21</f>
        <v>23</v>
      </c>
      <c r="GZ20">
        <f>'Dat1'!XJ21</f>
        <v>0</v>
      </c>
      <c r="HA20">
        <f>'Dat1'!XK21</f>
        <v>0</v>
      </c>
      <c r="HB20">
        <f>'Dat1'!XL21</f>
        <v>7</v>
      </c>
      <c r="HC20">
        <f>'Dat1'!XM21</f>
        <v>0</v>
      </c>
      <c r="HD20">
        <f>'Dat1'!XN21</f>
        <v>20</v>
      </c>
      <c r="HE20">
        <f>'Dat1'!XO21</f>
        <v>6</v>
      </c>
      <c r="HF20">
        <f>'Dat1'!XP21</f>
        <v>2</v>
      </c>
      <c r="HG20" s="12">
        <f t="shared" si="12"/>
        <v>0</v>
      </c>
      <c r="HH20" s="12">
        <f t="shared" si="13"/>
        <v>119</v>
      </c>
      <c r="HI20">
        <f>'Dat1'!XQ21</f>
        <v>0</v>
      </c>
      <c r="HJ20">
        <f>'Dat1'!XR21</f>
        <v>0</v>
      </c>
      <c r="HK20">
        <f>'Dat1'!XS21</f>
        <v>0</v>
      </c>
      <c r="HL20">
        <f>'Dat1'!XT21</f>
        <v>0</v>
      </c>
      <c r="HM20">
        <f>'Dat1'!XU21</f>
        <v>0</v>
      </c>
      <c r="HN20">
        <f>'Dat1'!XV21</f>
        <v>0</v>
      </c>
      <c r="HO20">
        <f>'Dat1'!XW21</f>
        <v>0</v>
      </c>
      <c r="HP20">
        <f>'Dat1'!XX21</f>
        <v>0</v>
      </c>
      <c r="HQ20">
        <f>'Dat1'!XY21</f>
        <v>0</v>
      </c>
      <c r="HR20">
        <f>'Dat1'!XZ21</f>
        <v>0</v>
      </c>
      <c r="HS20">
        <f>'Dat1'!YA21</f>
        <v>0</v>
      </c>
      <c r="HT20">
        <f>'Dat1'!YB21</f>
        <v>0</v>
      </c>
      <c r="HU20">
        <f>'Dat1'!YC21</f>
        <v>0</v>
      </c>
      <c r="HV20">
        <f>'Dat1'!YD21</f>
        <v>0</v>
      </c>
      <c r="HW20">
        <f>'Dat1'!YE21</f>
        <v>0</v>
      </c>
      <c r="HX20">
        <f>'Dat1'!YF21</f>
        <v>0</v>
      </c>
      <c r="HY20">
        <f>'Dat1'!YG21</f>
        <v>0</v>
      </c>
      <c r="HZ20">
        <f>'Dat1'!YH21</f>
        <v>0</v>
      </c>
      <c r="IA20">
        <f>'Dat1'!YI21</f>
        <v>0</v>
      </c>
      <c r="IB20">
        <f>'Dat1'!YJ21</f>
        <v>0</v>
      </c>
      <c r="IC20">
        <f>'Dat1'!YK21</f>
        <v>0</v>
      </c>
      <c r="ID20">
        <f>'Dat1'!YL21</f>
        <v>0</v>
      </c>
      <c r="IE20">
        <f>'Dat1'!YM21</f>
        <v>0</v>
      </c>
      <c r="IF20">
        <f>'Dat1'!YN21</f>
        <v>0</v>
      </c>
      <c r="IG20">
        <f>'Dat1'!YO21</f>
        <v>0</v>
      </c>
      <c r="IH20">
        <f>'Dat1'!YP21</f>
        <v>0</v>
      </c>
      <c r="II20">
        <f>'Dat1'!YQ21</f>
        <v>0</v>
      </c>
      <c r="IJ20">
        <f>'Dat1'!YR21</f>
        <v>0</v>
      </c>
      <c r="IK20">
        <f>'Dat1'!YS21</f>
        <v>0</v>
      </c>
      <c r="IL20">
        <f>'Dat1'!YT21</f>
        <v>0</v>
      </c>
      <c r="IM20">
        <f>'Dat1'!YU21</f>
        <v>0</v>
      </c>
      <c r="IN20">
        <f>'Dat1'!YV21</f>
        <v>0</v>
      </c>
      <c r="IO20">
        <f>'Dat1'!YW21</f>
        <v>0</v>
      </c>
      <c r="IP20">
        <f>'Dat1'!YX21</f>
        <v>0</v>
      </c>
      <c r="IQ20">
        <f>'Dat1'!YY21</f>
        <v>0</v>
      </c>
      <c r="IR20">
        <f>'Dat1'!YZ21</f>
        <v>0</v>
      </c>
      <c r="IS20">
        <f>'Dat1'!ZA21</f>
        <v>0</v>
      </c>
      <c r="IT20">
        <f>'Dat1'!ZB21</f>
        <v>0</v>
      </c>
      <c r="IU20">
        <f>'Dat1'!ZC21</f>
        <v>0</v>
      </c>
      <c r="IV20">
        <f>'Dat1'!ZD21</f>
        <v>0</v>
      </c>
      <c r="IW20">
        <f>'Dat1'!ZE21</f>
        <v>0</v>
      </c>
      <c r="IX20">
        <f>'Dat1'!ZF21</f>
        <v>0</v>
      </c>
      <c r="IY20">
        <f>'Dat1'!ZG21</f>
        <v>0</v>
      </c>
      <c r="IZ20">
        <f>'Dat1'!ZH21</f>
        <v>0</v>
      </c>
      <c r="JA20">
        <f>'Dat1'!ZI21</f>
        <v>0</v>
      </c>
      <c r="JB20">
        <f>'Dat1'!ZJ21</f>
        <v>0</v>
      </c>
      <c r="JC20" s="12">
        <f t="shared" si="3"/>
        <v>0</v>
      </c>
      <c r="JD20" s="12">
        <f t="shared" si="4"/>
        <v>0</v>
      </c>
      <c r="JE20">
        <f>'Dat1'!ZK21</f>
        <v>0</v>
      </c>
      <c r="JF20">
        <f>'Dat1'!ZL21</f>
        <v>40</v>
      </c>
      <c r="JG20">
        <f>'Dat1'!ZM21</f>
        <v>0</v>
      </c>
      <c r="JH20">
        <f>'Dat1'!ZN21</f>
        <v>0</v>
      </c>
      <c r="JI20">
        <f>'Dat1'!ZO21</f>
        <v>0</v>
      </c>
      <c r="JJ20">
        <f>'Dat1'!ZP21</f>
        <v>0</v>
      </c>
      <c r="JK20">
        <f>'Dat1'!ZQ21</f>
        <v>0</v>
      </c>
      <c r="JL20">
        <f>'Dat1'!ZR21</f>
        <v>0</v>
      </c>
      <c r="JM20">
        <f>'Dat1'!ZS21</f>
        <v>2</v>
      </c>
      <c r="JN20">
        <f>'Dat1'!ZT21</f>
        <v>0</v>
      </c>
      <c r="JO20">
        <f>'Dat1'!ZU21</f>
        <v>0</v>
      </c>
      <c r="JP20">
        <f>'Dat1'!ZV21</f>
        <v>0</v>
      </c>
      <c r="JQ20">
        <f>'Dat1'!ZW21</f>
        <v>0</v>
      </c>
      <c r="JR20">
        <f>'Dat1'!ZX21</f>
        <v>0</v>
      </c>
      <c r="JS20">
        <f>'Dat1'!ZY21</f>
        <v>0</v>
      </c>
      <c r="JT20">
        <f>'Dat1'!ZZ21</f>
        <v>0</v>
      </c>
      <c r="JU20">
        <f>'Dat1'!AAA21</f>
        <v>0</v>
      </c>
      <c r="JV20">
        <f>'Dat1'!AAB21</f>
        <v>0</v>
      </c>
      <c r="JW20">
        <f>'Dat1'!AAC21</f>
        <v>0</v>
      </c>
      <c r="JX20">
        <f>'Dat1'!AAD21</f>
        <v>0</v>
      </c>
      <c r="JY20">
        <f>'Dat1'!AAE21</f>
        <v>11</v>
      </c>
      <c r="JZ20">
        <f>'Dat1'!AAF21</f>
        <v>2</v>
      </c>
      <c r="KA20">
        <f>'Dat1'!AAG21</f>
        <v>0</v>
      </c>
      <c r="KB20">
        <f>'Dat1'!AAH21</f>
        <v>0</v>
      </c>
      <c r="KC20">
        <f>'Dat1'!AAI21</f>
        <v>0</v>
      </c>
      <c r="KD20">
        <f>'Dat1'!AAJ21</f>
        <v>0</v>
      </c>
      <c r="KE20">
        <f>'Dat1'!AAK21</f>
        <v>0</v>
      </c>
      <c r="KF20">
        <f>'Dat1'!AAL21</f>
        <v>0</v>
      </c>
      <c r="KG20">
        <f>'Dat1'!AAM21</f>
        <v>0</v>
      </c>
      <c r="KH20">
        <f>'Dat1'!AAN21</f>
        <v>0</v>
      </c>
      <c r="KI20">
        <f>'Dat1'!AAO21</f>
        <v>0</v>
      </c>
      <c r="KJ20">
        <f>'Dat1'!AAP21</f>
        <v>0</v>
      </c>
      <c r="KK20">
        <f>'Dat1'!AAQ21</f>
        <v>0</v>
      </c>
      <c r="KL20">
        <f>'Dat1'!AAR21</f>
        <v>0</v>
      </c>
      <c r="KM20">
        <f>'Dat1'!AAS21</f>
        <v>0</v>
      </c>
      <c r="KN20">
        <f>'Dat1'!AAT21</f>
        <v>0</v>
      </c>
      <c r="KO20">
        <f>'Dat1'!AAU21</f>
        <v>0</v>
      </c>
      <c r="KP20">
        <f>'Dat1'!AAV21</f>
        <v>0</v>
      </c>
      <c r="KQ20">
        <f>'Dat1'!AAW21</f>
        <v>0</v>
      </c>
      <c r="KR20">
        <f>'Dat1'!AAX21</f>
        <v>0</v>
      </c>
      <c r="KS20">
        <f>'Dat1'!AAY21</f>
        <v>0</v>
      </c>
      <c r="KT20">
        <f>'Dat1'!AAZ21</f>
        <v>0</v>
      </c>
      <c r="KU20">
        <f>'Dat1'!ABA21</f>
        <v>0</v>
      </c>
      <c r="KV20">
        <f>'Dat1'!ABB21</f>
        <v>0</v>
      </c>
      <c r="KW20" s="12">
        <f>SUM(Dat1fix!JE20:JZ20)</f>
        <v>55</v>
      </c>
      <c r="KX20" s="12">
        <f>SUM(KA20:KV20)</f>
        <v>0</v>
      </c>
      <c r="KY20" s="12">
        <f>'Dat1'!ABC21</f>
        <v>0</v>
      </c>
      <c r="KZ20" s="12">
        <f>'Dat1'!ABD21</f>
        <v>0</v>
      </c>
      <c r="LA20">
        <f>'Dat1'!ABE21</f>
        <v>0</v>
      </c>
      <c r="LB20">
        <f>'Dat1'!ABF21</f>
        <v>0</v>
      </c>
      <c r="LC20">
        <f>'Dat1'!ABG21</f>
        <v>0</v>
      </c>
      <c r="LD20">
        <f>'Dat1'!VI21</f>
        <v>0</v>
      </c>
      <c r="LE20">
        <f>'Dat1'!VJ21</f>
        <v>0</v>
      </c>
      <c r="LF20">
        <f>'Dat1'!VK21</f>
        <v>0</v>
      </c>
      <c r="LG20">
        <f>'Dat1'!VL21</f>
        <v>0</v>
      </c>
      <c r="LH20">
        <f>'Dat1'!VM21</f>
        <v>3</v>
      </c>
      <c r="LI20">
        <f>'Dat1'!VN21</f>
        <v>8</v>
      </c>
      <c r="LJ20">
        <f>'Dat1'!VO21</f>
        <v>0</v>
      </c>
      <c r="LK20">
        <f>'Dat1'!VP21</f>
        <v>0</v>
      </c>
      <c r="LL20">
        <f>'Dat1'!VQ21</f>
        <v>0</v>
      </c>
      <c r="LM20">
        <f>'Dat1'!VR21</f>
        <v>0</v>
      </c>
      <c r="LN20">
        <f>'Dat1'!VS21</f>
        <v>0</v>
      </c>
      <c r="LO20">
        <f>'Dat1'!VT21</f>
        <v>0</v>
      </c>
      <c r="LP20">
        <f>'Dat1'!VU21</f>
        <v>0</v>
      </c>
      <c r="LQ20">
        <f>'Dat1'!VV21</f>
        <v>0</v>
      </c>
      <c r="LR20">
        <f>'Dat1'!VW21</f>
        <v>0</v>
      </c>
      <c r="LS20">
        <f>'Dat1'!VX21</f>
        <v>0</v>
      </c>
      <c r="LT20">
        <f>'Dat1'!VY21</f>
        <v>0</v>
      </c>
      <c r="LU20">
        <f>'Dat1'!VZ21</f>
        <v>0</v>
      </c>
      <c r="LV20" s="12">
        <f>'Dat1'!WA21</f>
        <v>0</v>
      </c>
      <c r="LW20" s="12">
        <f>'Dat1'!WB21</f>
        <v>0</v>
      </c>
      <c r="LX20" s="12">
        <f>'Dat1'!WC21</f>
        <v>1</v>
      </c>
      <c r="LY20" s="12">
        <f>'Dat1'!WD21</f>
        <v>0</v>
      </c>
      <c r="LZ20" s="364">
        <f>'Dat1'!AG21</f>
        <v>4</v>
      </c>
      <c r="MA20" s="364">
        <f>'Dat1'!AH21</f>
        <v>6</v>
      </c>
      <c r="MB20" s="364">
        <f>'Dat1'!AI21</f>
        <v>6</v>
      </c>
      <c r="MC20" s="364">
        <f>'Dat1'!AJ21</f>
        <v>7</v>
      </c>
      <c r="MD20" s="364">
        <f>'Dat1'!WE21</f>
        <v>24</v>
      </c>
    </row>
    <row r="21" spans="1:342">
      <c r="A21" s="73">
        <f>'Dat1'!C22</f>
        <v>4</v>
      </c>
      <c r="B21" t="str">
        <f>'Dat1'!F22</f>
        <v>Oppland</v>
      </c>
      <c r="C21" t="str">
        <f>'Dat1'!G22</f>
        <v>Valdres vgs</v>
      </c>
      <c r="D21" t="str">
        <f>'Dat1'!H22&amp;" ("&amp;LEFT('Dat1'!I22,1)&amp;"S)"</f>
        <v>Vestoppland fengsel Valdres avd (LS)</v>
      </c>
      <c r="E21">
        <f t="shared" si="17"/>
        <v>2</v>
      </c>
      <c r="F21">
        <f t="shared" si="15"/>
        <v>2</v>
      </c>
      <c r="G21">
        <f>'Dat1'!J22</f>
        <v>25</v>
      </c>
      <c r="H21" s="8">
        <f>('Dat1'!AK22+'Dat1'!AM22+'Dat1'!AO22+'Dat1'!AQ22)/$A21</f>
        <v>0</v>
      </c>
      <c r="I21" s="8">
        <f>('Dat1'!AL22+'Dat1'!AN22+'Dat1'!AP22+'Dat1'!AR22)/$A21</f>
        <v>0</v>
      </c>
      <c r="J21">
        <f>('Dat1'!AS22+'Dat1'!BS22+'Dat1'!CS22+'Dat1'!DS22)/$A21</f>
        <v>0</v>
      </c>
      <c r="K21">
        <f>('Dat1'!AT22+'Dat1'!BT22+'Dat1'!CT22+'Dat1'!DT22)/$A21</f>
        <v>0</v>
      </c>
      <c r="L21">
        <f>('Dat1'!AU22+'Dat1'!BU22+'Dat1'!CU22+'Dat1'!DU22)/$A21</f>
        <v>0</v>
      </c>
      <c r="M21">
        <f>('Dat1'!AV22+'Dat1'!BV22+'Dat1'!CV22+'Dat1'!DV22)/$A21</f>
        <v>0.5</v>
      </c>
      <c r="N21">
        <f>('Dat1'!AW22+'Dat1'!BW22+'Dat1'!CW22+'Dat1'!DW22)/$A21</f>
        <v>0</v>
      </c>
      <c r="O21">
        <f>('Dat1'!AX22+'Dat1'!BX22+'Dat1'!CX22+'Dat1'!DX22)/$A21</f>
        <v>0</v>
      </c>
      <c r="P21">
        <f>('Dat1'!AY22+'Dat1'!BY22+'Dat1'!CY22+'Dat1'!DY22)/$A21</f>
        <v>0</v>
      </c>
      <c r="Q21">
        <f>('Dat1'!AZ22+'Dat1'!BZ22+'Dat1'!CZ22+'Dat1'!DZ22)/$A21</f>
        <v>0</v>
      </c>
      <c r="R21">
        <f>('Dat1'!BA22+'Dat1'!CA22+'Dat1'!DA22+'Dat1'!EA22)/$A21</f>
        <v>0</v>
      </c>
      <c r="S21">
        <f>('Dat1'!BB22+'Dat1'!CB22+'Dat1'!DB22+'Dat1'!EB22)/$A21</f>
        <v>0</v>
      </c>
      <c r="T21">
        <f>('Dat1'!BC22+'Dat1'!CC22+'Dat1'!DC22+'Dat1'!EC22)/$A21</f>
        <v>0</v>
      </c>
      <c r="U21">
        <f>('Dat1'!BD22+'Dat1'!CD22+'Dat1'!DD22+'Dat1'!ED22)/$A21</f>
        <v>0</v>
      </c>
      <c r="V21">
        <f>('Dat1'!BE22+'Dat1'!CE22+'Dat1'!DE22+'Dat1'!EE22)/$A21</f>
        <v>0</v>
      </c>
      <c r="W21">
        <f>('Dat1'!BF22+'Dat1'!CF22+'Dat1'!DF22+'Dat1'!EF22)/$A21</f>
        <v>1.5</v>
      </c>
      <c r="X21">
        <f>('Dat1'!BG22+'Dat1'!CG22+'Dat1'!DG22+'Dat1'!EG22)/$A21</f>
        <v>0</v>
      </c>
      <c r="Y21">
        <f>('Dat1'!BH22+'Dat1'!CH22+'Dat1'!DH22+'Dat1'!EH22)/$A21</f>
        <v>0</v>
      </c>
      <c r="Z21">
        <f>('Dat1'!BI22+'Dat1'!CI22+'Dat1'!DI22+'Dat1'!EI22)/$A21</f>
        <v>1.25</v>
      </c>
      <c r="AA21">
        <f>('Dat1'!BJ22+'Dat1'!CJ22+'Dat1'!DJ22+'Dat1'!EJ22)/$A21</f>
        <v>1</v>
      </c>
      <c r="AB21">
        <f>('Dat1'!BK22+'Dat1'!CK22+'Dat1'!DK22+'Dat1'!EK22)/$A21</f>
        <v>1.25</v>
      </c>
      <c r="AC21">
        <f>('Dat1'!BL22+'Dat1'!CL22+'Dat1'!DL22+'Dat1'!EL22)/$A21</f>
        <v>0</v>
      </c>
      <c r="AD21">
        <f>('Dat1'!BM22+'Dat1'!CM22+'Dat1'!DM22+'Dat1'!EM22)/$A21</f>
        <v>0.25</v>
      </c>
      <c r="AE21">
        <f>('Dat1'!BN22+'Dat1'!CN22+'Dat1'!DN22+'Dat1'!EN22)/$A21</f>
        <v>0</v>
      </c>
      <c r="AF21">
        <f>('Dat1'!BO22+'Dat1'!CO22+'Dat1'!DO22+'Dat1'!EO22)/$A21</f>
        <v>0</v>
      </c>
      <c r="AG21">
        <f>('Dat1'!BP22+'Dat1'!CP22+'Dat1'!DP22+'Dat1'!EP22)/$A21</f>
        <v>0.5</v>
      </c>
      <c r="AH21">
        <f>('Dat1'!BQ22+'Dat1'!CQ22+'Dat1'!DQ22+'Dat1'!EQ22)/$A21</f>
        <v>1.75</v>
      </c>
      <c r="AI21">
        <f>('Dat1'!BR22+'Dat1'!CR22+'Dat1'!DR22+'Dat1'!ER22)/$A21</f>
        <v>3.25</v>
      </c>
      <c r="AJ21" s="8">
        <f t="shared" si="5"/>
        <v>0.5</v>
      </c>
      <c r="AK21" s="8">
        <f t="shared" si="6"/>
        <v>10.75</v>
      </c>
      <c r="AL21">
        <f>('Dat1'!ES22+'Dat1'!GM22+'Dat1'!IG22+'Dat1'!KA22)/$A21</f>
        <v>0</v>
      </c>
      <c r="AM21">
        <f>('Dat1'!ET22+'Dat1'!GN22+'Dat1'!IH22+'Dat1'!KB22)/$A21</f>
        <v>0</v>
      </c>
      <c r="AN21">
        <f>('Dat1'!EU22+'Dat1'!GO22+'Dat1'!II22+'Dat1'!KC22)/$A21</f>
        <v>0</v>
      </c>
      <c r="AO21">
        <f>('Dat1'!EV22+'Dat1'!GP22+'Dat1'!IJ22+'Dat1'!KD22)/$A21</f>
        <v>0</v>
      </c>
      <c r="AP21">
        <f>('Dat1'!EW22+'Dat1'!GQ22+'Dat1'!IK22+'Dat1'!KE22)/$A21</f>
        <v>0</v>
      </c>
      <c r="AQ21">
        <f>('Dat1'!EX22+'Dat1'!GR22+'Dat1'!IL22+'Dat1'!KF22)/$A21</f>
        <v>0</v>
      </c>
      <c r="AR21">
        <f>('Dat1'!EY22+'Dat1'!GS22+'Dat1'!IM22+'Dat1'!KG22)/$A21</f>
        <v>0</v>
      </c>
      <c r="AS21">
        <f>('Dat1'!EZ22+'Dat1'!GT22+'Dat1'!IN22+'Dat1'!KH22)/$A21</f>
        <v>0</v>
      </c>
      <c r="AT21">
        <f>('Dat1'!FA22+'Dat1'!GU22+'Dat1'!IO22+'Dat1'!KI22)/$A21</f>
        <v>0</v>
      </c>
      <c r="AU21">
        <f>('Dat1'!FB22+'Dat1'!GV22+'Dat1'!IP22+'Dat1'!KJ22)/$A21</f>
        <v>0</v>
      </c>
      <c r="AV21">
        <f>('Dat1'!FC22+'Dat1'!GW22+'Dat1'!IQ22+'Dat1'!KK22)/$A21</f>
        <v>0</v>
      </c>
      <c r="AW21">
        <f>('Dat1'!FD22+'Dat1'!GX22+'Dat1'!IR22+'Dat1'!KL22)/$A21</f>
        <v>0</v>
      </c>
      <c r="AX21">
        <f>('Dat1'!FE22+'Dat1'!GY22+'Dat1'!IS22+'Dat1'!KM22)/$A21</f>
        <v>0</v>
      </c>
      <c r="AY21">
        <f>('Dat1'!FF22+'Dat1'!GZ22+'Dat1'!IT22+'Dat1'!KN22)/$A21</f>
        <v>0</v>
      </c>
      <c r="AZ21">
        <f>('Dat1'!FG22+'Dat1'!HA22+'Dat1'!IU22+'Dat1'!KO22)/$A21</f>
        <v>0</v>
      </c>
      <c r="BA21">
        <f>('Dat1'!FH22+'Dat1'!HB22+'Dat1'!IV22+'Dat1'!KP22)/$A21</f>
        <v>0</v>
      </c>
      <c r="BB21">
        <f>('Dat1'!FI22+'Dat1'!HC22+'Dat1'!IW22+'Dat1'!KQ22)/$A21</f>
        <v>0</v>
      </c>
      <c r="BC21">
        <f>('Dat1'!FJ22+'Dat1'!HD22+'Dat1'!IX22+'Dat1'!KR22)/$A21</f>
        <v>0</v>
      </c>
      <c r="BD21">
        <f>('Dat1'!FK22+'Dat1'!HE22+'Dat1'!IY22+'Dat1'!KS22)/$A21</f>
        <v>0</v>
      </c>
      <c r="BE21">
        <f>('Dat1'!FL22+'Dat1'!HF22+'Dat1'!IZ22+'Dat1'!KT22)/$A21</f>
        <v>0</v>
      </c>
      <c r="BF21">
        <f>('Dat1'!FM22+'Dat1'!HG22+'Dat1'!JA22+'Dat1'!KU22)/$A21</f>
        <v>0</v>
      </c>
      <c r="BG21">
        <f>('Dat1'!FN22+'Dat1'!HH22+'Dat1'!JB22+'Dat1'!KV22)/$A21</f>
        <v>0</v>
      </c>
      <c r="BH21">
        <f>('Dat1'!FO22+'Dat1'!HI22+'Dat1'!JC22+'Dat1'!KW22)/$A21</f>
        <v>0</v>
      </c>
      <c r="BI21">
        <f>('Dat1'!FP22+'Dat1'!HJ22+'Dat1'!JD22+'Dat1'!KX22)/$A21</f>
        <v>0</v>
      </c>
      <c r="BJ21">
        <f>('Dat1'!FQ22+'Dat1'!HK22+'Dat1'!JE22+'Dat1'!KY22)/$A21</f>
        <v>2.25</v>
      </c>
      <c r="BK21">
        <f>('Dat1'!FR22+'Dat1'!HL22+'Dat1'!JF22+'Dat1'!KZ22)/$A21</f>
        <v>0</v>
      </c>
      <c r="BL21">
        <f>('Dat1'!FS22+'Dat1'!HM22+'Dat1'!JG22+'Dat1'!LA22)/$A21</f>
        <v>0</v>
      </c>
      <c r="BM21">
        <f>('Dat1'!FT22+'Dat1'!HN22+'Dat1'!JH22+'Dat1'!LB22)/$A21</f>
        <v>1</v>
      </c>
      <c r="BN21">
        <f>('Dat1'!FU22+'Dat1'!HO22+'Dat1'!JI22+'Dat1'!LC22)/$A21</f>
        <v>0</v>
      </c>
      <c r="BO21">
        <f>('Dat1'!FV22+'Dat1'!HP22+'Dat1'!JJ22+'Dat1'!LD22)/$A21</f>
        <v>0</v>
      </c>
      <c r="BP21">
        <f>('Dat1'!FW22+'Dat1'!HQ22+'Dat1'!JK22+'Dat1'!LE22)/$A21</f>
        <v>0</v>
      </c>
      <c r="BQ21">
        <f>('Dat1'!FX22+'Dat1'!HR22+'Dat1'!JL22+'Dat1'!LF22)/$A21</f>
        <v>0</v>
      </c>
      <c r="BR21">
        <f>('Dat1'!FY22+'Dat1'!HS22+'Dat1'!JM22+'Dat1'!LG22)/$A21</f>
        <v>0</v>
      </c>
      <c r="BS21">
        <f>('Dat1'!FZ22+'Dat1'!HT22+'Dat1'!JN22+'Dat1'!LH22)/$A21</f>
        <v>0</v>
      </c>
      <c r="BT21">
        <f>('Dat1'!GA22+'Dat1'!HU22+'Dat1'!JO22+'Dat1'!LI22)/$A21</f>
        <v>0</v>
      </c>
      <c r="BU21">
        <f>('Dat1'!GB22+'Dat1'!HV22+'Dat1'!JP22+'Dat1'!LJ22)/$A21</f>
        <v>0</v>
      </c>
      <c r="BV21">
        <f>('Dat1'!GC22+'Dat1'!HW22+'Dat1'!JQ22+'Dat1'!LK22)/$A21</f>
        <v>0</v>
      </c>
      <c r="BW21">
        <f>('Dat1'!GD22+'Dat1'!HX22+'Dat1'!JR22+'Dat1'!LL22)/$A21</f>
        <v>0</v>
      </c>
      <c r="BX21">
        <f>('Dat1'!GE22+'Dat1'!HY22+'Dat1'!JS22+'Dat1'!LM22)/$A21</f>
        <v>0</v>
      </c>
      <c r="BY21">
        <f>('Dat1'!GF22+'Dat1'!HZ22+'Dat1'!JT22+'Dat1'!LN22)/$A21</f>
        <v>0</v>
      </c>
      <c r="BZ21">
        <f>('Dat1'!GG22+'Dat1'!IA22+'Dat1'!JU22+'Dat1'!LO22)/$A21</f>
        <v>0</v>
      </c>
      <c r="CA21">
        <f>('Dat1'!GH22+'Dat1'!IB22+'Dat1'!JV22+'Dat1'!LP22)/$A21</f>
        <v>0</v>
      </c>
      <c r="CB21">
        <f>('Dat1'!GI22+'Dat1'!IC22+'Dat1'!JW22+'Dat1'!LQ22)/$A21</f>
        <v>0</v>
      </c>
      <c r="CC21">
        <f>('Dat1'!GJ22+'Dat1'!ID22+'Dat1'!JX22+'Dat1'!LR22)/$A21</f>
        <v>0.25</v>
      </c>
      <c r="CD21">
        <f>('Dat1'!GK22+'Dat1'!IE22+'Dat1'!JY22+'Dat1'!LS22)/$A21</f>
        <v>0</v>
      </c>
      <c r="CE21">
        <f>('Dat1'!GL22+'Dat1'!IF22+'Dat1'!JZ22+'Dat1'!LT22)/$A21</f>
        <v>0</v>
      </c>
      <c r="CF21" s="8">
        <f t="shared" si="1"/>
        <v>0</v>
      </c>
      <c r="CG21" s="8">
        <f t="shared" si="2"/>
        <v>3.5</v>
      </c>
      <c r="CH21">
        <f>('Dat1'!LU22+'Dat1'!NM22+'Dat1'!PE22+'Dat1'!QW22)/$A21</f>
        <v>0</v>
      </c>
      <c r="CI21">
        <f>('Dat1'!LV22+'Dat1'!NN22+'Dat1'!PF22+'Dat1'!QX22)/$A21</f>
        <v>0</v>
      </c>
      <c r="CJ21">
        <f>('Dat1'!LW22+'Dat1'!NO22+'Dat1'!PG22+'Dat1'!QY22)/$A21</f>
        <v>0</v>
      </c>
      <c r="CK21">
        <f>('Dat1'!LX22+'Dat1'!NP22+'Dat1'!PH22+'Dat1'!QZ22)/$A21</f>
        <v>0</v>
      </c>
      <c r="CL21">
        <f>('Dat1'!LY22+'Dat1'!NQ22+'Dat1'!PI22+'Dat1'!RA22)/$A21</f>
        <v>0</v>
      </c>
      <c r="CM21">
        <f>('Dat1'!LZ22+'Dat1'!NR22+'Dat1'!PJ22+'Dat1'!RB22)/$A21</f>
        <v>0</v>
      </c>
      <c r="CN21">
        <f>('Dat1'!MA22+'Dat1'!NS22+'Dat1'!PK22+'Dat1'!RC22)/$A21</f>
        <v>0</v>
      </c>
      <c r="CO21">
        <f>('Dat1'!MB22+'Dat1'!NT22+'Dat1'!PL22+'Dat1'!RD22)/$A21</f>
        <v>0</v>
      </c>
      <c r="CP21">
        <f>('Dat1'!MC22+'Dat1'!NU22+'Dat1'!PM22+'Dat1'!RE22)/$A21</f>
        <v>0</v>
      </c>
      <c r="CQ21">
        <f>('Dat1'!MD22+'Dat1'!NV22+'Dat1'!PN22+'Dat1'!RF22)/$A21</f>
        <v>0</v>
      </c>
      <c r="CR21">
        <f>('Dat1'!ME22+'Dat1'!NW22+'Dat1'!PO22+'Dat1'!RG22)/$A21</f>
        <v>0</v>
      </c>
      <c r="CS21">
        <f>('Dat1'!MF22+'Dat1'!NX22+'Dat1'!PP22+'Dat1'!RH22)/$A21</f>
        <v>0</v>
      </c>
      <c r="CT21">
        <f>('Dat1'!MG22+'Dat1'!NY22+'Dat1'!PQ22+'Dat1'!RI22)/$A21</f>
        <v>0</v>
      </c>
      <c r="CU21">
        <f>('Dat1'!MH22+'Dat1'!NZ22+'Dat1'!PR22+'Dat1'!RJ22)/$A21</f>
        <v>0</v>
      </c>
      <c r="CV21">
        <f>('Dat1'!MI22+'Dat1'!OA22+'Dat1'!PS22+'Dat1'!RK22)/$A21</f>
        <v>0</v>
      </c>
      <c r="CW21">
        <f>('Dat1'!MJ22+'Dat1'!OB22+'Dat1'!PT22+'Dat1'!RL22)/$A21</f>
        <v>0</v>
      </c>
      <c r="CX21">
        <f>('Dat1'!MK22+'Dat1'!OC22+'Dat1'!PU22+'Dat1'!RM22)/$A21</f>
        <v>0</v>
      </c>
      <c r="CY21">
        <f>('Dat1'!ML22+'Dat1'!OD22+'Dat1'!PV22+'Dat1'!RN22)/$A21</f>
        <v>0</v>
      </c>
      <c r="CZ21">
        <f>('Dat1'!MM22+'Dat1'!OE22+'Dat1'!PW22+'Dat1'!RO22)/$A21</f>
        <v>0</v>
      </c>
      <c r="DA21">
        <f>('Dat1'!MN22+'Dat1'!OF22+'Dat1'!PX22+'Dat1'!RP22)/$A21</f>
        <v>0</v>
      </c>
      <c r="DB21">
        <f>('Dat1'!MO22+'Dat1'!OG22+'Dat1'!PY22+'Dat1'!RQ22)/$A21</f>
        <v>0</v>
      </c>
      <c r="DC21">
        <f>('Dat1'!MP22+'Dat1'!OH22+'Dat1'!PZ22+'Dat1'!RR22)/$A21</f>
        <v>0</v>
      </c>
      <c r="DD21">
        <f>('Dat1'!MQ22+'Dat1'!OI22+'Dat1'!QA22+'Dat1'!RS22)/$A21</f>
        <v>0</v>
      </c>
      <c r="DE21">
        <f>('Dat1'!MR22+'Dat1'!OJ22+'Dat1'!QB22+'Dat1'!RT22)/$A21</f>
        <v>0</v>
      </c>
      <c r="DF21">
        <f>('Dat1'!MS22+'Dat1'!OK22+'Dat1'!QC22+'Dat1'!RU22)/$A21</f>
        <v>0</v>
      </c>
      <c r="DG21">
        <f>('Dat1'!MT22+'Dat1'!OL22+'Dat1'!QD22+'Dat1'!RV22)/$A21</f>
        <v>0</v>
      </c>
      <c r="DH21">
        <f>('Dat1'!MU22+'Dat1'!OM22+'Dat1'!QE22+'Dat1'!RW22)/$A21</f>
        <v>0</v>
      </c>
      <c r="DI21">
        <f>('Dat1'!MV22+'Dat1'!ON22+'Dat1'!QF22+'Dat1'!RX22)/$A21</f>
        <v>0</v>
      </c>
      <c r="DJ21">
        <f>('Dat1'!MW22+'Dat1'!OO22+'Dat1'!QG22+'Dat1'!RY22)/$A21</f>
        <v>0</v>
      </c>
      <c r="DK21">
        <f>('Dat1'!MX22+'Dat1'!OP22+'Dat1'!QH22+'Dat1'!RZ22)/$A21</f>
        <v>0</v>
      </c>
      <c r="DL21">
        <f>('Dat1'!MY22+'Dat1'!OQ22+'Dat1'!QI22+'Dat1'!SA22)/$A21</f>
        <v>0</v>
      </c>
      <c r="DM21">
        <f>('Dat1'!MZ22+'Dat1'!OR22+'Dat1'!QJ22+'Dat1'!SB22)/$A21</f>
        <v>1.75</v>
      </c>
      <c r="DN21">
        <f>('Dat1'!NA22+'Dat1'!OS22+'Dat1'!QK22+'Dat1'!SC22)/$A21</f>
        <v>0</v>
      </c>
      <c r="DO21">
        <f>('Dat1'!NB22+'Dat1'!OT22+'Dat1'!QL22+'Dat1'!SD22)/$A21</f>
        <v>0</v>
      </c>
      <c r="DP21">
        <f>('Dat1'!NC22+'Dat1'!OU22+'Dat1'!QM22+'Dat1'!SE22)/$A21</f>
        <v>0</v>
      </c>
      <c r="DQ21">
        <f>('Dat1'!ND22+'Dat1'!OV22+'Dat1'!QN22+'Dat1'!SF22)/$A21</f>
        <v>0</v>
      </c>
      <c r="DR21">
        <f>('Dat1'!NE22+'Dat1'!OW22+'Dat1'!QO22+'Dat1'!SG22)/$A21</f>
        <v>0</v>
      </c>
      <c r="DS21">
        <f>('Dat1'!NF22+'Dat1'!OX22+'Dat1'!QP22+'Dat1'!SH22)/$A21</f>
        <v>0.75</v>
      </c>
      <c r="DT21">
        <f>('Dat1'!NG22+'Dat1'!OY22+'Dat1'!QQ22+'Dat1'!SI22)/$A21</f>
        <v>0</v>
      </c>
      <c r="DU21">
        <f>('Dat1'!NH22+'Dat1'!OZ22+'Dat1'!QR22+'Dat1'!SJ22)/$A21</f>
        <v>0</v>
      </c>
      <c r="DV21">
        <f>('Dat1'!NI22+'Dat1'!PA22+'Dat1'!QS22+'Dat1'!SK22)/$A21</f>
        <v>0</v>
      </c>
      <c r="DW21">
        <f>('Dat1'!NJ22+'Dat1'!PB22+'Dat1'!QT22+'Dat1'!SL22)/$A21</f>
        <v>0</v>
      </c>
      <c r="DX21">
        <f>('Dat1'!NK22+'Dat1'!PC22+'Dat1'!QU22+'Dat1'!SM22)/$A21</f>
        <v>0.5</v>
      </c>
      <c r="DY21">
        <f>('Dat1'!NL22+'Dat1'!PD22+'Dat1'!QV22+'Dat1'!SN22)/$A21</f>
        <v>0</v>
      </c>
      <c r="DZ21" s="8">
        <f t="shared" si="7"/>
        <v>0</v>
      </c>
      <c r="EA21" s="8">
        <f t="shared" si="8"/>
        <v>3</v>
      </c>
      <c r="EB21" s="127">
        <f>('Dat1'!SO22+'Dat1'!SQ22+'Dat1'!SS22+'Dat1'!SU22)/$A21</f>
        <v>0</v>
      </c>
      <c r="EC21" s="127">
        <f>('Dat1'!SP22+'Dat1'!SR22+'Dat1'!ST22+'Dat1'!SV22)/$A21</f>
        <v>0.5</v>
      </c>
      <c r="ED21" s="8">
        <f t="shared" si="16"/>
        <v>0</v>
      </c>
      <c r="EE21" s="8">
        <f t="shared" si="9"/>
        <v>0.5</v>
      </c>
      <c r="EF21">
        <f>SUM('Dat1'!SW22+'Dat1'!TE22+'Dat1'!TM22+'Dat1'!TU22)/$A21</f>
        <v>0</v>
      </c>
      <c r="EG21">
        <f>SUM('Dat1'!SX22+'Dat1'!TF22+'Dat1'!TN22+'Dat1'!TV22)/$A21</f>
        <v>0.5</v>
      </c>
      <c r="EH21">
        <f>SUM('Dat1'!SY22+'Dat1'!TG22+'Dat1'!TO22+'Dat1'!TW22)/$A21</f>
        <v>0.25</v>
      </c>
      <c r="EI21">
        <f>SUM('Dat1'!SZ22+'Dat1'!TH22+'Dat1'!TP22+'Dat1'!TX22)/$A21</f>
        <v>0</v>
      </c>
      <c r="EJ21">
        <f>SUM('Dat1'!TA22+'Dat1'!TI22+'Dat1'!TQ22+'Dat1'!TY22)/$A21</f>
        <v>0.25</v>
      </c>
      <c r="EK21">
        <f>SUM('Dat1'!TB22+'Dat1'!TJ22+'Dat1'!TR22+'Dat1'!TZ22)/$A21</f>
        <v>0.25</v>
      </c>
      <c r="EL21">
        <f>SUM('Dat1'!TC22+'Dat1'!TK22+'Dat1'!TS22+'Dat1'!UA22)/$A21</f>
        <v>0</v>
      </c>
      <c r="EM21">
        <f>SUM('Dat1'!TD22+'Dat1'!TL22+'Dat1'!TT22+'Dat1'!UB22)/$A21</f>
        <v>0</v>
      </c>
      <c r="EN21" s="8">
        <f t="shared" si="10"/>
        <v>0.75</v>
      </c>
      <c r="EO21" s="8">
        <f t="shared" si="11"/>
        <v>0.5</v>
      </c>
      <c r="EP21" s="7">
        <f>('Dat1'!UC22+'Dat1'!UG22)/2</f>
        <v>10</v>
      </c>
      <c r="EQ21" s="7">
        <f>('Dat1'!UD22+'Dat1'!UH22)/2</f>
        <v>0</v>
      </c>
      <c r="ER21" s="7">
        <f>('Dat1'!UE22+'Dat1'!UI22)/2</f>
        <v>2</v>
      </c>
      <c r="ES21" s="7">
        <f>('Dat1'!UF22+'Dat1'!UJ22)/2</f>
        <v>8</v>
      </c>
      <c r="ET21" s="8">
        <f>('Dat1'!UK22+'Dat1'!UT22)/2</f>
        <v>0</v>
      </c>
      <c r="EU21" s="8">
        <f>('Dat1'!UL22+'Dat1'!UU22)/2</f>
        <v>0.5</v>
      </c>
      <c r="EV21" s="8">
        <f>('Dat1'!UM22+'Dat1'!UV22)/2</f>
        <v>1.5</v>
      </c>
      <c r="EW21" s="8">
        <f>('Dat1'!UN22+'Dat1'!UW22)/2</f>
        <v>4.5</v>
      </c>
      <c r="EX21" s="8">
        <f>('Dat1'!UO22+'Dat1'!UX22)/2</f>
        <v>4</v>
      </c>
      <c r="EY21" s="8">
        <f>('Dat1'!UP22+'Dat1'!UY22)/2</f>
        <v>4</v>
      </c>
      <c r="EZ21" s="8">
        <f>('Dat1'!UQ22+'Dat1'!UZ22)/2</f>
        <v>4</v>
      </c>
      <c r="FA21" s="8">
        <f>('Dat1'!UR22+'Dat1'!VA22)/2</f>
        <v>0.5</v>
      </c>
      <c r="FB21" s="8">
        <f>('Dat1'!US22+'Dat1'!VB22)/2</f>
        <v>0</v>
      </c>
      <c r="FC21">
        <f>'Dat1'!VC22</f>
        <v>0</v>
      </c>
      <c r="FD21">
        <f>'Dat1'!VD22</f>
        <v>0</v>
      </c>
      <c r="FE21">
        <f>'Dat1'!VE22</f>
        <v>0</v>
      </c>
      <c r="FF21">
        <f>'Dat1'!VF22</f>
        <v>0</v>
      </c>
      <c r="FG21">
        <f>'Dat1'!VG22</f>
        <v>0</v>
      </c>
      <c r="FH21">
        <f>'Dat1'!VH22</f>
        <v>0</v>
      </c>
      <c r="FI21">
        <f>'Dat1'!VI22</f>
        <v>0</v>
      </c>
      <c r="FJ21">
        <f>'Dat1'!VJ22</f>
        <v>0</v>
      </c>
      <c r="FK21">
        <f>'Dat1'!VK22</f>
        <v>0</v>
      </c>
      <c r="FL21">
        <f>'Dat1'!VL22</f>
        <v>0</v>
      </c>
      <c r="FM21">
        <f>'Dat1'!VM22</f>
        <v>6</v>
      </c>
      <c r="FN21">
        <f>'Dat1'!VN22</f>
        <v>11</v>
      </c>
      <c r="FO21">
        <f>'Dat1'!VO22</f>
        <v>0</v>
      </c>
      <c r="FP21">
        <f>'Dat1'!VP22</f>
        <v>0</v>
      </c>
      <c r="FQ21">
        <f>'Dat1'!VQ22</f>
        <v>1</v>
      </c>
      <c r="FR21">
        <f>'Dat1'!VR22</f>
        <v>3</v>
      </c>
      <c r="FS21">
        <f>'Dat1'!VS22</f>
        <v>2</v>
      </c>
      <c r="FT21">
        <f>'Dat1'!VT22</f>
        <v>7</v>
      </c>
      <c r="FU21">
        <f>'Dat1'!VU22</f>
        <v>12</v>
      </c>
      <c r="FV21">
        <f>'Dat1'!VV22</f>
        <v>10</v>
      </c>
      <c r="FW21">
        <f>'Dat1'!VW22</f>
        <v>10</v>
      </c>
      <c r="FX21">
        <f>'Dat1'!VX22</f>
        <v>0</v>
      </c>
      <c r="FY21">
        <f>'Dat1'!VY22</f>
        <v>34</v>
      </c>
      <c r="FZ21">
        <f>'Dat1'!VZ22</f>
        <v>52</v>
      </c>
      <c r="GA21">
        <f>'Dat1'!WA22</f>
        <v>1</v>
      </c>
      <c r="GB21">
        <f>'Dat1'!WB22</f>
        <v>1</v>
      </c>
      <c r="GC21">
        <f>'Dat1'!WC22</f>
        <v>7</v>
      </c>
      <c r="GD21">
        <f>'Dat1'!WD22</f>
        <v>1</v>
      </c>
      <c r="GE21" s="12">
        <f>'Dat1'!WO22</f>
        <v>0</v>
      </c>
      <c r="GF21" s="12">
        <f>'Dat1'!WP22</f>
        <v>0</v>
      </c>
      <c r="GG21">
        <f>'Dat1'!WQ22</f>
        <v>0</v>
      </c>
      <c r="GH21">
        <f>'Dat1'!WR22</f>
        <v>0</v>
      </c>
      <c r="GI21">
        <f>'Dat1'!WS22</f>
        <v>0</v>
      </c>
      <c r="GJ21">
        <f>'Dat1'!WT22</f>
        <v>1</v>
      </c>
      <c r="GK21">
        <f>'Dat1'!WU22</f>
        <v>0</v>
      </c>
      <c r="GL21">
        <f>'Dat1'!WV22</f>
        <v>0</v>
      </c>
      <c r="GM21">
        <f>'Dat1'!WW22</f>
        <v>0</v>
      </c>
      <c r="GN21">
        <f>'Dat1'!WX22</f>
        <v>0</v>
      </c>
      <c r="GO21">
        <f>'Dat1'!WY22</f>
        <v>0</v>
      </c>
      <c r="GP21">
        <f>'Dat1'!WZ22</f>
        <v>0</v>
      </c>
      <c r="GQ21">
        <f>'Dat1'!XA22</f>
        <v>0</v>
      </c>
      <c r="GR21">
        <f>'Dat1'!XB22</f>
        <v>0</v>
      </c>
      <c r="GS21">
        <f>'Dat1'!XC22</f>
        <v>0</v>
      </c>
      <c r="GT21">
        <f>'Dat1'!XD22</f>
        <v>0</v>
      </c>
      <c r="GU21">
        <f>'Dat1'!XE22</f>
        <v>0</v>
      </c>
      <c r="GV21">
        <f>'Dat1'!XF22</f>
        <v>0</v>
      </c>
      <c r="GW21">
        <f>'Dat1'!XG22</f>
        <v>7</v>
      </c>
      <c r="GX21">
        <f>'Dat1'!XH22</f>
        <v>6</v>
      </c>
      <c r="GY21">
        <f>'Dat1'!XI22</f>
        <v>16</v>
      </c>
      <c r="GZ21">
        <f>'Dat1'!XJ22</f>
        <v>1</v>
      </c>
      <c r="HA21">
        <f>'Dat1'!XK22</f>
        <v>1</v>
      </c>
      <c r="HB21">
        <f>'Dat1'!XL22</f>
        <v>0</v>
      </c>
      <c r="HC21">
        <f>'Dat1'!XM22</f>
        <v>3</v>
      </c>
      <c r="HD21">
        <f>'Dat1'!XN22</f>
        <v>1</v>
      </c>
      <c r="HE21">
        <f>'Dat1'!XO22</f>
        <v>5</v>
      </c>
      <c r="HF21">
        <f>'Dat1'!XP22</f>
        <v>16</v>
      </c>
      <c r="HG21" s="12">
        <f t="shared" si="12"/>
        <v>1</v>
      </c>
      <c r="HH21" s="12">
        <f t="shared" si="13"/>
        <v>56</v>
      </c>
      <c r="HI21">
        <f>'Dat1'!XQ22</f>
        <v>0</v>
      </c>
      <c r="HJ21">
        <f>'Dat1'!XR22</f>
        <v>0</v>
      </c>
      <c r="HK21">
        <f>'Dat1'!XS22</f>
        <v>0</v>
      </c>
      <c r="HL21">
        <f>'Dat1'!XT22</f>
        <v>0</v>
      </c>
      <c r="HM21">
        <f>'Dat1'!XU22</f>
        <v>0</v>
      </c>
      <c r="HN21">
        <f>'Dat1'!XV22</f>
        <v>0</v>
      </c>
      <c r="HO21">
        <f>'Dat1'!XW22</f>
        <v>0</v>
      </c>
      <c r="HP21">
        <f>'Dat1'!XX22</f>
        <v>0</v>
      </c>
      <c r="HQ21">
        <f>'Dat1'!XY22</f>
        <v>0</v>
      </c>
      <c r="HR21">
        <f>'Dat1'!XZ22</f>
        <v>0</v>
      </c>
      <c r="HS21">
        <f>'Dat1'!YA22</f>
        <v>0</v>
      </c>
      <c r="HT21">
        <f>'Dat1'!YB22</f>
        <v>0</v>
      </c>
      <c r="HU21">
        <f>'Dat1'!YC22</f>
        <v>0</v>
      </c>
      <c r="HV21">
        <f>'Dat1'!YD22</f>
        <v>0</v>
      </c>
      <c r="HW21">
        <f>'Dat1'!YE22</f>
        <v>0</v>
      </c>
      <c r="HX21">
        <f>'Dat1'!YF22</f>
        <v>0</v>
      </c>
      <c r="HY21">
        <f>'Dat1'!YG22</f>
        <v>0</v>
      </c>
      <c r="HZ21">
        <f>'Dat1'!YH22</f>
        <v>0</v>
      </c>
      <c r="IA21">
        <f>'Dat1'!YI22</f>
        <v>0</v>
      </c>
      <c r="IB21">
        <f>'Dat1'!YJ22</f>
        <v>0</v>
      </c>
      <c r="IC21">
        <f>'Dat1'!YK22</f>
        <v>0</v>
      </c>
      <c r="ID21">
        <f>'Dat1'!YL22</f>
        <v>0</v>
      </c>
      <c r="IE21">
        <f>'Dat1'!YM22</f>
        <v>0</v>
      </c>
      <c r="IF21">
        <f>'Dat1'!YN22</f>
        <v>0</v>
      </c>
      <c r="IG21">
        <f>'Dat1'!YO22</f>
        <v>15</v>
      </c>
      <c r="IH21">
        <f>'Dat1'!YP22</f>
        <v>0</v>
      </c>
      <c r="II21">
        <f>'Dat1'!YQ22</f>
        <v>0</v>
      </c>
      <c r="IJ21">
        <f>'Dat1'!YR22</f>
        <v>7</v>
      </c>
      <c r="IK21">
        <f>'Dat1'!YS22</f>
        <v>0</v>
      </c>
      <c r="IL21">
        <f>'Dat1'!YT22</f>
        <v>0</v>
      </c>
      <c r="IM21">
        <f>'Dat1'!YU22</f>
        <v>0</v>
      </c>
      <c r="IN21">
        <f>'Dat1'!YV22</f>
        <v>5</v>
      </c>
      <c r="IO21">
        <f>'Dat1'!YW22</f>
        <v>0</v>
      </c>
      <c r="IP21">
        <f>'Dat1'!YX22</f>
        <v>0</v>
      </c>
      <c r="IQ21">
        <f>'Dat1'!YY22</f>
        <v>0</v>
      </c>
      <c r="IR21">
        <f>'Dat1'!YZ22</f>
        <v>0</v>
      </c>
      <c r="IS21">
        <f>'Dat1'!ZA22</f>
        <v>0</v>
      </c>
      <c r="IT21">
        <f>'Dat1'!ZB22</f>
        <v>0</v>
      </c>
      <c r="IU21">
        <f>'Dat1'!ZC22</f>
        <v>0</v>
      </c>
      <c r="IV21">
        <f>'Dat1'!ZD22</f>
        <v>0</v>
      </c>
      <c r="IW21">
        <f>'Dat1'!ZE22</f>
        <v>0</v>
      </c>
      <c r="IX21">
        <f>'Dat1'!ZF22</f>
        <v>11</v>
      </c>
      <c r="IY21">
        <f>'Dat1'!ZG22</f>
        <v>0</v>
      </c>
      <c r="IZ21">
        <f>'Dat1'!ZH22</f>
        <v>1</v>
      </c>
      <c r="JA21">
        <f>'Dat1'!ZI22</f>
        <v>0</v>
      </c>
      <c r="JB21">
        <f>'Dat1'!ZJ22</f>
        <v>0</v>
      </c>
      <c r="JC21" s="12">
        <f t="shared" si="3"/>
        <v>0</v>
      </c>
      <c r="JD21" s="12">
        <f t="shared" si="4"/>
        <v>39</v>
      </c>
      <c r="JE21">
        <f>'Dat1'!ZK22</f>
        <v>0</v>
      </c>
      <c r="JF21">
        <f>'Dat1'!ZL22</f>
        <v>0</v>
      </c>
      <c r="JG21">
        <f>'Dat1'!ZM22</f>
        <v>0</v>
      </c>
      <c r="JH21">
        <f>'Dat1'!ZN22</f>
        <v>0</v>
      </c>
      <c r="JI21">
        <f>'Dat1'!ZO22</f>
        <v>0</v>
      </c>
      <c r="JJ21">
        <f>'Dat1'!ZP22</f>
        <v>0</v>
      </c>
      <c r="JK21">
        <f>'Dat1'!ZQ22</f>
        <v>0</v>
      </c>
      <c r="JL21">
        <f>'Dat1'!ZR22</f>
        <v>0</v>
      </c>
      <c r="JM21">
        <f>'Dat1'!ZS22</f>
        <v>0</v>
      </c>
      <c r="JN21">
        <f>'Dat1'!ZT22</f>
        <v>0</v>
      </c>
      <c r="JO21">
        <f>'Dat1'!ZU22</f>
        <v>0</v>
      </c>
      <c r="JP21">
        <f>'Dat1'!ZV22</f>
        <v>0</v>
      </c>
      <c r="JQ21">
        <f>'Dat1'!ZW22</f>
        <v>0</v>
      </c>
      <c r="JR21">
        <f>'Dat1'!ZX22</f>
        <v>0</v>
      </c>
      <c r="JS21">
        <f>'Dat1'!ZY22</f>
        <v>0</v>
      </c>
      <c r="JT21">
        <f>'Dat1'!ZZ22</f>
        <v>0</v>
      </c>
      <c r="JU21">
        <f>'Dat1'!AAA22</f>
        <v>0</v>
      </c>
      <c r="JV21">
        <f>'Dat1'!AAB22</f>
        <v>0</v>
      </c>
      <c r="JW21">
        <f>'Dat1'!AAC22</f>
        <v>0</v>
      </c>
      <c r="JX21">
        <f>'Dat1'!AAD22</f>
        <v>0</v>
      </c>
      <c r="JY21">
        <f>'Dat1'!AAE22</f>
        <v>0</v>
      </c>
      <c r="JZ21">
        <f>'Dat1'!AAF22</f>
        <v>0</v>
      </c>
      <c r="KA21">
        <f>'Dat1'!AAG22</f>
        <v>0</v>
      </c>
      <c r="KB21">
        <f>'Dat1'!AAH22</f>
        <v>18</v>
      </c>
      <c r="KC21">
        <f>'Dat1'!AAI22</f>
        <v>0</v>
      </c>
      <c r="KD21">
        <f>'Dat1'!AAJ22</f>
        <v>12</v>
      </c>
      <c r="KE21">
        <f>'Dat1'!AAK22</f>
        <v>0</v>
      </c>
      <c r="KF21">
        <f>'Dat1'!AAL22</f>
        <v>0</v>
      </c>
      <c r="KG21">
        <f>'Dat1'!AAM22</f>
        <v>6</v>
      </c>
      <c r="KH21">
        <f>'Dat1'!AAN22</f>
        <v>0</v>
      </c>
      <c r="KI21">
        <f>'Dat1'!AAO22</f>
        <v>0</v>
      </c>
      <c r="KJ21">
        <f>'Dat1'!AAP22</f>
        <v>27</v>
      </c>
      <c r="KK21">
        <f>'Dat1'!AAQ22</f>
        <v>0</v>
      </c>
      <c r="KL21">
        <f>'Dat1'!AAR22</f>
        <v>0</v>
      </c>
      <c r="KM21">
        <f>'Dat1'!AAS22</f>
        <v>0</v>
      </c>
      <c r="KN21">
        <f>'Dat1'!AAT22</f>
        <v>0</v>
      </c>
      <c r="KO21">
        <f>'Dat1'!AAU22</f>
        <v>0</v>
      </c>
      <c r="KP21">
        <f>'Dat1'!AAV22</f>
        <v>15</v>
      </c>
      <c r="KQ21">
        <f>'Dat1'!AAW22</f>
        <v>4</v>
      </c>
      <c r="KR21">
        <f>'Dat1'!AAX22</f>
        <v>0</v>
      </c>
      <c r="KS21">
        <f>'Dat1'!AAY22</f>
        <v>0</v>
      </c>
      <c r="KT21">
        <f>'Dat1'!AAZ22</f>
        <v>0</v>
      </c>
      <c r="KU21">
        <f>'Dat1'!ABA22</f>
        <v>5</v>
      </c>
      <c r="KV21">
        <f>'Dat1'!ABB22</f>
        <v>0</v>
      </c>
      <c r="KW21" s="12">
        <f>SUM(Dat1fix!JE21:JZ21)</f>
        <v>0</v>
      </c>
      <c r="KX21" s="12">
        <f>SUM(KA21:KV21)</f>
        <v>87</v>
      </c>
      <c r="KY21" s="12">
        <f>'Dat1'!ABC22</f>
        <v>2</v>
      </c>
      <c r="KZ21" s="12">
        <f>'Dat1'!ABD22</f>
        <v>2</v>
      </c>
      <c r="LA21">
        <f>'Dat1'!ABE22</f>
        <v>0</v>
      </c>
      <c r="LB21">
        <f>'Dat1'!ABF22</f>
        <v>0</v>
      </c>
      <c r="LC21">
        <f>'Dat1'!ABG22</f>
        <v>0</v>
      </c>
      <c r="LD21">
        <f>'Dat1'!VI22</f>
        <v>0</v>
      </c>
      <c r="LE21">
        <f>'Dat1'!VJ22</f>
        <v>0</v>
      </c>
      <c r="LF21">
        <f>'Dat1'!VK22</f>
        <v>0</v>
      </c>
      <c r="LG21">
        <f>'Dat1'!VL22</f>
        <v>0</v>
      </c>
      <c r="LH21">
        <f>'Dat1'!VM22</f>
        <v>6</v>
      </c>
      <c r="LI21">
        <f>'Dat1'!VN22</f>
        <v>11</v>
      </c>
      <c r="LJ21">
        <f>'Dat1'!VO22</f>
        <v>0</v>
      </c>
      <c r="LK21">
        <f>'Dat1'!VP22</f>
        <v>0</v>
      </c>
      <c r="LL21">
        <f>'Dat1'!VQ22</f>
        <v>1</v>
      </c>
      <c r="LM21">
        <f>'Dat1'!VR22</f>
        <v>3</v>
      </c>
      <c r="LN21">
        <f>'Dat1'!VS22</f>
        <v>2</v>
      </c>
      <c r="LO21">
        <f>'Dat1'!VT22</f>
        <v>7</v>
      </c>
      <c r="LP21">
        <f>'Dat1'!VU22</f>
        <v>12</v>
      </c>
      <c r="LQ21">
        <f>'Dat1'!VV22</f>
        <v>10</v>
      </c>
      <c r="LR21">
        <f>'Dat1'!VW22</f>
        <v>10</v>
      </c>
      <c r="LS21">
        <f>'Dat1'!VX22</f>
        <v>0</v>
      </c>
      <c r="LT21">
        <f>'Dat1'!VY22</f>
        <v>34</v>
      </c>
      <c r="LU21">
        <f>'Dat1'!VZ22</f>
        <v>52</v>
      </c>
      <c r="LV21" s="12">
        <f>'Dat1'!WA22</f>
        <v>1</v>
      </c>
      <c r="LW21" s="12">
        <f>'Dat1'!WB22</f>
        <v>1</v>
      </c>
      <c r="LX21" s="12">
        <f>'Dat1'!WC22</f>
        <v>7</v>
      </c>
      <c r="LY21" s="12">
        <f>'Dat1'!WD22</f>
        <v>1</v>
      </c>
      <c r="LZ21" s="364">
        <f>'Dat1'!AG22</f>
        <v>20</v>
      </c>
      <c r="MA21" s="364">
        <f>'Dat1'!AH22</f>
        <v>22</v>
      </c>
      <c r="MB21" s="364">
        <f>'Dat1'!AI22</f>
        <v>18</v>
      </c>
      <c r="MC21" s="364">
        <f>'Dat1'!AJ22</f>
        <v>17</v>
      </c>
      <c r="MD21" s="364">
        <f>'Dat1'!WE22</f>
        <v>45</v>
      </c>
    </row>
    <row r="22" spans="1:342">
      <c r="A22" s="73">
        <f>'Dat1'!C23</f>
        <v>4</v>
      </c>
      <c r="B22" t="str">
        <f>'Dat1'!F23</f>
        <v>Buskerud</v>
      </c>
      <c r="C22" t="str">
        <f>'Dat1'!G23</f>
        <v>Drammen vgs</v>
      </c>
      <c r="D22" t="str">
        <f>'Dat1'!H23&amp;" ("&amp;LEFT('Dat1'!I23,1)&amp;"S)"</f>
        <v>Drammen fengsel (HS)</v>
      </c>
      <c r="E22">
        <f t="shared" si="17"/>
        <v>1</v>
      </c>
      <c r="F22">
        <f t="shared" si="15"/>
        <v>1</v>
      </c>
      <c r="G22">
        <f>'Dat1'!J23</f>
        <v>54</v>
      </c>
      <c r="H22" s="8">
        <f>('Dat1'!AK23+'Dat1'!AM23+'Dat1'!AO23+'Dat1'!AQ23)/$A22</f>
        <v>0</v>
      </c>
      <c r="I22" s="8">
        <f>('Dat1'!AL23+'Dat1'!AN23+'Dat1'!AP23+'Dat1'!AR23)/$A22</f>
        <v>0</v>
      </c>
      <c r="J22">
        <f>('Dat1'!AS23+'Dat1'!BS23+'Dat1'!CS23+'Dat1'!DS23)/$A22</f>
        <v>0</v>
      </c>
      <c r="K22">
        <f>('Dat1'!AT23+'Dat1'!BT23+'Dat1'!CT23+'Dat1'!DT23)/$A22</f>
        <v>0</v>
      </c>
      <c r="L22">
        <f>('Dat1'!AU23+'Dat1'!BU23+'Dat1'!CU23+'Dat1'!DU23)/$A22</f>
        <v>0</v>
      </c>
      <c r="M22">
        <f>('Dat1'!AV23+'Dat1'!BV23+'Dat1'!CV23+'Dat1'!DV23)/$A22</f>
        <v>0</v>
      </c>
      <c r="N22">
        <f>('Dat1'!AW23+'Dat1'!BW23+'Dat1'!CW23+'Dat1'!DW23)/$A22</f>
        <v>0</v>
      </c>
      <c r="O22">
        <f>('Dat1'!AX23+'Dat1'!BX23+'Dat1'!CX23+'Dat1'!DX23)/$A22</f>
        <v>0</v>
      </c>
      <c r="P22">
        <f>('Dat1'!AY23+'Dat1'!BY23+'Dat1'!CY23+'Dat1'!DY23)/$A22</f>
        <v>0</v>
      </c>
      <c r="Q22">
        <f>('Dat1'!AZ23+'Dat1'!BZ23+'Dat1'!CZ23+'Dat1'!DZ23)/$A22</f>
        <v>0</v>
      </c>
      <c r="R22">
        <f>('Dat1'!BA23+'Dat1'!CA23+'Dat1'!DA23+'Dat1'!EA23)/$A22</f>
        <v>0</v>
      </c>
      <c r="S22">
        <f>('Dat1'!BB23+'Dat1'!CB23+'Dat1'!DB23+'Dat1'!EB23)/$A22</f>
        <v>0</v>
      </c>
      <c r="T22">
        <f>('Dat1'!BC23+'Dat1'!CC23+'Dat1'!DC23+'Dat1'!EC23)/$A22</f>
        <v>0</v>
      </c>
      <c r="U22">
        <f>('Dat1'!BD23+'Dat1'!CD23+'Dat1'!DD23+'Dat1'!ED23)/$A22</f>
        <v>0</v>
      </c>
      <c r="V22">
        <f>('Dat1'!BE23+'Dat1'!CE23+'Dat1'!DE23+'Dat1'!EE23)/$A22</f>
        <v>0</v>
      </c>
      <c r="W22">
        <f>('Dat1'!BF23+'Dat1'!CF23+'Dat1'!DF23+'Dat1'!EF23)/$A22</f>
        <v>0.25</v>
      </c>
      <c r="X22">
        <f>('Dat1'!BG23+'Dat1'!CG23+'Dat1'!DG23+'Dat1'!EG23)/$A22</f>
        <v>0</v>
      </c>
      <c r="Y22">
        <f>('Dat1'!BH23+'Dat1'!CH23+'Dat1'!DH23+'Dat1'!EH23)/$A22</f>
        <v>0</v>
      </c>
      <c r="Z22">
        <f>('Dat1'!BI23+'Dat1'!CI23+'Dat1'!DI23+'Dat1'!EI23)/$A22</f>
        <v>4</v>
      </c>
      <c r="AA22">
        <f>('Dat1'!BJ23+'Dat1'!CJ23+'Dat1'!DJ23+'Dat1'!EJ23)/$A22</f>
        <v>0.5</v>
      </c>
      <c r="AB22">
        <f>('Dat1'!BK23+'Dat1'!CK23+'Dat1'!DK23+'Dat1'!EK23)/$A22</f>
        <v>0</v>
      </c>
      <c r="AC22">
        <f>('Dat1'!BL23+'Dat1'!CL23+'Dat1'!DL23+'Dat1'!EL23)/$A22</f>
        <v>0</v>
      </c>
      <c r="AD22">
        <f>('Dat1'!BM23+'Dat1'!CM23+'Dat1'!DM23+'Dat1'!EM23)/$A22</f>
        <v>0</v>
      </c>
      <c r="AE22">
        <f>('Dat1'!BN23+'Dat1'!CN23+'Dat1'!DN23+'Dat1'!EN23)/$A22</f>
        <v>0</v>
      </c>
      <c r="AF22">
        <f>('Dat1'!BO23+'Dat1'!CO23+'Dat1'!DO23+'Dat1'!EO23)/$A22</f>
        <v>0</v>
      </c>
      <c r="AG22">
        <f>('Dat1'!BP23+'Dat1'!CP23+'Dat1'!DP23+'Dat1'!EP23)/$A22</f>
        <v>0.25</v>
      </c>
      <c r="AH22">
        <f>('Dat1'!BQ23+'Dat1'!CQ23+'Dat1'!DQ23+'Dat1'!EQ23)/$A22</f>
        <v>0</v>
      </c>
      <c r="AI22">
        <f>('Dat1'!BR23+'Dat1'!CR23+'Dat1'!DR23+'Dat1'!ER23)/$A22</f>
        <v>0</v>
      </c>
      <c r="AJ22" s="8">
        <f t="shared" si="5"/>
        <v>0</v>
      </c>
      <c r="AK22" s="8">
        <f t="shared" si="6"/>
        <v>5</v>
      </c>
      <c r="AL22">
        <f>('Dat1'!ES23+'Dat1'!GM23+'Dat1'!IG23+'Dat1'!KA23)/$A22</f>
        <v>0</v>
      </c>
      <c r="AM22">
        <f>('Dat1'!ET23+'Dat1'!GN23+'Dat1'!IH23+'Dat1'!KB23)/$A22</f>
        <v>0</v>
      </c>
      <c r="AN22">
        <f>('Dat1'!EU23+'Dat1'!GO23+'Dat1'!II23+'Dat1'!KC23)/$A22</f>
        <v>0</v>
      </c>
      <c r="AO22">
        <f>('Dat1'!EV23+'Dat1'!GP23+'Dat1'!IJ23+'Dat1'!KD23)/$A22</f>
        <v>0</v>
      </c>
      <c r="AP22">
        <f>('Dat1'!EW23+'Dat1'!GQ23+'Dat1'!IK23+'Dat1'!KE23)/$A22</f>
        <v>0</v>
      </c>
      <c r="AQ22">
        <f>('Dat1'!EX23+'Dat1'!GR23+'Dat1'!IL23+'Dat1'!KF23)/$A22</f>
        <v>0</v>
      </c>
      <c r="AR22">
        <f>('Dat1'!EY23+'Dat1'!GS23+'Dat1'!IM23+'Dat1'!KG23)/$A22</f>
        <v>0</v>
      </c>
      <c r="AS22">
        <f>('Dat1'!EZ23+'Dat1'!GT23+'Dat1'!IN23+'Dat1'!KH23)/$A22</f>
        <v>0</v>
      </c>
      <c r="AT22">
        <f>('Dat1'!FA23+'Dat1'!GU23+'Dat1'!IO23+'Dat1'!KI23)/$A22</f>
        <v>0</v>
      </c>
      <c r="AU22">
        <f>('Dat1'!FB23+'Dat1'!GV23+'Dat1'!IP23+'Dat1'!KJ23)/$A22</f>
        <v>0</v>
      </c>
      <c r="AV22">
        <f>('Dat1'!FC23+'Dat1'!GW23+'Dat1'!IQ23+'Dat1'!KK23)/$A22</f>
        <v>0</v>
      </c>
      <c r="AW22">
        <f>('Dat1'!FD23+'Dat1'!GX23+'Dat1'!IR23+'Dat1'!KL23)/$A22</f>
        <v>0</v>
      </c>
      <c r="AX22">
        <f>('Dat1'!FE23+'Dat1'!GY23+'Dat1'!IS23+'Dat1'!KM23)/$A22</f>
        <v>0</v>
      </c>
      <c r="AY22">
        <f>('Dat1'!FF23+'Dat1'!GZ23+'Dat1'!IT23+'Dat1'!KN23)/$A22</f>
        <v>0</v>
      </c>
      <c r="AZ22">
        <f>('Dat1'!FG23+'Dat1'!HA23+'Dat1'!IU23+'Dat1'!KO23)/$A22</f>
        <v>0</v>
      </c>
      <c r="BA22">
        <f>('Dat1'!FH23+'Dat1'!HB23+'Dat1'!IV23+'Dat1'!KP23)/$A22</f>
        <v>0</v>
      </c>
      <c r="BB22">
        <f>('Dat1'!FI23+'Dat1'!HC23+'Dat1'!IW23+'Dat1'!KQ23)/$A22</f>
        <v>0</v>
      </c>
      <c r="BC22">
        <f>('Dat1'!FJ23+'Dat1'!HD23+'Dat1'!IX23+'Dat1'!KR23)/$A22</f>
        <v>0</v>
      </c>
      <c r="BD22">
        <f>('Dat1'!FK23+'Dat1'!HE23+'Dat1'!IY23+'Dat1'!KS23)/$A22</f>
        <v>0</v>
      </c>
      <c r="BE22">
        <f>('Dat1'!FL23+'Dat1'!HF23+'Dat1'!IZ23+'Dat1'!KT23)/$A22</f>
        <v>0</v>
      </c>
      <c r="BF22">
        <f>('Dat1'!FM23+'Dat1'!HG23+'Dat1'!JA23+'Dat1'!KU23)/$A22</f>
        <v>0</v>
      </c>
      <c r="BG22">
        <f>('Dat1'!FN23+'Dat1'!HH23+'Dat1'!JB23+'Dat1'!KV23)/$A22</f>
        <v>0</v>
      </c>
      <c r="BH22">
        <f>('Dat1'!FO23+'Dat1'!HI23+'Dat1'!JC23+'Dat1'!KW23)/$A22</f>
        <v>0</v>
      </c>
      <c r="BI22">
        <f>('Dat1'!FP23+'Dat1'!HJ23+'Dat1'!JD23+'Dat1'!KX23)/$A22</f>
        <v>0</v>
      </c>
      <c r="BJ22">
        <f>('Dat1'!FQ23+'Dat1'!HK23+'Dat1'!JE23+'Dat1'!KY23)/$A22</f>
        <v>0</v>
      </c>
      <c r="BK22">
        <f>('Dat1'!FR23+'Dat1'!HL23+'Dat1'!JF23+'Dat1'!KZ23)/$A22</f>
        <v>0</v>
      </c>
      <c r="BL22">
        <f>('Dat1'!FS23+'Dat1'!HM23+'Dat1'!JG23+'Dat1'!LA23)/$A22</f>
        <v>0</v>
      </c>
      <c r="BM22">
        <f>('Dat1'!FT23+'Dat1'!HN23+'Dat1'!JH23+'Dat1'!LB23)/$A22</f>
        <v>0.25</v>
      </c>
      <c r="BN22">
        <f>('Dat1'!FU23+'Dat1'!HO23+'Dat1'!JI23+'Dat1'!LC23)/$A22</f>
        <v>0</v>
      </c>
      <c r="BO22">
        <f>('Dat1'!FV23+'Dat1'!HP23+'Dat1'!JJ23+'Dat1'!LD23)/$A22</f>
        <v>0</v>
      </c>
      <c r="BP22">
        <f>('Dat1'!FW23+'Dat1'!HQ23+'Dat1'!JK23+'Dat1'!LE23)/$A22</f>
        <v>0</v>
      </c>
      <c r="BQ22">
        <f>('Dat1'!FX23+'Dat1'!HR23+'Dat1'!JL23+'Dat1'!LF23)/$A22</f>
        <v>0</v>
      </c>
      <c r="BR22">
        <f>('Dat1'!FY23+'Dat1'!HS23+'Dat1'!JM23+'Dat1'!LG23)/$A22</f>
        <v>0</v>
      </c>
      <c r="BS22">
        <f>('Dat1'!FZ23+'Dat1'!HT23+'Dat1'!JN23+'Dat1'!LH23)/$A22</f>
        <v>0</v>
      </c>
      <c r="BT22">
        <f>('Dat1'!GA23+'Dat1'!HU23+'Dat1'!JO23+'Dat1'!LI23)/$A22</f>
        <v>0</v>
      </c>
      <c r="BU22">
        <f>('Dat1'!GB23+'Dat1'!HV23+'Dat1'!JP23+'Dat1'!LJ23)/$A22</f>
        <v>0</v>
      </c>
      <c r="BV22">
        <f>('Dat1'!GC23+'Dat1'!HW23+'Dat1'!JQ23+'Dat1'!LK23)/$A22</f>
        <v>0</v>
      </c>
      <c r="BW22">
        <f>('Dat1'!GD23+'Dat1'!HX23+'Dat1'!JR23+'Dat1'!LL23)/$A22</f>
        <v>0</v>
      </c>
      <c r="BX22">
        <f>('Dat1'!GE23+'Dat1'!HY23+'Dat1'!JS23+'Dat1'!LM23)/$A22</f>
        <v>0</v>
      </c>
      <c r="BY22">
        <f>('Dat1'!GF23+'Dat1'!HZ23+'Dat1'!JT23+'Dat1'!LN23)/$A22</f>
        <v>0</v>
      </c>
      <c r="BZ22">
        <f>('Dat1'!GG23+'Dat1'!IA23+'Dat1'!JU23+'Dat1'!LO23)/$A22</f>
        <v>0</v>
      </c>
      <c r="CA22">
        <f>('Dat1'!GH23+'Dat1'!IB23+'Dat1'!JV23+'Dat1'!LP23)/$A22</f>
        <v>0</v>
      </c>
      <c r="CB22">
        <f>('Dat1'!GI23+'Dat1'!IC23+'Dat1'!JW23+'Dat1'!LQ23)/$A22</f>
        <v>0</v>
      </c>
      <c r="CC22">
        <f>('Dat1'!GJ23+'Dat1'!ID23+'Dat1'!JX23+'Dat1'!LR23)/$A22</f>
        <v>0</v>
      </c>
      <c r="CD22">
        <f>('Dat1'!GK23+'Dat1'!IE23+'Dat1'!JY23+'Dat1'!LS23)/$A22</f>
        <v>0</v>
      </c>
      <c r="CE22">
        <f>('Dat1'!GL23+'Dat1'!IF23+'Dat1'!JZ23+'Dat1'!LT23)/$A22</f>
        <v>0</v>
      </c>
      <c r="CF22" s="8">
        <f t="shared" si="1"/>
        <v>0</v>
      </c>
      <c r="CG22" s="8">
        <f t="shared" si="2"/>
        <v>0.25</v>
      </c>
      <c r="CH22">
        <f>('Dat1'!LU23+'Dat1'!NM23+'Dat1'!PE23+'Dat1'!QW23)/$A22</f>
        <v>0</v>
      </c>
      <c r="CI22">
        <f>('Dat1'!LV23+'Dat1'!NN23+'Dat1'!PF23+'Dat1'!QX23)/$A22</f>
        <v>0</v>
      </c>
      <c r="CJ22">
        <f>('Dat1'!LW23+'Dat1'!NO23+'Dat1'!PG23+'Dat1'!QY23)/$A22</f>
        <v>0</v>
      </c>
      <c r="CK22">
        <f>('Dat1'!LX23+'Dat1'!NP23+'Dat1'!PH23+'Dat1'!QZ23)/$A22</f>
        <v>0</v>
      </c>
      <c r="CL22">
        <f>('Dat1'!LY23+'Dat1'!NQ23+'Dat1'!PI23+'Dat1'!RA23)/$A22</f>
        <v>0</v>
      </c>
      <c r="CM22">
        <f>('Dat1'!LZ23+'Dat1'!NR23+'Dat1'!PJ23+'Dat1'!RB23)/$A22</f>
        <v>0</v>
      </c>
      <c r="CN22">
        <f>('Dat1'!MA23+'Dat1'!NS23+'Dat1'!PK23+'Dat1'!RC23)/$A22</f>
        <v>0.25</v>
      </c>
      <c r="CO22">
        <f>('Dat1'!MB23+'Dat1'!NT23+'Dat1'!PL23+'Dat1'!RD23)/$A22</f>
        <v>0</v>
      </c>
      <c r="CP22">
        <f>('Dat1'!MC23+'Dat1'!NU23+'Dat1'!PM23+'Dat1'!RE23)/$A22</f>
        <v>0</v>
      </c>
      <c r="CQ22">
        <f>('Dat1'!MD23+'Dat1'!NV23+'Dat1'!PN23+'Dat1'!RF23)/$A22</f>
        <v>0</v>
      </c>
      <c r="CR22">
        <f>('Dat1'!ME23+'Dat1'!NW23+'Dat1'!PO23+'Dat1'!RG23)/$A22</f>
        <v>0</v>
      </c>
      <c r="CS22">
        <f>('Dat1'!MF23+'Dat1'!NX23+'Dat1'!PP23+'Dat1'!RH23)/$A22</f>
        <v>0</v>
      </c>
      <c r="CT22">
        <f>('Dat1'!MG23+'Dat1'!NY23+'Dat1'!PQ23+'Dat1'!RI23)/$A22</f>
        <v>0</v>
      </c>
      <c r="CU22">
        <f>('Dat1'!MH23+'Dat1'!NZ23+'Dat1'!PR23+'Dat1'!RJ23)/$A22</f>
        <v>0</v>
      </c>
      <c r="CV22">
        <f>('Dat1'!MI23+'Dat1'!OA23+'Dat1'!PS23+'Dat1'!RK23)/$A22</f>
        <v>0</v>
      </c>
      <c r="CW22">
        <f>('Dat1'!MJ23+'Dat1'!OB23+'Dat1'!PT23+'Dat1'!RL23)/$A22</f>
        <v>0.25</v>
      </c>
      <c r="CX22">
        <f>('Dat1'!MK23+'Dat1'!OC23+'Dat1'!PU23+'Dat1'!RM23)/$A22</f>
        <v>0.75</v>
      </c>
      <c r="CY22">
        <f>('Dat1'!ML23+'Dat1'!OD23+'Dat1'!PV23+'Dat1'!RN23)/$A22</f>
        <v>0</v>
      </c>
      <c r="CZ22">
        <f>('Dat1'!MM23+'Dat1'!OE23+'Dat1'!PW23+'Dat1'!RO23)/$A22</f>
        <v>0</v>
      </c>
      <c r="DA22">
        <f>('Dat1'!MN23+'Dat1'!OF23+'Dat1'!PX23+'Dat1'!RP23)/$A22</f>
        <v>0</v>
      </c>
      <c r="DB22">
        <f>('Dat1'!MO23+'Dat1'!OG23+'Dat1'!PY23+'Dat1'!RQ23)/$A22</f>
        <v>0</v>
      </c>
      <c r="DC22">
        <f>('Dat1'!MP23+'Dat1'!OH23+'Dat1'!PZ23+'Dat1'!RR23)/$A22</f>
        <v>0</v>
      </c>
      <c r="DD22">
        <f>('Dat1'!MQ23+'Dat1'!OI23+'Dat1'!QA23+'Dat1'!RS23)/$A22</f>
        <v>0</v>
      </c>
      <c r="DE22">
        <f>('Dat1'!MR23+'Dat1'!OJ23+'Dat1'!QB23+'Dat1'!RT23)/$A22</f>
        <v>0</v>
      </c>
      <c r="DF22">
        <f>('Dat1'!MS23+'Dat1'!OK23+'Dat1'!QC23+'Dat1'!RU23)/$A22</f>
        <v>0</v>
      </c>
      <c r="DG22">
        <f>('Dat1'!MT23+'Dat1'!OL23+'Dat1'!QD23+'Dat1'!RV23)/$A22</f>
        <v>0</v>
      </c>
      <c r="DH22">
        <f>('Dat1'!MU23+'Dat1'!OM23+'Dat1'!QE23+'Dat1'!RW23)/$A22</f>
        <v>0</v>
      </c>
      <c r="DI22">
        <f>('Dat1'!MV23+'Dat1'!ON23+'Dat1'!QF23+'Dat1'!RX23)/$A22</f>
        <v>2.75</v>
      </c>
      <c r="DJ22">
        <f>('Dat1'!MW23+'Dat1'!OO23+'Dat1'!QG23+'Dat1'!RY23)/$A22</f>
        <v>2.75</v>
      </c>
      <c r="DK22">
        <f>('Dat1'!MX23+'Dat1'!OP23+'Dat1'!QH23+'Dat1'!RZ23)/$A22</f>
        <v>0</v>
      </c>
      <c r="DL22">
        <f>('Dat1'!MY23+'Dat1'!OQ23+'Dat1'!QI23+'Dat1'!SA23)/$A22</f>
        <v>0</v>
      </c>
      <c r="DM22">
        <f>('Dat1'!MZ23+'Dat1'!OR23+'Dat1'!QJ23+'Dat1'!SB23)/$A22</f>
        <v>2.25</v>
      </c>
      <c r="DN22">
        <f>('Dat1'!NA23+'Dat1'!OS23+'Dat1'!QK23+'Dat1'!SC23)/$A22</f>
        <v>0</v>
      </c>
      <c r="DO22">
        <f>('Dat1'!NB23+'Dat1'!OT23+'Dat1'!QL23+'Dat1'!SD23)/$A22</f>
        <v>0</v>
      </c>
      <c r="DP22">
        <f>('Dat1'!NC23+'Dat1'!OU23+'Dat1'!QM23+'Dat1'!SE23)/$A22</f>
        <v>0</v>
      </c>
      <c r="DQ22">
        <f>('Dat1'!ND23+'Dat1'!OV23+'Dat1'!QN23+'Dat1'!SF23)/$A22</f>
        <v>0</v>
      </c>
      <c r="DR22">
        <f>('Dat1'!NE23+'Dat1'!OW23+'Dat1'!QO23+'Dat1'!SG23)/$A22</f>
        <v>0</v>
      </c>
      <c r="DS22">
        <f>('Dat1'!NF23+'Dat1'!OX23+'Dat1'!QP23+'Dat1'!SH23)/$A22</f>
        <v>1.5</v>
      </c>
      <c r="DT22">
        <f>('Dat1'!NG23+'Dat1'!OY23+'Dat1'!QQ23+'Dat1'!SI23)/$A22</f>
        <v>1.75</v>
      </c>
      <c r="DU22">
        <f>('Dat1'!NH23+'Dat1'!OZ23+'Dat1'!QR23+'Dat1'!SJ23)/$A22</f>
        <v>0</v>
      </c>
      <c r="DV22">
        <f>('Dat1'!NI23+'Dat1'!PA23+'Dat1'!QS23+'Dat1'!SK23)/$A22</f>
        <v>0.25</v>
      </c>
      <c r="DW22">
        <f>('Dat1'!NJ23+'Dat1'!PB23+'Dat1'!QT23+'Dat1'!SL23)/$A22</f>
        <v>0</v>
      </c>
      <c r="DX22">
        <f>('Dat1'!NK23+'Dat1'!PC23+'Dat1'!QU23+'Dat1'!SM23)/$A22</f>
        <v>0</v>
      </c>
      <c r="DY22">
        <f>('Dat1'!NL23+'Dat1'!PD23+'Dat1'!QV23+'Dat1'!SN23)/$A22</f>
        <v>0.25</v>
      </c>
      <c r="DZ22" s="8">
        <f t="shared" si="7"/>
        <v>1.25</v>
      </c>
      <c r="EA22" s="8">
        <f t="shared" si="8"/>
        <v>11.5</v>
      </c>
      <c r="EB22" s="127">
        <f>('Dat1'!SO23+'Dat1'!SQ23+'Dat1'!SS23+'Dat1'!SU23)/$A22</f>
        <v>0</v>
      </c>
      <c r="EC22" s="127">
        <f>('Dat1'!SP23+'Dat1'!SR23+'Dat1'!ST23+'Dat1'!SV23)/$A22</f>
        <v>0</v>
      </c>
      <c r="ED22" s="8">
        <f t="shared" si="16"/>
        <v>0</v>
      </c>
      <c r="EE22" s="8">
        <f t="shared" si="9"/>
        <v>0</v>
      </c>
      <c r="EF22">
        <f>SUM('Dat1'!SW23+'Dat1'!TE23+'Dat1'!TM23+'Dat1'!TU23)/$A22</f>
        <v>0</v>
      </c>
      <c r="EG22">
        <f>SUM('Dat1'!SX23+'Dat1'!TF23+'Dat1'!TN23+'Dat1'!TV23)/$A22</f>
        <v>0</v>
      </c>
      <c r="EH22">
        <f>SUM('Dat1'!SY23+'Dat1'!TG23+'Dat1'!TO23+'Dat1'!TW23)/$A22</f>
        <v>0</v>
      </c>
      <c r="EI22">
        <f>SUM('Dat1'!SZ23+'Dat1'!TH23+'Dat1'!TP23+'Dat1'!TX23)/$A22</f>
        <v>0</v>
      </c>
      <c r="EJ22">
        <f>SUM('Dat1'!TA23+'Dat1'!TI23+'Dat1'!TQ23+'Dat1'!TY23)/$A22</f>
        <v>0</v>
      </c>
      <c r="EK22">
        <f>SUM('Dat1'!TB23+'Dat1'!TJ23+'Dat1'!TR23+'Dat1'!TZ23)/$A22</f>
        <v>0</v>
      </c>
      <c r="EL22">
        <f>SUM('Dat1'!TC23+'Dat1'!TK23+'Dat1'!TS23+'Dat1'!UA23)/$A22</f>
        <v>0</v>
      </c>
      <c r="EM22">
        <f>SUM('Dat1'!TD23+'Dat1'!TL23+'Dat1'!TT23+'Dat1'!UB23)/$A22</f>
        <v>0.5</v>
      </c>
      <c r="EN22" s="8">
        <f t="shared" si="10"/>
        <v>0</v>
      </c>
      <c r="EO22" s="8">
        <f t="shared" si="11"/>
        <v>0.5</v>
      </c>
      <c r="EP22" s="7">
        <f>('Dat1'!UC23+'Dat1'!UG23)/2</f>
        <v>16</v>
      </c>
      <c r="EQ22" s="7">
        <f>('Dat1'!UD23+'Dat1'!UH23)/2</f>
        <v>0</v>
      </c>
      <c r="ER22" s="7">
        <f>('Dat1'!UE23+'Dat1'!UI23)/2</f>
        <v>5.5</v>
      </c>
      <c r="ES22" s="7">
        <f>('Dat1'!UF23+'Dat1'!UJ23)/2</f>
        <v>0.5</v>
      </c>
      <c r="ET22" s="8">
        <f>('Dat1'!UK23+'Dat1'!UT23)/2</f>
        <v>0</v>
      </c>
      <c r="EU22" s="8">
        <f>('Dat1'!UL23+'Dat1'!UU23)/2</f>
        <v>2</v>
      </c>
      <c r="EV22" s="8">
        <f>('Dat1'!UM23+'Dat1'!UV23)/2</f>
        <v>1</v>
      </c>
      <c r="EW22" s="8">
        <f>('Dat1'!UN23+'Dat1'!UW23)/2</f>
        <v>3.5</v>
      </c>
      <c r="EX22" s="8">
        <f>('Dat1'!UO23+'Dat1'!UX23)/2</f>
        <v>5.5</v>
      </c>
      <c r="EY22" s="8">
        <f>('Dat1'!UP23+'Dat1'!UY23)/2</f>
        <v>2</v>
      </c>
      <c r="EZ22" s="8">
        <f>('Dat1'!UQ23+'Dat1'!UZ23)/2</f>
        <v>2</v>
      </c>
      <c r="FA22" s="8">
        <f>('Dat1'!UR23+'Dat1'!VA23)/2</f>
        <v>0</v>
      </c>
      <c r="FB22" s="8">
        <f>('Dat1'!US23+'Dat1'!VB23)/2</f>
        <v>0</v>
      </c>
      <c r="FC22">
        <f>'Dat1'!VC23</f>
        <v>0</v>
      </c>
      <c r="FD22">
        <f>'Dat1'!VD23</f>
        <v>0</v>
      </c>
      <c r="FE22">
        <f>'Dat1'!VE23</f>
        <v>0</v>
      </c>
      <c r="FF22">
        <f>'Dat1'!VF23</f>
        <v>0</v>
      </c>
      <c r="FG22">
        <f>'Dat1'!VG23</f>
        <v>0</v>
      </c>
      <c r="FH22">
        <f>'Dat1'!VH23</f>
        <v>0</v>
      </c>
      <c r="FI22">
        <f>'Dat1'!VI23</f>
        <v>0</v>
      </c>
      <c r="FJ22">
        <f>'Dat1'!VJ23</f>
        <v>0</v>
      </c>
      <c r="FK22">
        <f>'Dat1'!VK23</f>
        <v>0</v>
      </c>
      <c r="FL22">
        <f>'Dat1'!VL23</f>
        <v>0</v>
      </c>
      <c r="FM22">
        <f>'Dat1'!VM23</f>
        <v>0</v>
      </c>
      <c r="FN22">
        <f>'Dat1'!VN23</f>
        <v>5</v>
      </c>
      <c r="FO22">
        <f>'Dat1'!VO23</f>
        <v>2</v>
      </c>
      <c r="FP22">
        <f>'Dat1'!VP23</f>
        <v>2</v>
      </c>
      <c r="FQ22">
        <f>'Dat1'!VQ23</f>
        <v>0</v>
      </c>
      <c r="FR22">
        <f>'Dat1'!VR23</f>
        <v>0</v>
      </c>
      <c r="FS22">
        <f>'Dat1'!VS23</f>
        <v>1</v>
      </c>
      <c r="FT22">
        <f>'Dat1'!VT23</f>
        <v>1</v>
      </c>
      <c r="FU22">
        <f>'Dat1'!VU23</f>
        <v>0</v>
      </c>
      <c r="FV22">
        <f>'Dat1'!VV23</f>
        <v>0</v>
      </c>
      <c r="FW22">
        <f>'Dat1'!VW23</f>
        <v>0</v>
      </c>
      <c r="FX22">
        <f>'Dat1'!VX23</f>
        <v>0</v>
      </c>
      <c r="FY22">
        <f>'Dat1'!VY23</f>
        <v>4</v>
      </c>
      <c r="FZ22">
        <f>'Dat1'!VZ23</f>
        <v>0</v>
      </c>
      <c r="GA22">
        <f>'Dat1'!WA23</f>
        <v>0</v>
      </c>
      <c r="GB22">
        <f>'Dat1'!WB23</f>
        <v>0</v>
      </c>
      <c r="GC22">
        <f>'Dat1'!WC23</f>
        <v>0</v>
      </c>
      <c r="GD22">
        <f>'Dat1'!WD23</f>
        <v>0</v>
      </c>
      <c r="GE22" s="12">
        <f>'Dat1'!WO23</f>
        <v>0</v>
      </c>
      <c r="GF22" s="12">
        <f>'Dat1'!WP23</f>
        <v>0</v>
      </c>
      <c r="GG22">
        <f>'Dat1'!WQ23</f>
        <v>0</v>
      </c>
      <c r="GH22">
        <f>'Dat1'!WR23</f>
        <v>0</v>
      </c>
      <c r="GI22">
        <f>'Dat1'!WS23</f>
        <v>0</v>
      </c>
      <c r="GJ22">
        <f>'Dat1'!WT23</f>
        <v>0</v>
      </c>
      <c r="GK22">
        <f>'Dat1'!WU23</f>
        <v>0</v>
      </c>
      <c r="GL22">
        <f>'Dat1'!WV23</f>
        <v>0</v>
      </c>
      <c r="GM22">
        <f>'Dat1'!WW23</f>
        <v>0</v>
      </c>
      <c r="GN22">
        <f>'Dat1'!WX23</f>
        <v>0</v>
      </c>
      <c r="GO22">
        <f>'Dat1'!WY23</f>
        <v>0</v>
      </c>
      <c r="GP22">
        <f>'Dat1'!WZ23</f>
        <v>0</v>
      </c>
      <c r="GQ22">
        <f>'Dat1'!XA23</f>
        <v>0</v>
      </c>
      <c r="GR22">
        <f>'Dat1'!XB23</f>
        <v>0</v>
      </c>
      <c r="GS22">
        <f>'Dat1'!XC23</f>
        <v>0</v>
      </c>
      <c r="GT22">
        <f>'Dat1'!XD23</f>
        <v>4</v>
      </c>
      <c r="GU22">
        <f>'Dat1'!XE23</f>
        <v>0</v>
      </c>
      <c r="GV22">
        <f>'Dat1'!XF23</f>
        <v>0</v>
      </c>
      <c r="GW22">
        <f>'Dat1'!XG23</f>
        <v>18</v>
      </c>
      <c r="GX22">
        <f>'Dat1'!XH23</f>
        <v>3</v>
      </c>
      <c r="GY22">
        <f>'Dat1'!XI23</f>
        <v>0</v>
      </c>
      <c r="GZ22">
        <f>'Dat1'!XJ23</f>
        <v>0</v>
      </c>
      <c r="HA22">
        <f>'Dat1'!XK23</f>
        <v>0</v>
      </c>
      <c r="HB22">
        <f>'Dat1'!XL23</f>
        <v>0</v>
      </c>
      <c r="HC22">
        <f>'Dat1'!XM23</f>
        <v>0</v>
      </c>
      <c r="HD22">
        <f>'Dat1'!XN23</f>
        <v>2</v>
      </c>
      <c r="HE22">
        <f>'Dat1'!XO23</f>
        <v>0</v>
      </c>
      <c r="HF22">
        <f>'Dat1'!XP23</f>
        <v>0</v>
      </c>
      <c r="HG22" s="12">
        <f t="shared" si="12"/>
        <v>0</v>
      </c>
      <c r="HH22" s="12">
        <f t="shared" si="13"/>
        <v>27</v>
      </c>
      <c r="HI22">
        <f>'Dat1'!XQ23</f>
        <v>0</v>
      </c>
      <c r="HJ22">
        <f>'Dat1'!XR23</f>
        <v>0</v>
      </c>
      <c r="HK22">
        <f>'Dat1'!XS23</f>
        <v>0</v>
      </c>
      <c r="HL22">
        <f>'Dat1'!XT23</f>
        <v>0</v>
      </c>
      <c r="HM22">
        <f>'Dat1'!XU23</f>
        <v>0</v>
      </c>
      <c r="HN22">
        <f>'Dat1'!XV23</f>
        <v>0</v>
      </c>
      <c r="HO22">
        <f>'Dat1'!XW23</f>
        <v>0</v>
      </c>
      <c r="HP22">
        <f>'Dat1'!XX23</f>
        <v>0</v>
      </c>
      <c r="HQ22">
        <f>'Dat1'!XY23</f>
        <v>0</v>
      </c>
      <c r="HR22">
        <f>'Dat1'!XZ23</f>
        <v>0</v>
      </c>
      <c r="HS22">
        <f>'Dat1'!YA23</f>
        <v>0</v>
      </c>
      <c r="HT22">
        <f>'Dat1'!YB23</f>
        <v>0</v>
      </c>
      <c r="HU22">
        <f>'Dat1'!YC23</f>
        <v>0</v>
      </c>
      <c r="HV22">
        <f>'Dat1'!YD23</f>
        <v>0</v>
      </c>
      <c r="HW22">
        <f>'Dat1'!YE23</f>
        <v>0</v>
      </c>
      <c r="HX22">
        <f>'Dat1'!YF23</f>
        <v>0</v>
      </c>
      <c r="HY22">
        <f>'Dat1'!YG23</f>
        <v>0</v>
      </c>
      <c r="HZ22">
        <f>'Dat1'!YH23</f>
        <v>0</v>
      </c>
      <c r="IA22">
        <f>'Dat1'!YI23</f>
        <v>0</v>
      </c>
      <c r="IB22">
        <f>'Dat1'!YJ23</f>
        <v>0</v>
      </c>
      <c r="IC22">
        <f>'Dat1'!YK23</f>
        <v>0</v>
      </c>
      <c r="ID22">
        <f>'Dat1'!YL23</f>
        <v>0</v>
      </c>
      <c r="IE22">
        <f>'Dat1'!YM23</f>
        <v>0</v>
      </c>
      <c r="IF22">
        <f>'Dat1'!YN23</f>
        <v>0</v>
      </c>
      <c r="IG22">
        <f>'Dat1'!YO23</f>
        <v>4</v>
      </c>
      <c r="IH22">
        <f>'Dat1'!YP23</f>
        <v>0</v>
      </c>
      <c r="II22">
        <f>'Dat1'!YQ23</f>
        <v>0</v>
      </c>
      <c r="IJ22">
        <f>'Dat1'!YR23</f>
        <v>2</v>
      </c>
      <c r="IK22">
        <f>'Dat1'!YS23</f>
        <v>0</v>
      </c>
      <c r="IL22">
        <f>'Dat1'!YT23</f>
        <v>0</v>
      </c>
      <c r="IM22">
        <f>'Dat1'!YU23</f>
        <v>0</v>
      </c>
      <c r="IN22">
        <f>'Dat1'!YV23</f>
        <v>0</v>
      </c>
      <c r="IO22">
        <f>'Dat1'!YW23</f>
        <v>0</v>
      </c>
      <c r="IP22">
        <f>'Dat1'!YX23</f>
        <v>0</v>
      </c>
      <c r="IQ22">
        <f>'Dat1'!YY23</f>
        <v>0</v>
      </c>
      <c r="IR22">
        <f>'Dat1'!YZ23</f>
        <v>0</v>
      </c>
      <c r="IS22">
        <f>'Dat1'!ZA23</f>
        <v>0</v>
      </c>
      <c r="IT22">
        <f>'Dat1'!ZB23</f>
        <v>0</v>
      </c>
      <c r="IU22">
        <f>'Dat1'!ZC23</f>
        <v>0</v>
      </c>
      <c r="IV22">
        <f>'Dat1'!ZD23</f>
        <v>0</v>
      </c>
      <c r="IW22">
        <f>'Dat1'!ZE23</f>
        <v>0</v>
      </c>
      <c r="IX22">
        <f>'Dat1'!ZF23</f>
        <v>0</v>
      </c>
      <c r="IY22">
        <f>'Dat1'!ZG23</f>
        <v>0</v>
      </c>
      <c r="IZ22">
        <f>'Dat1'!ZH23</f>
        <v>0</v>
      </c>
      <c r="JA22">
        <f>'Dat1'!ZI23</f>
        <v>0</v>
      </c>
      <c r="JB22">
        <f>'Dat1'!ZJ23</f>
        <v>0</v>
      </c>
      <c r="JC22" s="12">
        <f t="shared" si="3"/>
        <v>0</v>
      </c>
      <c r="JD22" s="12">
        <f t="shared" si="4"/>
        <v>6</v>
      </c>
      <c r="JE22">
        <f>'Dat1'!ZK23</f>
        <v>0</v>
      </c>
      <c r="JF22">
        <f>'Dat1'!ZL23</f>
        <v>0</v>
      </c>
      <c r="JG22">
        <f>'Dat1'!ZM23</f>
        <v>0</v>
      </c>
      <c r="JH22">
        <f>'Dat1'!ZN23</f>
        <v>0</v>
      </c>
      <c r="JI22">
        <f>'Dat1'!ZO23</f>
        <v>0</v>
      </c>
      <c r="JJ22">
        <f>'Dat1'!ZP23</f>
        <v>0</v>
      </c>
      <c r="JK22">
        <f>'Dat1'!ZQ23</f>
        <v>12</v>
      </c>
      <c r="JL22">
        <f>'Dat1'!ZR23</f>
        <v>0</v>
      </c>
      <c r="JM22">
        <f>'Dat1'!ZS23</f>
        <v>0</v>
      </c>
      <c r="JN22">
        <f>'Dat1'!ZT23</f>
        <v>0</v>
      </c>
      <c r="JO22">
        <f>'Dat1'!ZU23</f>
        <v>0</v>
      </c>
      <c r="JP22">
        <f>'Dat1'!ZV23</f>
        <v>0</v>
      </c>
      <c r="JQ22">
        <f>'Dat1'!ZW23</f>
        <v>0</v>
      </c>
      <c r="JR22">
        <f>'Dat1'!ZX23</f>
        <v>0</v>
      </c>
      <c r="JS22">
        <f>'Dat1'!ZY23</f>
        <v>0</v>
      </c>
      <c r="JT22">
        <f>'Dat1'!ZZ23</f>
        <v>0</v>
      </c>
      <c r="JU22">
        <f>'Dat1'!AAA23</f>
        <v>7</v>
      </c>
      <c r="JV22">
        <f>'Dat1'!AAB23</f>
        <v>0</v>
      </c>
      <c r="JW22">
        <f>'Dat1'!AAC23</f>
        <v>0</v>
      </c>
      <c r="JX22">
        <f>'Dat1'!AAD23</f>
        <v>0</v>
      </c>
      <c r="JY22">
        <f>'Dat1'!AAE23</f>
        <v>0</v>
      </c>
      <c r="JZ22">
        <f>'Dat1'!AAF23</f>
        <v>0</v>
      </c>
      <c r="KA22">
        <f>'Dat1'!AAG23</f>
        <v>0</v>
      </c>
      <c r="KB22">
        <f>'Dat1'!AAH23</f>
        <v>2</v>
      </c>
      <c r="KC22">
        <f>'Dat1'!AAI23</f>
        <v>0</v>
      </c>
      <c r="KD22">
        <f>'Dat1'!AAJ23</f>
        <v>0</v>
      </c>
      <c r="KE22">
        <f>'Dat1'!AAK23</f>
        <v>0</v>
      </c>
      <c r="KF22">
        <f>'Dat1'!AAL23</f>
        <v>5</v>
      </c>
      <c r="KG22">
        <f>'Dat1'!AAM23</f>
        <v>10</v>
      </c>
      <c r="KH22">
        <f>'Dat1'!AAN23</f>
        <v>0</v>
      </c>
      <c r="KI22">
        <f>'Dat1'!AAO23</f>
        <v>0</v>
      </c>
      <c r="KJ22">
        <f>'Dat1'!AAP23</f>
        <v>35</v>
      </c>
      <c r="KK22">
        <f>'Dat1'!AAQ23</f>
        <v>0</v>
      </c>
      <c r="KL22">
        <f>'Dat1'!AAR23</f>
        <v>0</v>
      </c>
      <c r="KM22">
        <f>'Dat1'!AAS23</f>
        <v>0</v>
      </c>
      <c r="KN22">
        <f>'Dat1'!AAT23</f>
        <v>0</v>
      </c>
      <c r="KO22">
        <f>'Dat1'!AAU23</f>
        <v>0</v>
      </c>
      <c r="KP22">
        <f>'Dat1'!AAV23</f>
        <v>37</v>
      </c>
      <c r="KQ22">
        <f>'Dat1'!AAW23</f>
        <v>6</v>
      </c>
      <c r="KR22">
        <f>'Dat1'!AAX23</f>
        <v>0</v>
      </c>
      <c r="KS22">
        <f>'Dat1'!AAY23</f>
        <v>1</v>
      </c>
      <c r="KT22">
        <f>'Dat1'!AAZ23</f>
        <v>0</v>
      </c>
      <c r="KU22">
        <f>'Dat1'!ABA23</f>
        <v>0</v>
      </c>
      <c r="KV22">
        <f>'Dat1'!ABB23</f>
        <v>0</v>
      </c>
      <c r="KW22" s="12">
        <f>SUM(Dat1fix!JE22:JZ22)</f>
        <v>19</v>
      </c>
      <c r="KX22" s="12">
        <f t="shared" si="14"/>
        <v>96</v>
      </c>
      <c r="KY22" s="12">
        <f>'Dat1'!ABC23</f>
        <v>0</v>
      </c>
      <c r="KZ22" s="12">
        <f>'Dat1'!ABD23</f>
        <v>1</v>
      </c>
      <c r="LA22">
        <f>'Dat1'!ABE23</f>
        <v>0</v>
      </c>
      <c r="LB22">
        <f>'Dat1'!ABF23</f>
        <v>0</v>
      </c>
      <c r="LC22">
        <f>'Dat1'!ABG23</f>
        <v>0</v>
      </c>
      <c r="LD22">
        <f>'Dat1'!VI23</f>
        <v>0</v>
      </c>
      <c r="LE22">
        <f>'Dat1'!VJ23</f>
        <v>0</v>
      </c>
      <c r="LF22">
        <f>'Dat1'!VK23</f>
        <v>0</v>
      </c>
      <c r="LG22">
        <f>'Dat1'!VL23</f>
        <v>0</v>
      </c>
      <c r="LH22">
        <f>'Dat1'!VM23</f>
        <v>0</v>
      </c>
      <c r="LI22">
        <f>'Dat1'!VN23</f>
        <v>5</v>
      </c>
      <c r="LJ22">
        <f>'Dat1'!VO23</f>
        <v>2</v>
      </c>
      <c r="LK22">
        <f>'Dat1'!VP23</f>
        <v>2</v>
      </c>
      <c r="LL22">
        <f>'Dat1'!VQ23</f>
        <v>0</v>
      </c>
      <c r="LM22">
        <f>'Dat1'!VR23</f>
        <v>0</v>
      </c>
      <c r="LN22">
        <f>'Dat1'!VS23</f>
        <v>1</v>
      </c>
      <c r="LO22">
        <f>'Dat1'!VT23</f>
        <v>1</v>
      </c>
      <c r="LP22">
        <f>'Dat1'!VU23</f>
        <v>0</v>
      </c>
      <c r="LQ22">
        <f>'Dat1'!VV23</f>
        <v>0</v>
      </c>
      <c r="LR22">
        <f>'Dat1'!VW23</f>
        <v>0</v>
      </c>
      <c r="LS22">
        <f>'Dat1'!VX23</f>
        <v>0</v>
      </c>
      <c r="LT22">
        <f>'Dat1'!VY23</f>
        <v>4</v>
      </c>
      <c r="LU22">
        <f>'Dat1'!VZ23</f>
        <v>0</v>
      </c>
      <c r="LV22" s="12">
        <f>'Dat1'!WA23</f>
        <v>0</v>
      </c>
      <c r="LW22" s="12">
        <f>'Dat1'!WB23</f>
        <v>0</v>
      </c>
      <c r="LX22" s="12">
        <f>'Dat1'!WC23</f>
        <v>0</v>
      </c>
      <c r="LY22" s="12">
        <f>'Dat1'!WD23</f>
        <v>0</v>
      </c>
      <c r="LZ22" s="364">
        <f>'Dat1'!AG23</f>
        <v>5</v>
      </c>
      <c r="MA22" s="364">
        <f>'Dat1'!AH23</f>
        <v>6</v>
      </c>
      <c r="MB22" s="364">
        <f>'Dat1'!AI23</f>
        <v>8</v>
      </c>
      <c r="MC22" s="364">
        <f>'Dat1'!AJ23</f>
        <v>9</v>
      </c>
      <c r="MD22" s="364">
        <f>'Dat1'!WE23</f>
        <v>37</v>
      </c>
    </row>
    <row r="23" spans="1:342">
      <c r="A23" s="73">
        <f>'Dat1'!C24</f>
        <v>4</v>
      </c>
      <c r="B23" t="str">
        <f>'Dat1'!F24</f>
        <v>Buskerud</v>
      </c>
      <c r="C23" t="str">
        <f>'Dat1'!G24</f>
        <v>Hønefoss vgs</v>
      </c>
      <c r="D23" t="str">
        <f>'Dat1'!H24&amp;" ("&amp;LEFT('Dat1'!I24,1)&amp;"S)"</f>
        <v>Hassel fengsel (LS)</v>
      </c>
      <c r="E23">
        <f t="shared" si="17"/>
        <v>2</v>
      </c>
      <c r="F23">
        <f t="shared" si="15"/>
        <v>2</v>
      </c>
      <c r="G23">
        <f>'Dat1'!J24</f>
        <v>26</v>
      </c>
      <c r="H23" s="8">
        <f>('Dat1'!AK24+'Dat1'!AM24+'Dat1'!AO24+'Dat1'!AQ24)/$A23</f>
        <v>0</v>
      </c>
      <c r="I23" s="8">
        <f>('Dat1'!AL24+'Dat1'!AN24+'Dat1'!AP24+'Dat1'!AR24)/$A23</f>
        <v>0</v>
      </c>
      <c r="J23">
        <f>('Dat1'!AS24+'Dat1'!BS24+'Dat1'!CS24+'Dat1'!DS24)/$A23</f>
        <v>0</v>
      </c>
      <c r="K23">
        <f>('Dat1'!AT24+'Dat1'!BT24+'Dat1'!CT24+'Dat1'!DT24)/$A23</f>
        <v>0</v>
      </c>
      <c r="L23">
        <f>('Dat1'!AU24+'Dat1'!BU24+'Dat1'!CU24+'Dat1'!DU24)/$A23</f>
        <v>0</v>
      </c>
      <c r="M23">
        <f>('Dat1'!AV24+'Dat1'!BV24+'Dat1'!CV24+'Dat1'!DV24)/$A23</f>
        <v>0</v>
      </c>
      <c r="N23">
        <f>('Dat1'!AW24+'Dat1'!BW24+'Dat1'!CW24+'Dat1'!DW24)/$A23</f>
        <v>0</v>
      </c>
      <c r="O23">
        <f>('Dat1'!AX24+'Dat1'!BX24+'Dat1'!CX24+'Dat1'!DX24)/$A23</f>
        <v>0</v>
      </c>
      <c r="P23">
        <f>('Dat1'!AY24+'Dat1'!BY24+'Dat1'!CY24+'Dat1'!DY24)/$A23</f>
        <v>0</v>
      </c>
      <c r="Q23">
        <f>('Dat1'!AZ24+'Dat1'!BZ24+'Dat1'!CZ24+'Dat1'!DZ24)/$A23</f>
        <v>0</v>
      </c>
      <c r="R23">
        <f>('Dat1'!BA24+'Dat1'!CA24+'Dat1'!DA24+'Dat1'!EA24)/$A23</f>
        <v>0</v>
      </c>
      <c r="S23">
        <f>('Dat1'!BB24+'Dat1'!CB24+'Dat1'!DB24+'Dat1'!EB24)/$A23</f>
        <v>0</v>
      </c>
      <c r="T23">
        <f>('Dat1'!BC24+'Dat1'!CC24+'Dat1'!DC24+'Dat1'!EC24)/$A23</f>
        <v>0</v>
      </c>
      <c r="U23">
        <f>('Dat1'!BD24+'Dat1'!CD24+'Dat1'!DD24+'Dat1'!ED24)/$A23</f>
        <v>0</v>
      </c>
      <c r="V23">
        <f>('Dat1'!BE24+'Dat1'!CE24+'Dat1'!DE24+'Dat1'!EE24)/$A23</f>
        <v>0</v>
      </c>
      <c r="W23">
        <f>('Dat1'!BF24+'Dat1'!CF24+'Dat1'!DF24+'Dat1'!EF24)/$A23</f>
        <v>0.5</v>
      </c>
      <c r="X23">
        <f>('Dat1'!BG24+'Dat1'!CG24+'Dat1'!DG24+'Dat1'!EG24)/$A23</f>
        <v>0</v>
      </c>
      <c r="Y23">
        <f>('Dat1'!BH24+'Dat1'!CH24+'Dat1'!DH24+'Dat1'!EH24)/$A23</f>
        <v>0</v>
      </c>
      <c r="Z23">
        <f>('Dat1'!BI24+'Dat1'!CI24+'Dat1'!DI24+'Dat1'!EI24)/$A23</f>
        <v>3.5</v>
      </c>
      <c r="AA23">
        <f>('Dat1'!BJ24+'Dat1'!CJ24+'Dat1'!DJ24+'Dat1'!EJ24)/$A23</f>
        <v>0.25</v>
      </c>
      <c r="AB23">
        <f>('Dat1'!BK24+'Dat1'!CK24+'Dat1'!DK24+'Dat1'!EK24)/$A23</f>
        <v>0</v>
      </c>
      <c r="AC23">
        <f>('Dat1'!BL24+'Dat1'!CL24+'Dat1'!DL24+'Dat1'!EL24)/$A23</f>
        <v>0</v>
      </c>
      <c r="AD23">
        <f>('Dat1'!BM24+'Dat1'!CM24+'Dat1'!DM24+'Dat1'!EM24)/$A23</f>
        <v>0.5</v>
      </c>
      <c r="AE23">
        <f>('Dat1'!BN24+'Dat1'!CN24+'Dat1'!DN24+'Dat1'!EN24)/$A23</f>
        <v>0</v>
      </c>
      <c r="AF23">
        <f>('Dat1'!BO24+'Dat1'!CO24+'Dat1'!DO24+'Dat1'!EO24)/$A23</f>
        <v>0.25</v>
      </c>
      <c r="AG23">
        <f>('Dat1'!BP24+'Dat1'!CP24+'Dat1'!DP24+'Dat1'!EP24)/$A23</f>
        <v>0.5</v>
      </c>
      <c r="AH23">
        <f>('Dat1'!BQ24+'Dat1'!CQ24+'Dat1'!DQ24+'Dat1'!EQ24)/$A23</f>
        <v>0.25</v>
      </c>
      <c r="AI23">
        <f>('Dat1'!BR24+'Dat1'!CR24+'Dat1'!DR24+'Dat1'!ER24)/$A23</f>
        <v>0.5</v>
      </c>
      <c r="AJ23" s="8">
        <f t="shared" si="5"/>
        <v>0</v>
      </c>
      <c r="AK23" s="8">
        <f t="shared" si="6"/>
        <v>6.25</v>
      </c>
      <c r="AL23">
        <f>('Dat1'!ES24+'Dat1'!GM24+'Dat1'!IG24+'Dat1'!KA24)/$A23</f>
        <v>0</v>
      </c>
      <c r="AM23">
        <f>('Dat1'!ET24+'Dat1'!GN24+'Dat1'!IH24+'Dat1'!KB24)/$A23</f>
        <v>0</v>
      </c>
      <c r="AN23">
        <f>('Dat1'!EU24+'Dat1'!GO24+'Dat1'!II24+'Dat1'!KC24)/$A23</f>
        <v>0</v>
      </c>
      <c r="AO23">
        <f>('Dat1'!EV24+'Dat1'!GP24+'Dat1'!IJ24+'Dat1'!KD24)/$A23</f>
        <v>0</v>
      </c>
      <c r="AP23">
        <f>('Dat1'!EW24+'Dat1'!GQ24+'Dat1'!IK24+'Dat1'!KE24)/$A23</f>
        <v>0</v>
      </c>
      <c r="AQ23">
        <f>('Dat1'!EX24+'Dat1'!GR24+'Dat1'!IL24+'Dat1'!KF24)/$A23</f>
        <v>0</v>
      </c>
      <c r="AR23">
        <f>('Dat1'!EY24+'Dat1'!GS24+'Dat1'!IM24+'Dat1'!KG24)/$A23</f>
        <v>0</v>
      </c>
      <c r="AS23">
        <f>('Dat1'!EZ24+'Dat1'!GT24+'Dat1'!IN24+'Dat1'!KH24)/$A23</f>
        <v>0</v>
      </c>
      <c r="AT23">
        <f>('Dat1'!FA24+'Dat1'!GU24+'Dat1'!IO24+'Dat1'!KI24)/$A23</f>
        <v>0</v>
      </c>
      <c r="AU23">
        <f>('Dat1'!FB24+'Dat1'!GV24+'Dat1'!IP24+'Dat1'!KJ24)/$A23</f>
        <v>0</v>
      </c>
      <c r="AV23">
        <f>('Dat1'!FC24+'Dat1'!GW24+'Dat1'!IQ24+'Dat1'!KK24)/$A23</f>
        <v>0</v>
      </c>
      <c r="AW23">
        <f>('Dat1'!FD24+'Dat1'!GX24+'Dat1'!IR24+'Dat1'!KL24)/$A23</f>
        <v>0</v>
      </c>
      <c r="AX23">
        <f>('Dat1'!FE24+'Dat1'!GY24+'Dat1'!IS24+'Dat1'!KM24)/$A23</f>
        <v>0</v>
      </c>
      <c r="AY23">
        <f>('Dat1'!FF24+'Dat1'!GZ24+'Dat1'!IT24+'Dat1'!KN24)/$A23</f>
        <v>0</v>
      </c>
      <c r="AZ23">
        <f>('Dat1'!FG24+'Dat1'!HA24+'Dat1'!IU24+'Dat1'!KO24)/$A23</f>
        <v>0</v>
      </c>
      <c r="BA23">
        <f>('Dat1'!FH24+'Dat1'!HB24+'Dat1'!IV24+'Dat1'!KP24)/$A23</f>
        <v>0</v>
      </c>
      <c r="BB23">
        <f>('Dat1'!FI24+'Dat1'!HC24+'Dat1'!IW24+'Dat1'!KQ24)/$A23</f>
        <v>0</v>
      </c>
      <c r="BC23">
        <f>('Dat1'!FJ24+'Dat1'!HD24+'Dat1'!IX24+'Dat1'!KR24)/$A23</f>
        <v>0</v>
      </c>
      <c r="BD23">
        <f>('Dat1'!FK24+'Dat1'!HE24+'Dat1'!IY24+'Dat1'!KS24)/$A23</f>
        <v>0</v>
      </c>
      <c r="BE23">
        <f>('Dat1'!FL24+'Dat1'!HF24+'Dat1'!IZ24+'Dat1'!KT24)/$A23</f>
        <v>0</v>
      </c>
      <c r="BF23">
        <f>('Dat1'!FM24+'Dat1'!HG24+'Dat1'!JA24+'Dat1'!KU24)/$A23</f>
        <v>0</v>
      </c>
      <c r="BG23">
        <f>('Dat1'!FN24+'Dat1'!HH24+'Dat1'!JB24+'Dat1'!KV24)/$A23</f>
        <v>0</v>
      </c>
      <c r="BH23">
        <f>('Dat1'!FO24+'Dat1'!HI24+'Dat1'!JC24+'Dat1'!KW24)/$A23</f>
        <v>0</v>
      </c>
      <c r="BI23">
        <f>('Dat1'!FP24+'Dat1'!HJ24+'Dat1'!JD24+'Dat1'!KX24)/$A23</f>
        <v>0</v>
      </c>
      <c r="BJ23">
        <f>('Dat1'!FQ24+'Dat1'!HK24+'Dat1'!JE24+'Dat1'!KY24)/$A23</f>
        <v>0</v>
      </c>
      <c r="BK23">
        <f>('Dat1'!FR24+'Dat1'!HL24+'Dat1'!JF24+'Dat1'!KZ24)/$A23</f>
        <v>0</v>
      </c>
      <c r="BL23">
        <f>('Dat1'!FS24+'Dat1'!HM24+'Dat1'!JG24+'Dat1'!LA24)/$A23</f>
        <v>0</v>
      </c>
      <c r="BM23">
        <f>('Dat1'!FT24+'Dat1'!HN24+'Dat1'!JH24+'Dat1'!LB24)/$A23</f>
        <v>0</v>
      </c>
      <c r="BN23">
        <f>('Dat1'!FU24+'Dat1'!HO24+'Dat1'!JI24+'Dat1'!LC24)/$A23</f>
        <v>0</v>
      </c>
      <c r="BO23">
        <f>('Dat1'!FV24+'Dat1'!HP24+'Dat1'!JJ24+'Dat1'!LD24)/$A23</f>
        <v>0</v>
      </c>
      <c r="BP23">
        <f>('Dat1'!FW24+'Dat1'!HQ24+'Dat1'!JK24+'Dat1'!LE24)/$A23</f>
        <v>0</v>
      </c>
      <c r="BQ23">
        <f>('Dat1'!FX24+'Dat1'!HR24+'Dat1'!JL24+'Dat1'!LF24)/$A23</f>
        <v>0</v>
      </c>
      <c r="BR23">
        <f>('Dat1'!FY24+'Dat1'!HS24+'Dat1'!JM24+'Dat1'!LG24)/$A23</f>
        <v>0</v>
      </c>
      <c r="BS23">
        <f>('Dat1'!FZ24+'Dat1'!HT24+'Dat1'!JN24+'Dat1'!LH24)/$A23</f>
        <v>0</v>
      </c>
      <c r="BT23">
        <f>('Dat1'!GA24+'Dat1'!HU24+'Dat1'!JO24+'Dat1'!LI24)/$A23</f>
        <v>0</v>
      </c>
      <c r="BU23">
        <f>('Dat1'!GB24+'Dat1'!HV24+'Dat1'!JP24+'Dat1'!LJ24)/$A23</f>
        <v>0</v>
      </c>
      <c r="BV23">
        <f>('Dat1'!GC24+'Dat1'!HW24+'Dat1'!JQ24+'Dat1'!LK24)/$A23</f>
        <v>0</v>
      </c>
      <c r="BW23">
        <f>('Dat1'!GD24+'Dat1'!HX24+'Dat1'!JR24+'Dat1'!LL24)/$A23</f>
        <v>0</v>
      </c>
      <c r="BX23">
        <f>('Dat1'!GE24+'Dat1'!HY24+'Dat1'!JS24+'Dat1'!LM24)/$A23</f>
        <v>0</v>
      </c>
      <c r="BY23">
        <f>('Dat1'!GF24+'Dat1'!HZ24+'Dat1'!JT24+'Dat1'!LN24)/$A23</f>
        <v>0</v>
      </c>
      <c r="BZ23">
        <f>('Dat1'!GG24+'Dat1'!IA24+'Dat1'!JU24+'Dat1'!LO24)/$A23</f>
        <v>0</v>
      </c>
      <c r="CA23">
        <f>('Dat1'!GH24+'Dat1'!IB24+'Dat1'!JV24+'Dat1'!LP24)/$A23</f>
        <v>0</v>
      </c>
      <c r="CB23">
        <f>('Dat1'!GI24+'Dat1'!IC24+'Dat1'!JW24+'Dat1'!LQ24)/$A23</f>
        <v>0</v>
      </c>
      <c r="CC23">
        <f>('Dat1'!GJ24+'Dat1'!ID24+'Dat1'!JX24+'Dat1'!LR24)/$A23</f>
        <v>0</v>
      </c>
      <c r="CD23">
        <f>('Dat1'!GK24+'Dat1'!IE24+'Dat1'!JY24+'Dat1'!LS24)/$A23</f>
        <v>0</v>
      </c>
      <c r="CE23">
        <f>('Dat1'!GL24+'Dat1'!IF24+'Dat1'!JZ24+'Dat1'!LT24)/$A23</f>
        <v>0</v>
      </c>
      <c r="CF23" s="8">
        <f t="shared" si="1"/>
        <v>0</v>
      </c>
      <c r="CG23" s="8">
        <f t="shared" si="2"/>
        <v>0</v>
      </c>
      <c r="CH23">
        <f>('Dat1'!LU24+'Dat1'!NM24+'Dat1'!PE24+'Dat1'!QW24)/$A23</f>
        <v>0</v>
      </c>
      <c r="CI23">
        <f>('Dat1'!LV24+'Dat1'!NN24+'Dat1'!PF24+'Dat1'!QX24)/$A23</f>
        <v>0</v>
      </c>
      <c r="CJ23">
        <f>('Dat1'!LW24+'Dat1'!NO24+'Dat1'!PG24+'Dat1'!QY24)/$A23</f>
        <v>0</v>
      </c>
      <c r="CK23">
        <f>('Dat1'!LX24+'Dat1'!NP24+'Dat1'!PH24+'Dat1'!QZ24)/$A23</f>
        <v>0</v>
      </c>
      <c r="CL23">
        <f>('Dat1'!LY24+'Dat1'!NQ24+'Dat1'!PI24+'Dat1'!RA24)/$A23</f>
        <v>0</v>
      </c>
      <c r="CM23">
        <f>('Dat1'!LZ24+'Dat1'!NR24+'Dat1'!PJ24+'Dat1'!RB24)/$A23</f>
        <v>0</v>
      </c>
      <c r="CN23">
        <f>('Dat1'!MA24+'Dat1'!NS24+'Dat1'!PK24+'Dat1'!RC24)/$A23</f>
        <v>0</v>
      </c>
      <c r="CO23">
        <f>('Dat1'!MB24+'Dat1'!NT24+'Dat1'!PL24+'Dat1'!RD24)/$A23</f>
        <v>0</v>
      </c>
      <c r="CP23">
        <f>('Dat1'!MC24+'Dat1'!NU24+'Dat1'!PM24+'Dat1'!RE24)/$A23</f>
        <v>0</v>
      </c>
      <c r="CQ23">
        <f>('Dat1'!MD24+'Dat1'!NV24+'Dat1'!PN24+'Dat1'!RF24)/$A23</f>
        <v>0</v>
      </c>
      <c r="CR23">
        <f>('Dat1'!ME24+'Dat1'!NW24+'Dat1'!PO24+'Dat1'!RG24)/$A23</f>
        <v>0</v>
      </c>
      <c r="CS23">
        <f>('Dat1'!MF24+'Dat1'!NX24+'Dat1'!PP24+'Dat1'!RH24)/$A23</f>
        <v>0</v>
      </c>
      <c r="CT23">
        <f>('Dat1'!MG24+'Dat1'!NY24+'Dat1'!PQ24+'Dat1'!RI24)/$A23</f>
        <v>0</v>
      </c>
      <c r="CU23">
        <f>('Dat1'!MH24+'Dat1'!NZ24+'Dat1'!PR24+'Dat1'!RJ24)/$A23</f>
        <v>0</v>
      </c>
      <c r="CV23">
        <f>('Dat1'!MI24+'Dat1'!OA24+'Dat1'!PS24+'Dat1'!RK24)/$A23</f>
        <v>0</v>
      </c>
      <c r="CW23">
        <f>('Dat1'!MJ24+'Dat1'!OB24+'Dat1'!PT24+'Dat1'!RL24)/$A23</f>
        <v>0</v>
      </c>
      <c r="CX23">
        <f>('Dat1'!MK24+'Dat1'!OC24+'Dat1'!PU24+'Dat1'!RM24)/$A23</f>
        <v>0</v>
      </c>
      <c r="CY23">
        <f>('Dat1'!ML24+'Dat1'!OD24+'Dat1'!PV24+'Dat1'!RN24)/$A23</f>
        <v>0</v>
      </c>
      <c r="CZ23">
        <f>('Dat1'!MM24+'Dat1'!OE24+'Dat1'!PW24+'Dat1'!RO24)/$A23</f>
        <v>0</v>
      </c>
      <c r="DA23">
        <f>('Dat1'!MN24+'Dat1'!OF24+'Dat1'!PX24+'Dat1'!RP24)/$A23</f>
        <v>0</v>
      </c>
      <c r="DB23">
        <f>('Dat1'!MO24+'Dat1'!OG24+'Dat1'!PY24+'Dat1'!RQ24)/$A23</f>
        <v>0</v>
      </c>
      <c r="DC23">
        <f>('Dat1'!MP24+'Dat1'!OH24+'Dat1'!PZ24+'Dat1'!RR24)/$A23</f>
        <v>0</v>
      </c>
      <c r="DD23">
        <f>('Dat1'!MQ24+'Dat1'!OI24+'Dat1'!QA24+'Dat1'!RS24)/$A23</f>
        <v>0</v>
      </c>
      <c r="DE23">
        <f>('Dat1'!MR24+'Dat1'!OJ24+'Dat1'!QB24+'Dat1'!RT24)/$A23</f>
        <v>0</v>
      </c>
      <c r="DF23">
        <f>('Dat1'!MS24+'Dat1'!OK24+'Dat1'!QC24+'Dat1'!RU24)/$A23</f>
        <v>0</v>
      </c>
      <c r="DG23">
        <f>('Dat1'!MT24+'Dat1'!OL24+'Dat1'!QD24+'Dat1'!RV24)/$A23</f>
        <v>0</v>
      </c>
      <c r="DH23">
        <f>('Dat1'!MU24+'Dat1'!OM24+'Dat1'!QE24+'Dat1'!RW24)/$A23</f>
        <v>0.25</v>
      </c>
      <c r="DI23">
        <f>('Dat1'!MV24+'Dat1'!ON24+'Dat1'!QF24+'Dat1'!RX24)/$A23</f>
        <v>0</v>
      </c>
      <c r="DJ23">
        <f>('Dat1'!MW24+'Dat1'!OO24+'Dat1'!QG24+'Dat1'!RY24)/$A23</f>
        <v>0</v>
      </c>
      <c r="DK23">
        <f>('Dat1'!MX24+'Dat1'!OP24+'Dat1'!QH24+'Dat1'!RZ24)/$A23</f>
        <v>0</v>
      </c>
      <c r="DL23">
        <f>('Dat1'!MY24+'Dat1'!OQ24+'Dat1'!QI24+'Dat1'!SA24)/$A23</f>
        <v>0</v>
      </c>
      <c r="DM23">
        <f>('Dat1'!MZ24+'Dat1'!OR24+'Dat1'!QJ24+'Dat1'!SB24)/$A23</f>
        <v>0</v>
      </c>
      <c r="DN23">
        <f>('Dat1'!NA24+'Dat1'!OS24+'Dat1'!QK24+'Dat1'!SC24)/$A23</f>
        <v>0</v>
      </c>
      <c r="DO23">
        <f>('Dat1'!NB24+'Dat1'!OT24+'Dat1'!QL24+'Dat1'!SD24)/$A23</f>
        <v>0</v>
      </c>
      <c r="DP23">
        <f>('Dat1'!NC24+'Dat1'!OU24+'Dat1'!QM24+'Dat1'!SE24)/$A23</f>
        <v>0</v>
      </c>
      <c r="DQ23">
        <f>('Dat1'!ND24+'Dat1'!OV24+'Dat1'!QN24+'Dat1'!SF24)/$A23</f>
        <v>0</v>
      </c>
      <c r="DR23">
        <f>('Dat1'!NE24+'Dat1'!OW24+'Dat1'!QO24+'Dat1'!SG24)/$A23</f>
        <v>0</v>
      </c>
      <c r="DS23">
        <f>('Dat1'!NF24+'Dat1'!OX24+'Dat1'!QP24+'Dat1'!SH24)/$A23</f>
        <v>0.5</v>
      </c>
      <c r="DT23">
        <f>('Dat1'!NG24+'Dat1'!OY24+'Dat1'!QQ24+'Dat1'!SI24)/$A23</f>
        <v>0</v>
      </c>
      <c r="DU23">
        <f>('Dat1'!NH24+'Dat1'!OZ24+'Dat1'!QR24+'Dat1'!SJ24)/$A23</f>
        <v>0</v>
      </c>
      <c r="DV23">
        <f>('Dat1'!NI24+'Dat1'!PA24+'Dat1'!QS24+'Dat1'!SK24)/$A23</f>
        <v>0</v>
      </c>
      <c r="DW23">
        <f>('Dat1'!NJ24+'Dat1'!PB24+'Dat1'!QT24+'Dat1'!SL24)/$A23</f>
        <v>0</v>
      </c>
      <c r="DX23">
        <f>('Dat1'!NK24+'Dat1'!PC24+'Dat1'!QU24+'Dat1'!SM24)/$A23</f>
        <v>0</v>
      </c>
      <c r="DY23">
        <f>('Dat1'!NL24+'Dat1'!PD24+'Dat1'!QV24+'Dat1'!SN24)/$A23</f>
        <v>0</v>
      </c>
      <c r="DZ23" s="8">
        <f t="shared" si="7"/>
        <v>0</v>
      </c>
      <c r="EA23" s="8">
        <f t="shared" si="8"/>
        <v>0.75</v>
      </c>
      <c r="EB23" s="127">
        <f>('Dat1'!SO24+'Dat1'!SQ24+'Dat1'!SS24+'Dat1'!SU24)/$A23</f>
        <v>0.5</v>
      </c>
      <c r="EC23" s="127">
        <f>('Dat1'!SP24+'Dat1'!SR24+'Dat1'!ST24+'Dat1'!SV24)/$A23</f>
        <v>0</v>
      </c>
      <c r="ED23" s="8">
        <f t="shared" si="16"/>
        <v>0.5</v>
      </c>
      <c r="EE23" s="8">
        <f t="shared" si="9"/>
        <v>0</v>
      </c>
      <c r="EF23">
        <f>SUM('Dat1'!SW24+'Dat1'!TE24+'Dat1'!TM24+'Dat1'!TU24)/$A23</f>
        <v>0</v>
      </c>
      <c r="EG23">
        <f>SUM('Dat1'!SX24+'Dat1'!TF24+'Dat1'!TN24+'Dat1'!TV24)/$A23</f>
        <v>0.25</v>
      </c>
      <c r="EH23">
        <f>SUM('Dat1'!SY24+'Dat1'!TG24+'Dat1'!TO24+'Dat1'!TW24)/$A23</f>
        <v>0</v>
      </c>
      <c r="EI23">
        <f>SUM('Dat1'!SZ24+'Dat1'!TH24+'Dat1'!TP24+'Dat1'!TX24)/$A23</f>
        <v>0</v>
      </c>
      <c r="EJ23">
        <f>SUM('Dat1'!TA24+'Dat1'!TI24+'Dat1'!TQ24+'Dat1'!TY24)/$A23</f>
        <v>0</v>
      </c>
      <c r="EK23">
        <f>SUM('Dat1'!TB24+'Dat1'!TJ24+'Dat1'!TR24+'Dat1'!TZ24)/$A23</f>
        <v>0.75</v>
      </c>
      <c r="EL23">
        <f>SUM('Dat1'!TC24+'Dat1'!TK24+'Dat1'!TS24+'Dat1'!UA24)/$A23</f>
        <v>0</v>
      </c>
      <c r="EM23">
        <f>SUM('Dat1'!TD24+'Dat1'!TL24+'Dat1'!TT24+'Dat1'!UB24)/$A23</f>
        <v>0</v>
      </c>
      <c r="EN23" s="8">
        <f t="shared" si="10"/>
        <v>0.25</v>
      </c>
      <c r="EO23" s="8">
        <f t="shared" si="11"/>
        <v>0.75</v>
      </c>
      <c r="EP23" s="7">
        <f>('Dat1'!UC24+'Dat1'!UG24)/2</f>
        <v>8.5</v>
      </c>
      <c r="EQ23" s="7">
        <f>('Dat1'!UD24+'Dat1'!UH24)/2</f>
        <v>0</v>
      </c>
      <c r="ER23" s="7">
        <f>('Dat1'!UE24+'Dat1'!UI24)/2</f>
        <v>1</v>
      </c>
      <c r="ES23" s="7">
        <f>('Dat1'!UF24+'Dat1'!UJ24)/2</f>
        <v>0</v>
      </c>
      <c r="ET23" s="8">
        <f>('Dat1'!UK24+'Dat1'!UT24)/2</f>
        <v>0</v>
      </c>
      <c r="EU23" s="8">
        <f>('Dat1'!UL24+'Dat1'!UU24)/2</f>
        <v>0</v>
      </c>
      <c r="EV23" s="8">
        <f>('Dat1'!UM24+'Dat1'!UV24)/2</f>
        <v>0.5</v>
      </c>
      <c r="EW23" s="8">
        <f>('Dat1'!UN24+'Dat1'!UW24)/2</f>
        <v>3.5</v>
      </c>
      <c r="EX23" s="8">
        <f>('Dat1'!UO24+'Dat1'!UX24)/2</f>
        <v>1</v>
      </c>
      <c r="EY23" s="8">
        <f>('Dat1'!UP24+'Dat1'!UY24)/2</f>
        <v>2</v>
      </c>
      <c r="EZ23" s="8">
        <f>('Dat1'!UQ24+'Dat1'!UZ24)/2</f>
        <v>1.5</v>
      </c>
      <c r="FA23" s="8">
        <f>('Dat1'!UR24+'Dat1'!VA24)/2</f>
        <v>0</v>
      </c>
      <c r="FB23" s="8">
        <f>('Dat1'!US24+'Dat1'!VB24)/2</f>
        <v>0</v>
      </c>
      <c r="FC23">
        <f>'Dat1'!VC24</f>
        <v>0</v>
      </c>
      <c r="FD23">
        <f>'Dat1'!VD24</f>
        <v>0</v>
      </c>
      <c r="FE23">
        <f>'Dat1'!VE24</f>
        <v>0</v>
      </c>
      <c r="FF23">
        <f>'Dat1'!VF24</f>
        <v>0</v>
      </c>
      <c r="FG23">
        <f>'Dat1'!VG24</f>
        <v>0</v>
      </c>
      <c r="FH23">
        <f>'Dat1'!VH24</f>
        <v>0</v>
      </c>
      <c r="FI23">
        <f>'Dat1'!VI24</f>
        <v>0</v>
      </c>
      <c r="FJ23">
        <f>'Dat1'!VJ24</f>
        <v>0</v>
      </c>
      <c r="FK23">
        <f>'Dat1'!VK24</f>
        <v>0</v>
      </c>
      <c r="FL23">
        <f>'Dat1'!VL24</f>
        <v>0</v>
      </c>
      <c r="FM23">
        <f>'Dat1'!VM24</f>
        <v>5</v>
      </c>
      <c r="FN23">
        <f>'Dat1'!VN24</f>
        <v>8</v>
      </c>
      <c r="FO23">
        <f>'Dat1'!VO24</f>
        <v>10</v>
      </c>
      <c r="FP23">
        <f>'Dat1'!VP24</f>
        <v>27</v>
      </c>
      <c r="FQ23">
        <f>'Dat1'!VQ24</f>
        <v>0</v>
      </c>
      <c r="FR23">
        <f>'Dat1'!VR24</f>
        <v>0</v>
      </c>
      <c r="FS23">
        <f>'Dat1'!VS24</f>
        <v>2</v>
      </c>
      <c r="FT23">
        <f>'Dat1'!VT24</f>
        <v>0</v>
      </c>
      <c r="FU23">
        <f>'Dat1'!VU24</f>
        <v>24</v>
      </c>
      <c r="FV23">
        <f>'Dat1'!VV24</f>
        <v>0</v>
      </c>
      <c r="FW23">
        <f>'Dat1'!VW24</f>
        <v>0</v>
      </c>
      <c r="FX23">
        <f>'Dat1'!VX24</f>
        <v>0</v>
      </c>
      <c r="FY23">
        <f>'Dat1'!VY24</f>
        <v>0</v>
      </c>
      <c r="FZ23">
        <f>'Dat1'!VZ24</f>
        <v>7</v>
      </c>
      <c r="GA23">
        <f>'Dat1'!WA24</f>
        <v>0</v>
      </c>
      <c r="GB23">
        <f>'Dat1'!WB24</f>
        <v>0</v>
      </c>
      <c r="GC23">
        <f>'Dat1'!WC24</f>
        <v>0</v>
      </c>
      <c r="GD23">
        <f>'Dat1'!WD24</f>
        <v>0</v>
      </c>
      <c r="GE23" s="12">
        <f>'Dat1'!WO24</f>
        <v>0</v>
      </c>
      <c r="GF23" s="12">
        <f>'Dat1'!WP24</f>
        <v>0</v>
      </c>
      <c r="GG23">
        <f>'Dat1'!WQ24</f>
        <v>0</v>
      </c>
      <c r="GH23">
        <f>'Dat1'!WR24</f>
        <v>0</v>
      </c>
      <c r="GI23">
        <f>'Dat1'!WS24</f>
        <v>0</v>
      </c>
      <c r="GJ23">
        <f>'Dat1'!WT24</f>
        <v>0</v>
      </c>
      <c r="GK23">
        <f>'Dat1'!WU24</f>
        <v>0</v>
      </c>
      <c r="GL23">
        <f>'Dat1'!WV24</f>
        <v>0</v>
      </c>
      <c r="GM23">
        <f>'Dat1'!WW24</f>
        <v>0</v>
      </c>
      <c r="GN23">
        <f>'Dat1'!WX24</f>
        <v>0</v>
      </c>
      <c r="GO23">
        <f>'Dat1'!WY24</f>
        <v>0</v>
      </c>
      <c r="GP23">
        <f>'Dat1'!WZ24</f>
        <v>0</v>
      </c>
      <c r="GQ23">
        <f>'Dat1'!XA24</f>
        <v>0</v>
      </c>
      <c r="GR23">
        <f>'Dat1'!XB24</f>
        <v>0</v>
      </c>
      <c r="GS23">
        <f>'Dat1'!XC24</f>
        <v>0</v>
      </c>
      <c r="GT23">
        <f>'Dat1'!XD24</f>
        <v>6</v>
      </c>
      <c r="GU23">
        <f>'Dat1'!XE24</f>
        <v>0</v>
      </c>
      <c r="GV23">
        <f>'Dat1'!XF24</f>
        <v>0</v>
      </c>
      <c r="GW23">
        <f>'Dat1'!XG24</f>
        <v>11</v>
      </c>
      <c r="GX23">
        <f>'Dat1'!XH24</f>
        <v>1</v>
      </c>
      <c r="GY23">
        <f>'Dat1'!XI24</f>
        <v>0</v>
      </c>
      <c r="GZ23">
        <f>'Dat1'!XJ24</f>
        <v>0</v>
      </c>
      <c r="HA23">
        <f>'Dat1'!XK24</f>
        <v>1</v>
      </c>
      <c r="HB23">
        <f>'Dat1'!XL24</f>
        <v>0</v>
      </c>
      <c r="HC23">
        <f>'Dat1'!XM24</f>
        <v>1</v>
      </c>
      <c r="HD23">
        <f>'Dat1'!XN24</f>
        <v>2</v>
      </c>
      <c r="HE23">
        <f>'Dat1'!XO24</f>
        <v>1</v>
      </c>
      <c r="HF23">
        <f>'Dat1'!XP24</f>
        <v>1</v>
      </c>
      <c r="HG23" s="12">
        <f t="shared" si="12"/>
        <v>0</v>
      </c>
      <c r="HH23" s="12">
        <f t="shared" si="13"/>
        <v>24</v>
      </c>
      <c r="HI23">
        <f>'Dat1'!XQ24</f>
        <v>0</v>
      </c>
      <c r="HJ23">
        <f>'Dat1'!XR24</f>
        <v>0</v>
      </c>
      <c r="HK23">
        <f>'Dat1'!XS24</f>
        <v>0</v>
      </c>
      <c r="HL23">
        <f>'Dat1'!XT24</f>
        <v>0</v>
      </c>
      <c r="HM23">
        <f>'Dat1'!XU24</f>
        <v>0</v>
      </c>
      <c r="HN23">
        <f>'Dat1'!XV24</f>
        <v>0</v>
      </c>
      <c r="HO23">
        <f>'Dat1'!XW24</f>
        <v>0</v>
      </c>
      <c r="HP23">
        <f>'Dat1'!XX24</f>
        <v>0</v>
      </c>
      <c r="HQ23">
        <f>'Dat1'!XY24</f>
        <v>0</v>
      </c>
      <c r="HR23">
        <f>'Dat1'!XZ24</f>
        <v>0</v>
      </c>
      <c r="HS23">
        <f>'Dat1'!YA24</f>
        <v>0</v>
      </c>
      <c r="HT23">
        <f>'Dat1'!YB24</f>
        <v>0</v>
      </c>
      <c r="HU23">
        <f>'Dat1'!YC24</f>
        <v>0</v>
      </c>
      <c r="HV23">
        <f>'Dat1'!YD24</f>
        <v>0</v>
      </c>
      <c r="HW23">
        <f>'Dat1'!YE24</f>
        <v>0</v>
      </c>
      <c r="HX23">
        <f>'Dat1'!YF24</f>
        <v>0</v>
      </c>
      <c r="HY23">
        <f>'Dat1'!YG24</f>
        <v>0</v>
      </c>
      <c r="HZ23">
        <f>'Dat1'!YH24</f>
        <v>0</v>
      </c>
      <c r="IA23">
        <f>'Dat1'!YI24</f>
        <v>0</v>
      </c>
      <c r="IB23">
        <f>'Dat1'!YJ24</f>
        <v>0</v>
      </c>
      <c r="IC23">
        <f>'Dat1'!YK24</f>
        <v>0</v>
      </c>
      <c r="ID23">
        <f>'Dat1'!YL24</f>
        <v>0</v>
      </c>
      <c r="IE23">
        <f>'Dat1'!YM24</f>
        <v>0</v>
      </c>
      <c r="IF23">
        <f>'Dat1'!YN24</f>
        <v>0</v>
      </c>
      <c r="IG23">
        <f>'Dat1'!YO24</f>
        <v>0</v>
      </c>
      <c r="IH23">
        <f>'Dat1'!YP24</f>
        <v>0</v>
      </c>
      <c r="II23">
        <f>'Dat1'!YQ24</f>
        <v>0</v>
      </c>
      <c r="IJ23">
        <f>'Dat1'!YR24</f>
        <v>0</v>
      </c>
      <c r="IK23">
        <f>'Dat1'!YS24</f>
        <v>0</v>
      </c>
      <c r="IL23">
        <f>'Dat1'!YT24</f>
        <v>0</v>
      </c>
      <c r="IM23">
        <f>'Dat1'!YU24</f>
        <v>0</v>
      </c>
      <c r="IN23">
        <f>'Dat1'!YV24</f>
        <v>0</v>
      </c>
      <c r="IO23">
        <f>'Dat1'!YW24</f>
        <v>0</v>
      </c>
      <c r="IP23">
        <f>'Dat1'!YX24</f>
        <v>0</v>
      </c>
      <c r="IQ23">
        <f>'Dat1'!YY24</f>
        <v>0</v>
      </c>
      <c r="IR23">
        <f>'Dat1'!YZ24</f>
        <v>0</v>
      </c>
      <c r="IS23">
        <f>'Dat1'!ZA24</f>
        <v>0</v>
      </c>
      <c r="IT23">
        <f>'Dat1'!ZB24</f>
        <v>0</v>
      </c>
      <c r="IU23">
        <f>'Dat1'!ZC24</f>
        <v>0</v>
      </c>
      <c r="IV23">
        <f>'Dat1'!ZD24</f>
        <v>0</v>
      </c>
      <c r="IW23">
        <f>'Dat1'!ZE24</f>
        <v>0</v>
      </c>
      <c r="IX23">
        <f>'Dat1'!ZF24</f>
        <v>0</v>
      </c>
      <c r="IY23">
        <f>'Dat1'!ZG24</f>
        <v>0</v>
      </c>
      <c r="IZ23">
        <f>'Dat1'!ZH24</f>
        <v>0</v>
      </c>
      <c r="JA23">
        <f>'Dat1'!ZI24</f>
        <v>0</v>
      </c>
      <c r="JB23">
        <f>'Dat1'!ZJ24</f>
        <v>0</v>
      </c>
      <c r="JC23" s="12">
        <f t="shared" si="3"/>
        <v>0</v>
      </c>
      <c r="JD23" s="12">
        <f t="shared" si="4"/>
        <v>0</v>
      </c>
      <c r="JE23">
        <f>'Dat1'!ZK24</f>
        <v>0</v>
      </c>
      <c r="JF23">
        <f>'Dat1'!ZL24</f>
        <v>0</v>
      </c>
      <c r="JG23">
        <f>'Dat1'!ZM24</f>
        <v>0</v>
      </c>
      <c r="JH23">
        <f>'Dat1'!ZN24</f>
        <v>0</v>
      </c>
      <c r="JI23">
        <f>'Dat1'!ZO24</f>
        <v>0</v>
      </c>
      <c r="JJ23">
        <f>'Dat1'!ZP24</f>
        <v>0</v>
      </c>
      <c r="JK23">
        <f>'Dat1'!ZQ24</f>
        <v>0</v>
      </c>
      <c r="JL23">
        <f>'Dat1'!ZR24</f>
        <v>0</v>
      </c>
      <c r="JM23">
        <f>'Dat1'!ZS24</f>
        <v>0</v>
      </c>
      <c r="JN23">
        <f>'Dat1'!ZT24</f>
        <v>0</v>
      </c>
      <c r="JO23">
        <f>'Dat1'!ZU24</f>
        <v>0</v>
      </c>
      <c r="JP23">
        <f>'Dat1'!ZV24</f>
        <v>0</v>
      </c>
      <c r="JQ23">
        <f>'Dat1'!ZW24</f>
        <v>0</v>
      </c>
      <c r="JR23">
        <f>'Dat1'!ZX24</f>
        <v>0</v>
      </c>
      <c r="JS23">
        <f>'Dat1'!ZY24</f>
        <v>0</v>
      </c>
      <c r="JT23">
        <f>'Dat1'!ZZ24</f>
        <v>0</v>
      </c>
      <c r="JU23">
        <f>'Dat1'!AAA24</f>
        <v>0</v>
      </c>
      <c r="JV23">
        <f>'Dat1'!AAB24</f>
        <v>0</v>
      </c>
      <c r="JW23">
        <f>'Dat1'!AAC24</f>
        <v>0</v>
      </c>
      <c r="JX23">
        <f>'Dat1'!AAD24</f>
        <v>0</v>
      </c>
      <c r="JY23">
        <f>'Dat1'!AAE24</f>
        <v>0</v>
      </c>
      <c r="JZ23">
        <f>'Dat1'!AAF24</f>
        <v>0</v>
      </c>
      <c r="KA23">
        <f>'Dat1'!AAG24</f>
        <v>0</v>
      </c>
      <c r="KB23">
        <f>'Dat1'!AAH24</f>
        <v>0</v>
      </c>
      <c r="KC23">
        <f>'Dat1'!AAI24</f>
        <v>0</v>
      </c>
      <c r="KD23">
        <f>'Dat1'!AAJ24</f>
        <v>0</v>
      </c>
      <c r="KE23">
        <f>'Dat1'!AAK24</f>
        <v>1</v>
      </c>
      <c r="KF23">
        <f>'Dat1'!AAL24</f>
        <v>0</v>
      </c>
      <c r="KG23">
        <f>'Dat1'!AAM24</f>
        <v>0</v>
      </c>
      <c r="KH23">
        <f>'Dat1'!AAN24</f>
        <v>0</v>
      </c>
      <c r="KI23">
        <f>'Dat1'!AAO24</f>
        <v>0</v>
      </c>
      <c r="KJ23">
        <f>'Dat1'!AAP24</f>
        <v>0</v>
      </c>
      <c r="KK23">
        <f>'Dat1'!AAQ24</f>
        <v>0</v>
      </c>
      <c r="KL23">
        <f>'Dat1'!AAR24</f>
        <v>0</v>
      </c>
      <c r="KM23">
        <f>'Dat1'!AAS24</f>
        <v>0</v>
      </c>
      <c r="KN23">
        <f>'Dat1'!AAT24</f>
        <v>0</v>
      </c>
      <c r="KO23">
        <f>'Dat1'!AAU24</f>
        <v>0</v>
      </c>
      <c r="KP23">
        <f>'Dat1'!AAV24</f>
        <v>8</v>
      </c>
      <c r="KQ23">
        <f>'Dat1'!AAW24</f>
        <v>0</v>
      </c>
      <c r="KR23">
        <f>'Dat1'!AAX24</f>
        <v>0</v>
      </c>
      <c r="KS23">
        <f>'Dat1'!AAY24</f>
        <v>0</v>
      </c>
      <c r="KT23">
        <f>'Dat1'!AAZ24</f>
        <v>0</v>
      </c>
      <c r="KU23">
        <f>'Dat1'!ABA24</f>
        <v>0</v>
      </c>
      <c r="KV23">
        <f>'Dat1'!ABB24</f>
        <v>0</v>
      </c>
      <c r="KW23" s="12">
        <f>SUM(Dat1fix!JE23:JZ23)</f>
        <v>0</v>
      </c>
      <c r="KX23" s="12">
        <f t="shared" si="14"/>
        <v>9</v>
      </c>
      <c r="KY23" s="12">
        <f>'Dat1'!ABC24</f>
        <v>1</v>
      </c>
      <c r="KZ23" s="12">
        <f>'Dat1'!ABD24</f>
        <v>6</v>
      </c>
      <c r="LA23">
        <f>'Dat1'!ABE24</f>
        <v>0</v>
      </c>
      <c r="LB23">
        <f>'Dat1'!ABF24</f>
        <v>0</v>
      </c>
      <c r="LC23">
        <f>'Dat1'!ABG24</f>
        <v>0</v>
      </c>
      <c r="LD23">
        <f>'Dat1'!VI24</f>
        <v>0</v>
      </c>
      <c r="LE23">
        <f>'Dat1'!VJ24</f>
        <v>0</v>
      </c>
      <c r="LF23">
        <f>'Dat1'!VK24</f>
        <v>0</v>
      </c>
      <c r="LG23">
        <f>'Dat1'!VL24</f>
        <v>0</v>
      </c>
      <c r="LH23">
        <f>'Dat1'!VM24</f>
        <v>5</v>
      </c>
      <c r="LI23">
        <f>'Dat1'!VN24</f>
        <v>8</v>
      </c>
      <c r="LJ23">
        <f>'Dat1'!VO24</f>
        <v>10</v>
      </c>
      <c r="LK23">
        <f>'Dat1'!VP24</f>
        <v>27</v>
      </c>
      <c r="LL23">
        <f>'Dat1'!VQ24</f>
        <v>0</v>
      </c>
      <c r="LM23">
        <f>'Dat1'!VR24</f>
        <v>0</v>
      </c>
      <c r="LN23">
        <f>'Dat1'!VS24</f>
        <v>2</v>
      </c>
      <c r="LO23">
        <f>'Dat1'!VT24</f>
        <v>0</v>
      </c>
      <c r="LP23">
        <f>'Dat1'!VU24</f>
        <v>24</v>
      </c>
      <c r="LQ23">
        <f>'Dat1'!VV24</f>
        <v>0</v>
      </c>
      <c r="LR23">
        <f>'Dat1'!VW24</f>
        <v>0</v>
      </c>
      <c r="LS23">
        <f>'Dat1'!VX24</f>
        <v>0</v>
      </c>
      <c r="LT23">
        <f>'Dat1'!VY24</f>
        <v>0</v>
      </c>
      <c r="LU23">
        <f>'Dat1'!VZ24</f>
        <v>7</v>
      </c>
      <c r="LV23" s="12">
        <f>'Dat1'!WA24</f>
        <v>0</v>
      </c>
      <c r="LW23" s="12">
        <f>'Dat1'!WB24</f>
        <v>0</v>
      </c>
      <c r="LX23" s="12">
        <f>'Dat1'!WC24</f>
        <v>0</v>
      </c>
      <c r="LY23" s="12">
        <f>'Dat1'!WD24</f>
        <v>0</v>
      </c>
      <c r="LZ23" s="364">
        <f>'Dat1'!AG24</f>
        <v>5</v>
      </c>
      <c r="MA23" s="364">
        <f>'Dat1'!AH24</f>
        <v>3</v>
      </c>
      <c r="MB23" s="364">
        <f>'Dat1'!AI24</f>
        <v>4</v>
      </c>
      <c r="MC23" s="364">
        <f>'Dat1'!AJ24</f>
        <v>5</v>
      </c>
      <c r="MD23" s="364">
        <f>'Dat1'!WE24</f>
        <v>22</v>
      </c>
    </row>
    <row r="24" spans="1:342">
      <c r="A24" s="73">
        <f>'Dat1'!C25</f>
        <v>4</v>
      </c>
      <c r="B24" t="str">
        <f>'Dat1'!F25</f>
        <v>Buskerud</v>
      </c>
      <c r="C24" t="str">
        <f>'Dat1'!G25</f>
        <v>Hønefoss vgs</v>
      </c>
      <c r="D24" t="str">
        <f>'Dat1'!H25&amp;" ("&amp;LEFT('Dat1'!I25,1)&amp;"S)"</f>
        <v>Ringerike fengsel (HS)</v>
      </c>
      <c r="E24">
        <f t="shared" si="17"/>
        <v>1</v>
      </c>
      <c r="F24">
        <f t="shared" si="15"/>
        <v>1</v>
      </c>
      <c r="G24">
        <f>'Dat1'!J25</f>
        <v>160</v>
      </c>
      <c r="H24" s="8">
        <f>('Dat1'!AK25+'Dat1'!AM25+'Dat1'!AO25+'Dat1'!AQ25)/$A24</f>
        <v>0</v>
      </c>
      <c r="I24" s="8">
        <f>('Dat1'!AL25+'Dat1'!AN25+'Dat1'!AP25+'Dat1'!AR25)/$A24</f>
        <v>0</v>
      </c>
      <c r="J24">
        <f>('Dat1'!AS25+'Dat1'!BS25+'Dat1'!CS25+'Dat1'!DS25)/$A24</f>
        <v>0</v>
      </c>
      <c r="K24">
        <f>('Dat1'!AT25+'Dat1'!BT25+'Dat1'!CT25+'Dat1'!DT25)/$A24</f>
        <v>0</v>
      </c>
      <c r="L24">
        <f>('Dat1'!AU25+'Dat1'!BU25+'Dat1'!CU25+'Dat1'!DU25)/$A24</f>
        <v>0</v>
      </c>
      <c r="M24">
        <f>('Dat1'!AV25+'Dat1'!BV25+'Dat1'!CV25+'Dat1'!DV25)/$A24</f>
        <v>0</v>
      </c>
      <c r="N24">
        <f>('Dat1'!AW25+'Dat1'!BW25+'Dat1'!CW25+'Dat1'!DW25)/$A24</f>
        <v>3</v>
      </c>
      <c r="O24">
        <f>('Dat1'!AX25+'Dat1'!BX25+'Dat1'!CX25+'Dat1'!DX25)/$A24</f>
        <v>0</v>
      </c>
      <c r="P24">
        <f>('Dat1'!AY25+'Dat1'!BY25+'Dat1'!CY25+'Dat1'!DY25)/$A24</f>
        <v>0</v>
      </c>
      <c r="Q24">
        <f>('Dat1'!AZ25+'Dat1'!BZ25+'Dat1'!CZ25+'Dat1'!DZ25)/$A24</f>
        <v>0</v>
      </c>
      <c r="R24">
        <f>('Dat1'!BA25+'Dat1'!CA25+'Dat1'!DA25+'Dat1'!EA25)/$A24</f>
        <v>0</v>
      </c>
      <c r="S24">
        <f>('Dat1'!BB25+'Dat1'!CB25+'Dat1'!DB25+'Dat1'!EB25)/$A24</f>
        <v>0</v>
      </c>
      <c r="T24">
        <f>('Dat1'!BC25+'Dat1'!CC25+'Dat1'!DC25+'Dat1'!EC25)/$A24</f>
        <v>1.25</v>
      </c>
      <c r="U24">
        <f>('Dat1'!BD25+'Dat1'!CD25+'Dat1'!DD25+'Dat1'!ED25)/$A24</f>
        <v>3.5</v>
      </c>
      <c r="V24">
        <f>('Dat1'!BE25+'Dat1'!CE25+'Dat1'!DE25+'Dat1'!EE25)/$A24</f>
        <v>3</v>
      </c>
      <c r="W24">
        <f>('Dat1'!BF25+'Dat1'!CF25+'Dat1'!DF25+'Dat1'!EF25)/$A24</f>
        <v>2.25</v>
      </c>
      <c r="X24">
        <f>('Dat1'!BG25+'Dat1'!CG25+'Dat1'!DG25+'Dat1'!EG25)/$A24</f>
        <v>0</v>
      </c>
      <c r="Y24">
        <f>('Dat1'!BH25+'Dat1'!CH25+'Dat1'!DH25+'Dat1'!EH25)/$A24</f>
        <v>0</v>
      </c>
      <c r="Z24">
        <f>('Dat1'!BI25+'Dat1'!CI25+'Dat1'!DI25+'Dat1'!EI25)/$A24</f>
        <v>12.5</v>
      </c>
      <c r="AA24">
        <f>('Dat1'!BJ25+'Dat1'!CJ25+'Dat1'!DJ25+'Dat1'!EJ25)/$A24</f>
        <v>1</v>
      </c>
      <c r="AB24">
        <f>('Dat1'!BK25+'Dat1'!CK25+'Dat1'!DK25+'Dat1'!EK25)/$A24</f>
        <v>1.5</v>
      </c>
      <c r="AC24">
        <f>('Dat1'!BL25+'Dat1'!CL25+'Dat1'!DL25+'Dat1'!EL25)/$A24</f>
        <v>0</v>
      </c>
      <c r="AD24">
        <f>('Dat1'!BM25+'Dat1'!CM25+'Dat1'!DM25+'Dat1'!EM25)/$A24</f>
        <v>0</v>
      </c>
      <c r="AE24">
        <f>('Dat1'!BN25+'Dat1'!CN25+'Dat1'!DN25+'Dat1'!EN25)/$A24</f>
        <v>0</v>
      </c>
      <c r="AF24">
        <f>('Dat1'!BO25+'Dat1'!CO25+'Dat1'!DO25+'Dat1'!EO25)/$A24</f>
        <v>0</v>
      </c>
      <c r="AG24">
        <f>('Dat1'!BP25+'Dat1'!CP25+'Dat1'!DP25+'Dat1'!EP25)/$A24</f>
        <v>2</v>
      </c>
      <c r="AH24">
        <f>('Dat1'!BQ25+'Dat1'!CQ25+'Dat1'!DQ25+'Dat1'!EQ25)/$A24</f>
        <v>4.25</v>
      </c>
      <c r="AI24">
        <f>('Dat1'!BR25+'Dat1'!CR25+'Dat1'!DR25+'Dat1'!ER25)/$A24</f>
        <v>1</v>
      </c>
      <c r="AJ24" s="8">
        <f t="shared" si="5"/>
        <v>10.75</v>
      </c>
      <c r="AK24" s="8">
        <f t="shared" si="6"/>
        <v>24.5</v>
      </c>
      <c r="AL24">
        <f>('Dat1'!ES25+'Dat1'!GM25+'Dat1'!IG25+'Dat1'!KA25)/$A24</f>
        <v>0</v>
      </c>
      <c r="AM24">
        <f>('Dat1'!ET25+'Dat1'!GN25+'Dat1'!IH25+'Dat1'!KB25)/$A24</f>
        <v>0</v>
      </c>
      <c r="AN24">
        <f>('Dat1'!EU25+'Dat1'!GO25+'Dat1'!II25+'Dat1'!KC25)/$A24</f>
        <v>0</v>
      </c>
      <c r="AO24">
        <f>('Dat1'!EV25+'Dat1'!GP25+'Dat1'!IJ25+'Dat1'!KD25)/$A24</f>
        <v>0</v>
      </c>
      <c r="AP24">
        <f>('Dat1'!EW25+'Dat1'!GQ25+'Dat1'!IK25+'Dat1'!KE25)/$A24</f>
        <v>0</v>
      </c>
      <c r="AQ24">
        <f>('Dat1'!EX25+'Dat1'!GR25+'Dat1'!IL25+'Dat1'!KF25)/$A24</f>
        <v>0</v>
      </c>
      <c r="AR24">
        <f>('Dat1'!EY25+'Dat1'!GS25+'Dat1'!IM25+'Dat1'!KG25)/$A24</f>
        <v>0</v>
      </c>
      <c r="AS24">
        <f>('Dat1'!EZ25+'Dat1'!GT25+'Dat1'!IN25+'Dat1'!KH25)/$A24</f>
        <v>0</v>
      </c>
      <c r="AT24">
        <f>('Dat1'!FA25+'Dat1'!GU25+'Dat1'!IO25+'Dat1'!KI25)/$A24</f>
        <v>0</v>
      </c>
      <c r="AU24">
        <f>('Dat1'!FB25+'Dat1'!GV25+'Dat1'!IP25+'Dat1'!KJ25)/$A24</f>
        <v>0</v>
      </c>
      <c r="AV24">
        <f>('Dat1'!FC25+'Dat1'!GW25+'Dat1'!IQ25+'Dat1'!KK25)/$A24</f>
        <v>0</v>
      </c>
      <c r="AW24">
        <f>('Dat1'!FD25+'Dat1'!GX25+'Dat1'!IR25+'Dat1'!KL25)/$A24</f>
        <v>0</v>
      </c>
      <c r="AX24">
        <f>('Dat1'!FE25+'Dat1'!GY25+'Dat1'!IS25+'Dat1'!KM25)/$A24</f>
        <v>0</v>
      </c>
      <c r="AY24">
        <f>('Dat1'!FF25+'Dat1'!GZ25+'Dat1'!IT25+'Dat1'!KN25)/$A24</f>
        <v>0</v>
      </c>
      <c r="AZ24">
        <f>('Dat1'!FG25+'Dat1'!HA25+'Dat1'!IU25+'Dat1'!KO25)/$A24</f>
        <v>0</v>
      </c>
      <c r="BA24">
        <f>('Dat1'!FH25+'Dat1'!HB25+'Dat1'!IV25+'Dat1'!KP25)/$A24</f>
        <v>0</v>
      </c>
      <c r="BB24">
        <f>('Dat1'!FI25+'Dat1'!HC25+'Dat1'!IW25+'Dat1'!KQ25)/$A24</f>
        <v>0</v>
      </c>
      <c r="BC24">
        <f>('Dat1'!FJ25+'Dat1'!HD25+'Dat1'!IX25+'Dat1'!KR25)/$A24</f>
        <v>0</v>
      </c>
      <c r="BD24">
        <f>('Dat1'!FK25+'Dat1'!HE25+'Dat1'!IY25+'Dat1'!KS25)/$A24</f>
        <v>0</v>
      </c>
      <c r="BE24">
        <f>('Dat1'!FL25+'Dat1'!HF25+'Dat1'!IZ25+'Dat1'!KT25)/$A24</f>
        <v>0</v>
      </c>
      <c r="BF24">
        <f>('Dat1'!FM25+'Dat1'!HG25+'Dat1'!JA25+'Dat1'!KU25)/$A24</f>
        <v>0</v>
      </c>
      <c r="BG24">
        <f>('Dat1'!FN25+'Dat1'!HH25+'Dat1'!JB25+'Dat1'!KV25)/$A24</f>
        <v>0</v>
      </c>
      <c r="BH24">
        <f>('Dat1'!FO25+'Dat1'!HI25+'Dat1'!JC25+'Dat1'!KW25)/$A24</f>
        <v>0</v>
      </c>
      <c r="BI24">
        <f>('Dat1'!FP25+'Dat1'!HJ25+'Dat1'!JD25+'Dat1'!KX25)/$A24</f>
        <v>0</v>
      </c>
      <c r="BJ24">
        <f>('Dat1'!FQ25+'Dat1'!HK25+'Dat1'!JE25+'Dat1'!KY25)/$A24</f>
        <v>0</v>
      </c>
      <c r="BK24">
        <f>('Dat1'!FR25+'Dat1'!HL25+'Dat1'!JF25+'Dat1'!KZ25)/$A24</f>
        <v>0</v>
      </c>
      <c r="BL24">
        <f>('Dat1'!FS25+'Dat1'!HM25+'Dat1'!JG25+'Dat1'!LA25)/$A24</f>
        <v>0</v>
      </c>
      <c r="BM24">
        <f>('Dat1'!FT25+'Dat1'!HN25+'Dat1'!JH25+'Dat1'!LB25)/$A24</f>
        <v>0</v>
      </c>
      <c r="BN24">
        <f>('Dat1'!FU25+'Dat1'!HO25+'Dat1'!JI25+'Dat1'!LC25)/$A24</f>
        <v>0</v>
      </c>
      <c r="BO24">
        <f>('Dat1'!FV25+'Dat1'!HP25+'Dat1'!JJ25+'Dat1'!LD25)/$A24</f>
        <v>0</v>
      </c>
      <c r="BP24">
        <f>('Dat1'!FW25+'Dat1'!HQ25+'Dat1'!JK25+'Dat1'!LE25)/$A24</f>
        <v>0</v>
      </c>
      <c r="BQ24">
        <f>('Dat1'!FX25+'Dat1'!HR25+'Dat1'!JL25+'Dat1'!LF25)/$A24</f>
        <v>0</v>
      </c>
      <c r="BR24">
        <f>('Dat1'!FY25+'Dat1'!HS25+'Dat1'!JM25+'Dat1'!LG25)/$A24</f>
        <v>0</v>
      </c>
      <c r="BS24">
        <f>('Dat1'!FZ25+'Dat1'!HT25+'Dat1'!JN25+'Dat1'!LH25)/$A24</f>
        <v>0</v>
      </c>
      <c r="BT24">
        <f>('Dat1'!GA25+'Dat1'!HU25+'Dat1'!JO25+'Dat1'!LI25)/$A24</f>
        <v>0</v>
      </c>
      <c r="BU24">
        <f>('Dat1'!GB25+'Dat1'!HV25+'Dat1'!JP25+'Dat1'!LJ25)/$A24</f>
        <v>0</v>
      </c>
      <c r="BV24">
        <f>('Dat1'!GC25+'Dat1'!HW25+'Dat1'!JQ25+'Dat1'!LK25)/$A24</f>
        <v>0</v>
      </c>
      <c r="BW24">
        <f>('Dat1'!GD25+'Dat1'!HX25+'Dat1'!JR25+'Dat1'!LL25)/$A24</f>
        <v>0</v>
      </c>
      <c r="BX24">
        <f>('Dat1'!GE25+'Dat1'!HY25+'Dat1'!JS25+'Dat1'!LM25)/$A24</f>
        <v>0</v>
      </c>
      <c r="BY24">
        <f>('Dat1'!GF25+'Dat1'!HZ25+'Dat1'!JT25+'Dat1'!LN25)/$A24</f>
        <v>0</v>
      </c>
      <c r="BZ24">
        <f>('Dat1'!GG25+'Dat1'!IA25+'Dat1'!JU25+'Dat1'!LO25)/$A24</f>
        <v>0</v>
      </c>
      <c r="CA24">
        <f>('Dat1'!GH25+'Dat1'!IB25+'Dat1'!JV25+'Dat1'!LP25)/$A24</f>
        <v>0</v>
      </c>
      <c r="CB24">
        <f>('Dat1'!GI25+'Dat1'!IC25+'Dat1'!JW25+'Dat1'!LQ25)/$A24</f>
        <v>0</v>
      </c>
      <c r="CC24">
        <f>('Dat1'!GJ25+'Dat1'!ID25+'Dat1'!JX25+'Dat1'!LR25)/$A24</f>
        <v>0</v>
      </c>
      <c r="CD24">
        <f>('Dat1'!GK25+'Dat1'!IE25+'Dat1'!JY25+'Dat1'!LS25)/$A24</f>
        <v>0</v>
      </c>
      <c r="CE24">
        <f>('Dat1'!GL25+'Dat1'!IF25+'Dat1'!JZ25+'Dat1'!LT25)/$A24</f>
        <v>0</v>
      </c>
      <c r="CF24" s="8">
        <f t="shared" si="1"/>
        <v>0</v>
      </c>
      <c r="CG24" s="8">
        <f t="shared" si="2"/>
        <v>0</v>
      </c>
      <c r="CH24">
        <f>('Dat1'!LU25+'Dat1'!NM25+'Dat1'!PE25+'Dat1'!QW25)/$A24</f>
        <v>0</v>
      </c>
      <c r="CI24">
        <f>('Dat1'!LV25+'Dat1'!NN25+'Dat1'!PF25+'Dat1'!QX25)/$A24</f>
        <v>0</v>
      </c>
      <c r="CJ24">
        <f>('Dat1'!LW25+'Dat1'!NO25+'Dat1'!PG25+'Dat1'!QY25)/$A24</f>
        <v>0</v>
      </c>
      <c r="CK24">
        <f>('Dat1'!LX25+'Dat1'!NP25+'Dat1'!PH25+'Dat1'!QZ25)/$A24</f>
        <v>0</v>
      </c>
      <c r="CL24">
        <f>('Dat1'!LY25+'Dat1'!NQ25+'Dat1'!PI25+'Dat1'!RA25)/$A24</f>
        <v>0</v>
      </c>
      <c r="CM24">
        <f>('Dat1'!LZ25+'Dat1'!NR25+'Dat1'!PJ25+'Dat1'!RB25)/$A24</f>
        <v>0</v>
      </c>
      <c r="CN24">
        <f>('Dat1'!MA25+'Dat1'!NS25+'Dat1'!PK25+'Dat1'!RC25)/$A24</f>
        <v>0</v>
      </c>
      <c r="CO24">
        <f>('Dat1'!MB25+'Dat1'!NT25+'Dat1'!PL25+'Dat1'!RD25)/$A24</f>
        <v>0</v>
      </c>
      <c r="CP24">
        <f>('Dat1'!MC25+'Dat1'!NU25+'Dat1'!PM25+'Dat1'!RE25)/$A24</f>
        <v>0</v>
      </c>
      <c r="CQ24">
        <f>('Dat1'!MD25+'Dat1'!NV25+'Dat1'!PN25+'Dat1'!RF25)/$A24</f>
        <v>0</v>
      </c>
      <c r="CR24">
        <f>('Dat1'!ME25+'Dat1'!NW25+'Dat1'!PO25+'Dat1'!RG25)/$A24</f>
        <v>0</v>
      </c>
      <c r="CS24">
        <f>('Dat1'!MF25+'Dat1'!NX25+'Dat1'!PP25+'Dat1'!RH25)/$A24</f>
        <v>0</v>
      </c>
      <c r="CT24">
        <f>('Dat1'!MG25+'Dat1'!NY25+'Dat1'!PQ25+'Dat1'!RI25)/$A24</f>
        <v>0</v>
      </c>
      <c r="CU24">
        <f>('Dat1'!MH25+'Dat1'!NZ25+'Dat1'!PR25+'Dat1'!RJ25)/$A24</f>
        <v>0</v>
      </c>
      <c r="CV24">
        <f>('Dat1'!MI25+'Dat1'!OA25+'Dat1'!PS25+'Dat1'!RK25)/$A24</f>
        <v>0</v>
      </c>
      <c r="CW24">
        <f>('Dat1'!MJ25+'Dat1'!OB25+'Dat1'!PT25+'Dat1'!RL25)/$A24</f>
        <v>0</v>
      </c>
      <c r="CX24">
        <f>('Dat1'!MK25+'Dat1'!OC25+'Dat1'!PU25+'Dat1'!RM25)/$A24</f>
        <v>0</v>
      </c>
      <c r="CY24">
        <f>('Dat1'!ML25+'Dat1'!OD25+'Dat1'!PV25+'Dat1'!RN25)/$A24</f>
        <v>0</v>
      </c>
      <c r="CZ24">
        <f>('Dat1'!MM25+'Dat1'!OE25+'Dat1'!PW25+'Dat1'!RO25)/$A24</f>
        <v>0</v>
      </c>
      <c r="DA24">
        <f>('Dat1'!MN25+'Dat1'!OF25+'Dat1'!PX25+'Dat1'!RP25)/$A24</f>
        <v>0</v>
      </c>
      <c r="DB24">
        <f>('Dat1'!MO25+'Dat1'!OG25+'Dat1'!PY25+'Dat1'!RQ25)/$A24</f>
        <v>0</v>
      </c>
      <c r="DC24">
        <f>('Dat1'!MP25+'Dat1'!OH25+'Dat1'!PZ25+'Dat1'!RR25)/$A24</f>
        <v>0</v>
      </c>
      <c r="DD24">
        <f>('Dat1'!MQ25+'Dat1'!OI25+'Dat1'!QA25+'Dat1'!RS25)/$A24</f>
        <v>0</v>
      </c>
      <c r="DE24">
        <f>('Dat1'!MR25+'Dat1'!OJ25+'Dat1'!QB25+'Dat1'!RT25)/$A24</f>
        <v>0</v>
      </c>
      <c r="DF24">
        <f>('Dat1'!MS25+'Dat1'!OK25+'Dat1'!QC25+'Dat1'!RU25)/$A24</f>
        <v>0</v>
      </c>
      <c r="DG24">
        <f>('Dat1'!MT25+'Dat1'!OL25+'Dat1'!QD25+'Dat1'!RV25)/$A24</f>
        <v>0</v>
      </c>
      <c r="DH24">
        <f>('Dat1'!MU25+'Dat1'!OM25+'Dat1'!QE25+'Dat1'!RW25)/$A24</f>
        <v>0</v>
      </c>
      <c r="DI24">
        <f>('Dat1'!MV25+'Dat1'!ON25+'Dat1'!QF25+'Dat1'!RX25)/$A24</f>
        <v>0</v>
      </c>
      <c r="DJ24">
        <f>('Dat1'!MW25+'Dat1'!OO25+'Dat1'!QG25+'Dat1'!RY25)/$A24</f>
        <v>0</v>
      </c>
      <c r="DK24">
        <f>('Dat1'!MX25+'Dat1'!OP25+'Dat1'!QH25+'Dat1'!RZ25)/$A24</f>
        <v>0</v>
      </c>
      <c r="DL24">
        <f>('Dat1'!MY25+'Dat1'!OQ25+'Dat1'!QI25+'Dat1'!SA25)/$A24</f>
        <v>0</v>
      </c>
      <c r="DM24">
        <f>('Dat1'!MZ25+'Dat1'!OR25+'Dat1'!QJ25+'Dat1'!SB25)/$A24</f>
        <v>0</v>
      </c>
      <c r="DN24">
        <f>('Dat1'!NA25+'Dat1'!OS25+'Dat1'!QK25+'Dat1'!SC25)/$A24</f>
        <v>0</v>
      </c>
      <c r="DO24">
        <f>('Dat1'!NB25+'Dat1'!OT25+'Dat1'!QL25+'Dat1'!SD25)/$A24</f>
        <v>0</v>
      </c>
      <c r="DP24">
        <f>('Dat1'!NC25+'Dat1'!OU25+'Dat1'!QM25+'Dat1'!SE25)/$A24</f>
        <v>0</v>
      </c>
      <c r="DQ24">
        <f>('Dat1'!ND25+'Dat1'!OV25+'Dat1'!QN25+'Dat1'!SF25)/$A24</f>
        <v>0</v>
      </c>
      <c r="DR24">
        <f>('Dat1'!NE25+'Dat1'!OW25+'Dat1'!QO25+'Dat1'!SG25)/$A24</f>
        <v>0</v>
      </c>
      <c r="DS24">
        <f>('Dat1'!NF25+'Dat1'!OX25+'Dat1'!QP25+'Dat1'!SH25)/$A24</f>
        <v>0.75</v>
      </c>
      <c r="DT24">
        <f>('Dat1'!NG25+'Dat1'!OY25+'Dat1'!QQ25+'Dat1'!SI25)/$A24</f>
        <v>2.5</v>
      </c>
      <c r="DU24">
        <f>('Dat1'!NH25+'Dat1'!OZ25+'Dat1'!QR25+'Dat1'!SJ25)/$A24</f>
        <v>0</v>
      </c>
      <c r="DV24">
        <f>('Dat1'!NI25+'Dat1'!PA25+'Dat1'!QS25+'Dat1'!SK25)/$A24</f>
        <v>0</v>
      </c>
      <c r="DW24">
        <f>('Dat1'!NJ25+'Dat1'!PB25+'Dat1'!QT25+'Dat1'!SL25)/$A24</f>
        <v>0</v>
      </c>
      <c r="DX24">
        <f>('Dat1'!NK25+'Dat1'!PC25+'Dat1'!QU25+'Dat1'!SM25)/$A24</f>
        <v>0</v>
      </c>
      <c r="DY24">
        <f>('Dat1'!NL25+'Dat1'!PD25+'Dat1'!QV25+'Dat1'!SN25)/$A24</f>
        <v>0</v>
      </c>
      <c r="DZ24" s="8">
        <f t="shared" si="7"/>
        <v>0</v>
      </c>
      <c r="EA24" s="8">
        <f t="shared" si="8"/>
        <v>3.25</v>
      </c>
      <c r="EB24" s="127">
        <f>('Dat1'!SO25+'Dat1'!SQ25+'Dat1'!SS25+'Dat1'!SU25)/$A24</f>
        <v>0</v>
      </c>
      <c r="EC24" s="127">
        <f>('Dat1'!SP25+'Dat1'!SR25+'Dat1'!ST25+'Dat1'!SV25)/$A24</f>
        <v>0</v>
      </c>
      <c r="ED24" s="8">
        <f t="shared" si="16"/>
        <v>0</v>
      </c>
      <c r="EE24" s="8">
        <f t="shared" si="9"/>
        <v>0</v>
      </c>
      <c r="EF24">
        <f>SUM('Dat1'!SW25+'Dat1'!TE25+'Dat1'!TM25+'Dat1'!TU25)/$A24</f>
        <v>0.5</v>
      </c>
      <c r="EG24">
        <f>SUM('Dat1'!SX25+'Dat1'!TF25+'Dat1'!TN25+'Dat1'!TV25)/$A24</f>
        <v>0</v>
      </c>
      <c r="EH24">
        <f>SUM('Dat1'!SY25+'Dat1'!TG25+'Dat1'!TO25+'Dat1'!TW25)/$A24</f>
        <v>0</v>
      </c>
      <c r="EI24">
        <f>SUM('Dat1'!SZ25+'Dat1'!TH25+'Dat1'!TP25+'Dat1'!TX25)/$A24</f>
        <v>0</v>
      </c>
      <c r="EJ24">
        <f>SUM('Dat1'!TA25+'Dat1'!TI25+'Dat1'!TQ25+'Dat1'!TY25)/$A24</f>
        <v>0</v>
      </c>
      <c r="EK24">
        <f>SUM('Dat1'!TB25+'Dat1'!TJ25+'Dat1'!TR25+'Dat1'!TZ25)/$A24</f>
        <v>0</v>
      </c>
      <c r="EL24">
        <f>SUM('Dat1'!TC25+'Dat1'!TK25+'Dat1'!TS25+'Dat1'!UA25)/$A24</f>
        <v>0.25</v>
      </c>
      <c r="EM24">
        <f>SUM('Dat1'!TD25+'Dat1'!TL25+'Dat1'!TT25+'Dat1'!UB25)/$A24</f>
        <v>0</v>
      </c>
      <c r="EN24" s="8">
        <f t="shared" si="10"/>
        <v>0.5</v>
      </c>
      <c r="EO24" s="8">
        <f t="shared" si="11"/>
        <v>0.25</v>
      </c>
      <c r="EP24" s="7">
        <f>('Dat1'!UC25+'Dat1'!UG25)/2</f>
        <v>38</v>
      </c>
      <c r="EQ24" s="7">
        <f>('Dat1'!UD25+'Dat1'!UH25)/2</f>
        <v>0</v>
      </c>
      <c r="ER24" s="7">
        <f>('Dat1'!UE25+'Dat1'!UI25)/2</f>
        <v>11.5</v>
      </c>
      <c r="ES24" s="7">
        <f>('Dat1'!UF25+'Dat1'!UJ25)/2</f>
        <v>1</v>
      </c>
      <c r="ET24" s="8">
        <f>('Dat1'!UK25+'Dat1'!UT25)/2</f>
        <v>0</v>
      </c>
      <c r="EU24" s="8">
        <f>('Dat1'!UL25+'Dat1'!UU25)/2</f>
        <v>2</v>
      </c>
      <c r="EV24" s="8">
        <f>('Dat1'!UM25+'Dat1'!UV25)/2</f>
        <v>5.5</v>
      </c>
      <c r="EW24" s="8">
        <f>('Dat1'!UN25+'Dat1'!UW25)/2</f>
        <v>9</v>
      </c>
      <c r="EX24" s="8">
        <f>('Dat1'!UO25+'Dat1'!UX25)/2</f>
        <v>14.5</v>
      </c>
      <c r="EY24" s="8">
        <f>('Dat1'!UP25+'Dat1'!UY25)/2</f>
        <v>5</v>
      </c>
      <c r="EZ24" s="8">
        <f>('Dat1'!UQ25+'Dat1'!UZ25)/2</f>
        <v>2</v>
      </c>
      <c r="FA24" s="8">
        <f>('Dat1'!UR25+'Dat1'!VA25)/2</f>
        <v>0</v>
      </c>
      <c r="FB24" s="8">
        <f>('Dat1'!US25+'Dat1'!VB25)/2</f>
        <v>0</v>
      </c>
      <c r="FC24">
        <f>'Dat1'!VC25</f>
        <v>0</v>
      </c>
      <c r="FD24">
        <f>'Dat1'!VD25</f>
        <v>0</v>
      </c>
      <c r="FE24">
        <f>'Dat1'!VE25</f>
        <v>0</v>
      </c>
      <c r="FF24">
        <f>'Dat1'!VF25</f>
        <v>0</v>
      </c>
      <c r="FG24">
        <f>'Dat1'!VG25</f>
        <v>0</v>
      </c>
      <c r="FH24">
        <f>'Dat1'!VH25</f>
        <v>0</v>
      </c>
      <c r="FI24">
        <f>'Dat1'!VI25</f>
        <v>0</v>
      </c>
      <c r="FJ24">
        <f>'Dat1'!VJ25</f>
        <v>0</v>
      </c>
      <c r="FK24">
        <f>'Dat1'!VK25</f>
        <v>0</v>
      </c>
      <c r="FL24">
        <f>'Dat1'!VL25</f>
        <v>0</v>
      </c>
      <c r="FM24">
        <f>'Dat1'!VM25</f>
        <v>8</v>
      </c>
      <c r="FN24">
        <f>'Dat1'!VN25</f>
        <v>9</v>
      </c>
      <c r="FO24">
        <f>'Dat1'!VO25</f>
        <v>34</v>
      </c>
      <c r="FP24">
        <f>'Dat1'!VP25</f>
        <v>119</v>
      </c>
      <c r="FQ24">
        <f>'Dat1'!VQ25</f>
        <v>0</v>
      </c>
      <c r="FR24">
        <f>'Dat1'!VR25</f>
        <v>0</v>
      </c>
      <c r="FS24">
        <f>'Dat1'!VS25</f>
        <v>2</v>
      </c>
      <c r="FT24">
        <f>'Dat1'!VT25</f>
        <v>4</v>
      </c>
      <c r="FU24">
        <f>'Dat1'!VU25</f>
        <v>131</v>
      </c>
      <c r="FV24">
        <f>'Dat1'!VV25</f>
        <v>0</v>
      </c>
      <c r="FW24">
        <f>'Dat1'!VW25</f>
        <v>0</v>
      </c>
      <c r="FX24">
        <f>'Dat1'!VX25</f>
        <v>0</v>
      </c>
      <c r="FY24">
        <f>'Dat1'!VY25</f>
        <v>0</v>
      </c>
      <c r="FZ24">
        <f>'Dat1'!VZ25</f>
        <v>33</v>
      </c>
      <c r="GA24">
        <f>'Dat1'!WA25</f>
        <v>0</v>
      </c>
      <c r="GB24">
        <f>'Dat1'!WB25</f>
        <v>0</v>
      </c>
      <c r="GC24">
        <f>'Dat1'!WC25</f>
        <v>0</v>
      </c>
      <c r="GD24">
        <f>'Dat1'!WD25</f>
        <v>0</v>
      </c>
      <c r="GE24" s="12">
        <f>'Dat1'!WO25</f>
        <v>0</v>
      </c>
      <c r="GF24" s="12">
        <f>'Dat1'!WP25</f>
        <v>0</v>
      </c>
      <c r="GG24">
        <f>'Dat1'!WQ25</f>
        <v>0</v>
      </c>
      <c r="GH24">
        <f>'Dat1'!WR25</f>
        <v>0</v>
      </c>
      <c r="GI24">
        <f>'Dat1'!WS25</f>
        <v>0</v>
      </c>
      <c r="GJ24">
        <f>'Dat1'!WT25</f>
        <v>0</v>
      </c>
      <c r="GK24">
        <f>'Dat1'!WU25</f>
        <v>7</v>
      </c>
      <c r="GL24">
        <f>'Dat1'!WV25</f>
        <v>0</v>
      </c>
      <c r="GM24">
        <f>'Dat1'!WW25</f>
        <v>0</v>
      </c>
      <c r="GN24">
        <f>'Dat1'!WX25</f>
        <v>0</v>
      </c>
      <c r="GO24">
        <f>'Dat1'!WY25</f>
        <v>0</v>
      </c>
      <c r="GP24">
        <f>'Dat1'!WZ25</f>
        <v>0</v>
      </c>
      <c r="GQ24">
        <f>'Dat1'!XA25</f>
        <v>2</v>
      </c>
      <c r="GR24">
        <f>'Dat1'!XB25</f>
        <v>7</v>
      </c>
      <c r="GS24">
        <f>'Dat1'!XC25</f>
        <v>9</v>
      </c>
      <c r="GT24">
        <f>'Dat1'!XD25</f>
        <v>20</v>
      </c>
      <c r="GU24">
        <f>'Dat1'!XE25</f>
        <v>0</v>
      </c>
      <c r="GV24">
        <f>'Dat1'!XF25</f>
        <v>0</v>
      </c>
      <c r="GW24">
        <f>'Dat1'!XG25</f>
        <v>29</v>
      </c>
      <c r="GX24">
        <f>'Dat1'!XH25</f>
        <v>4</v>
      </c>
      <c r="GY24">
        <f>'Dat1'!XI25</f>
        <v>23</v>
      </c>
      <c r="GZ24">
        <f>'Dat1'!XJ25</f>
        <v>0</v>
      </c>
      <c r="HA24">
        <f>'Dat1'!XK25</f>
        <v>2</v>
      </c>
      <c r="HB24">
        <f>'Dat1'!XL25</f>
        <v>0</v>
      </c>
      <c r="HC24">
        <f>'Dat1'!XM25</f>
        <v>0</v>
      </c>
      <c r="HD24">
        <f>'Dat1'!XN25</f>
        <v>10</v>
      </c>
      <c r="HE24">
        <f>'Dat1'!XO25</f>
        <v>15</v>
      </c>
      <c r="HF24">
        <f>'Dat1'!XP25</f>
        <v>3</v>
      </c>
      <c r="HG24" s="12">
        <f t="shared" si="12"/>
        <v>25</v>
      </c>
      <c r="HH24" s="12">
        <f t="shared" si="13"/>
        <v>106</v>
      </c>
      <c r="HI24">
        <f>'Dat1'!XQ25</f>
        <v>0</v>
      </c>
      <c r="HJ24">
        <f>'Dat1'!XR25</f>
        <v>0</v>
      </c>
      <c r="HK24">
        <f>'Dat1'!XS25</f>
        <v>0</v>
      </c>
      <c r="HL24">
        <f>'Dat1'!XT25</f>
        <v>0</v>
      </c>
      <c r="HM24">
        <f>'Dat1'!XU25</f>
        <v>0</v>
      </c>
      <c r="HN24">
        <f>'Dat1'!XV25</f>
        <v>0</v>
      </c>
      <c r="HO24">
        <f>'Dat1'!XW25</f>
        <v>0</v>
      </c>
      <c r="HP24">
        <f>'Dat1'!XX25</f>
        <v>0</v>
      </c>
      <c r="HQ24">
        <f>'Dat1'!XY25</f>
        <v>0</v>
      </c>
      <c r="HR24">
        <f>'Dat1'!XZ25</f>
        <v>0</v>
      </c>
      <c r="HS24">
        <f>'Dat1'!YA25</f>
        <v>0</v>
      </c>
      <c r="HT24">
        <f>'Dat1'!YB25</f>
        <v>0</v>
      </c>
      <c r="HU24">
        <f>'Dat1'!YC25</f>
        <v>0</v>
      </c>
      <c r="HV24">
        <f>'Dat1'!YD25</f>
        <v>0</v>
      </c>
      <c r="HW24">
        <f>'Dat1'!YE25</f>
        <v>0</v>
      </c>
      <c r="HX24">
        <f>'Dat1'!YF25</f>
        <v>0</v>
      </c>
      <c r="HY24">
        <f>'Dat1'!YG25</f>
        <v>0</v>
      </c>
      <c r="HZ24">
        <f>'Dat1'!YH25</f>
        <v>0</v>
      </c>
      <c r="IA24">
        <f>'Dat1'!YI25</f>
        <v>0</v>
      </c>
      <c r="IB24">
        <f>'Dat1'!YJ25</f>
        <v>0</v>
      </c>
      <c r="IC24">
        <f>'Dat1'!YK25</f>
        <v>0</v>
      </c>
      <c r="ID24">
        <f>'Dat1'!YL25</f>
        <v>0</v>
      </c>
      <c r="IE24">
        <f>'Dat1'!YM25</f>
        <v>0</v>
      </c>
      <c r="IF24">
        <f>'Dat1'!YN25</f>
        <v>0</v>
      </c>
      <c r="IG24">
        <f>'Dat1'!YO25</f>
        <v>0</v>
      </c>
      <c r="IH24">
        <f>'Dat1'!YP25</f>
        <v>0</v>
      </c>
      <c r="II24">
        <f>'Dat1'!YQ25</f>
        <v>0</v>
      </c>
      <c r="IJ24">
        <f>'Dat1'!YR25</f>
        <v>0</v>
      </c>
      <c r="IK24">
        <f>'Dat1'!YS25</f>
        <v>0</v>
      </c>
      <c r="IL24">
        <f>'Dat1'!YT25</f>
        <v>0</v>
      </c>
      <c r="IM24">
        <f>'Dat1'!YU25</f>
        <v>0</v>
      </c>
      <c r="IN24">
        <f>'Dat1'!YV25</f>
        <v>0</v>
      </c>
      <c r="IO24">
        <f>'Dat1'!YW25</f>
        <v>0</v>
      </c>
      <c r="IP24">
        <f>'Dat1'!YX25</f>
        <v>0</v>
      </c>
      <c r="IQ24">
        <f>'Dat1'!YY25</f>
        <v>0</v>
      </c>
      <c r="IR24">
        <f>'Dat1'!YZ25</f>
        <v>0</v>
      </c>
      <c r="IS24">
        <f>'Dat1'!ZA25</f>
        <v>0</v>
      </c>
      <c r="IT24">
        <f>'Dat1'!ZB25</f>
        <v>0</v>
      </c>
      <c r="IU24">
        <f>'Dat1'!ZC25</f>
        <v>0</v>
      </c>
      <c r="IV24">
        <f>'Dat1'!ZD25</f>
        <v>0</v>
      </c>
      <c r="IW24">
        <f>'Dat1'!ZE25</f>
        <v>0</v>
      </c>
      <c r="IX24">
        <f>'Dat1'!ZF25</f>
        <v>0</v>
      </c>
      <c r="IY24">
        <f>'Dat1'!ZG25</f>
        <v>0</v>
      </c>
      <c r="IZ24">
        <f>'Dat1'!ZH25</f>
        <v>0</v>
      </c>
      <c r="JA24">
        <f>'Dat1'!ZI25</f>
        <v>0</v>
      </c>
      <c r="JB24">
        <f>'Dat1'!ZJ25</f>
        <v>0</v>
      </c>
      <c r="JC24" s="12">
        <f t="shared" si="3"/>
        <v>0</v>
      </c>
      <c r="JD24" s="12">
        <f t="shared" si="4"/>
        <v>0</v>
      </c>
      <c r="JE24">
        <f>'Dat1'!ZK25</f>
        <v>0</v>
      </c>
      <c r="JF24">
        <f>'Dat1'!ZL25</f>
        <v>0</v>
      </c>
      <c r="JG24">
        <f>'Dat1'!ZM25</f>
        <v>0</v>
      </c>
      <c r="JH24">
        <f>'Dat1'!ZN25</f>
        <v>0</v>
      </c>
      <c r="JI24">
        <f>'Dat1'!ZO25</f>
        <v>0</v>
      </c>
      <c r="JJ24">
        <f>'Dat1'!ZP25</f>
        <v>0</v>
      </c>
      <c r="JK24">
        <f>'Dat1'!ZQ25</f>
        <v>0</v>
      </c>
      <c r="JL24">
        <f>'Dat1'!ZR25</f>
        <v>0</v>
      </c>
      <c r="JM24">
        <f>'Dat1'!ZS25</f>
        <v>0</v>
      </c>
      <c r="JN24">
        <f>'Dat1'!ZT25</f>
        <v>0</v>
      </c>
      <c r="JO24">
        <f>'Dat1'!ZU25</f>
        <v>0</v>
      </c>
      <c r="JP24">
        <f>'Dat1'!ZV25</f>
        <v>0</v>
      </c>
      <c r="JQ24">
        <f>'Dat1'!ZW25</f>
        <v>0</v>
      </c>
      <c r="JR24">
        <f>'Dat1'!ZX25</f>
        <v>0</v>
      </c>
      <c r="JS24">
        <f>'Dat1'!ZY25</f>
        <v>0</v>
      </c>
      <c r="JT24">
        <f>'Dat1'!ZZ25</f>
        <v>0</v>
      </c>
      <c r="JU24">
        <f>'Dat1'!AAA25</f>
        <v>0</v>
      </c>
      <c r="JV24">
        <f>'Dat1'!AAB25</f>
        <v>0</v>
      </c>
      <c r="JW24">
        <f>'Dat1'!AAC25</f>
        <v>0</v>
      </c>
      <c r="JX24">
        <f>'Dat1'!AAD25</f>
        <v>0</v>
      </c>
      <c r="JY24">
        <f>'Dat1'!AAE25</f>
        <v>0</v>
      </c>
      <c r="JZ24">
        <f>'Dat1'!AAF25</f>
        <v>0</v>
      </c>
      <c r="KA24">
        <f>'Dat1'!AAG25</f>
        <v>0</v>
      </c>
      <c r="KB24">
        <f>'Dat1'!AAH25</f>
        <v>0</v>
      </c>
      <c r="KC24">
        <f>'Dat1'!AAI25</f>
        <v>0</v>
      </c>
      <c r="KD24">
        <f>'Dat1'!AAJ25</f>
        <v>0</v>
      </c>
      <c r="KE24">
        <f>'Dat1'!AAK25</f>
        <v>0</v>
      </c>
      <c r="KF24">
        <f>'Dat1'!AAL25</f>
        <v>0</v>
      </c>
      <c r="KG24">
        <f>'Dat1'!AAM25</f>
        <v>0</v>
      </c>
      <c r="KH24">
        <f>'Dat1'!AAN25</f>
        <v>0</v>
      </c>
      <c r="KI24">
        <f>'Dat1'!AAO25</f>
        <v>0</v>
      </c>
      <c r="KJ24">
        <f>'Dat1'!AAP25</f>
        <v>0</v>
      </c>
      <c r="KK24">
        <f>'Dat1'!AAQ25</f>
        <v>0</v>
      </c>
      <c r="KL24">
        <f>'Dat1'!AAR25</f>
        <v>0</v>
      </c>
      <c r="KM24">
        <f>'Dat1'!AAS25</f>
        <v>0</v>
      </c>
      <c r="KN24">
        <f>'Dat1'!AAT25</f>
        <v>0</v>
      </c>
      <c r="KO24">
        <f>'Dat1'!AAU25</f>
        <v>0</v>
      </c>
      <c r="KP24">
        <f>'Dat1'!AAV25</f>
        <v>8</v>
      </c>
      <c r="KQ24">
        <f>'Dat1'!AAW25</f>
        <v>18</v>
      </c>
      <c r="KR24">
        <f>'Dat1'!AAX25</f>
        <v>0</v>
      </c>
      <c r="KS24">
        <f>'Dat1'!AAY25</f>
        <v>2</v>
      </c>
      <c r="KT24">
        <f>'Dat1'!AAZ25</f>
        <v>0</v>
      </c>
      <c r="KU24">
        <f>'Dat1'!ABA25</f>
        <v>0</v>
      </c>
      <c r="KV24">
        <f>'Dat1'!ABB25</f>
        <v>0</v>
      </c>
      <c r="KW24" s="12">
        <f>SUM(Dat1fix!JE24:JZ24)</f>
        <v>0</v>
      </c>
      <c r="KX24" s="12">
        <f t="shared" si="14"/>
        <v>28</v>
      </c>
      <c r="KY24" s="12">
        <f>'Dat1'!ABC25</f>
        <v>0</v>
      </c>
      <c r="KZ24" s="12">
        <f>'Dat1'!ABD25</f>
        <v>4</v>
      </c>
      <c r="LA24">
        <f>'Dat1'!ABE25</f>
        <v>0</v>
      </c>
      <c r="LB24">
        <f>'Dat1'!ABF25</f>
        <v>0</v>
      </c>
      <c r="LC24">
        <f>'Dat1'!ABG25</f>
        <v>0</v>
      </c>
      <c r="LD24">
        <f>'Dat1'!VI25</f>
        <v>0</v>
      </c>
      <c r="LE24">
        <f>'Dat1'!VJ25</f>
        <v>0</v>
      </c>
      <c r="LF24">
        <f>'Dat1'!VK25</f>
        <v>0</v>
      </c>
      <c r="LG24">
        <f>'Dat1'!VL25</f>
        <v>0</v>
      </c>
      <c r="LH24">
        <f>'Dat1'!VM25</f>
        <v>8</v>
      </c>
      <c r="LI24">
        <f>'Dat1'!VN25</f>
        <v>9</v>
      </c>
      <c r="LJ24">
        <f>'Dat1'!VO25</f>
        <v>34</v>
      </c>
      <c r="LK24">
        <f>'Dat1'!VP25</f>
        <v>119</v>
      </c>
      <c r="LL24">
        <f>'Dat1'!VQ25</f>
        <v>0</v>
      </c>
      <c r="LM24">
        <f>'Dat1'!VR25</f>
        <v>0</v>
      </c>
      <c r="LN24">
        <f>'Dat1'!VS25</f>
        <v>2</v>
      </c>
      <c r="LO24">
        <f>'Dat1'!VT25</f>
        <v>4</v>
      </c>
      <c r="LP24">
        <f>'Dat1'!VU25</f>
        <v>131</v>
      </c>
      <c r="LQ24">
        <f>'Dat1'!VV25</f>
        <v>0</v>
      </c>
      <c r="LR24">
        <f>'Dat1'!VW25</f>
        <v>0</v>
      </c>
      <c r="LS24">
        <f>'Dat1'!VX25</f>
        <v>0</v>
      </c>
      <c r="LT24">
        <f>'Dat1'!VY25</f>
        <v>0</v>
      </c>
      <c r="LU24">
        <f>'Dat1'!VZ25</f>
        <v>33</v>
      </c>
      <c r="LV24" s="12">
        <f>'Dat1'!WA25</f>
        <v>0</v>
      </c>
      <c r="LW24" s="12">
        <f>'Dat1'!WB25</f>
        <v>0</v>
      </c>
      <c r="LX24" s="12">
        <f>'Dat1'!WC25</f>
        <v>0</v>
      </c>
      <c r="LY24" s="12">
        <f>'Dat1'!WD25</f>
        <v>0</v>
      </c>
      <c r="LZ24" s="364">
        <f>'Dat1'!AG25</f>
        <v>18</v>
      </c>
      <c r="MA24" s="364">
        <f>'Dat1'!AH25</f>
        <v>21</v>
      </c>
      <c r="MB24" s="364">
        <f>'Dat1'!AI25</f>
        <v>20</v>
      </c>
      <c r="MC24" s="364">
        <f>'Dat1'!AJ25</f>
        <v>19</v>
      </c>
      <c r="MD24" s="364">
        <f>'Dat1'!WE25</f>
        <v>60</v>
      </c>
    </row>
    <row r="25" spans="1:342">
      <c r="A25" s="73">
        <f>'Dat1'!C26</f>
        <v>4</v>
      </c>
      <c r="B25" t="str">
        <f>'Dat1'!F26</f>
        <v>Vestfold</v>
      </c>
      <c r="C25" t="str">
        <f>'Dat1'!G26</f>
        <v>Horten vgs</v>
      </c>
      <c r="D25" t="str">
        <f>'Dat1'!H26&amp;" ("&amp;LEFT('Dat1'!I26,1)&amp;"S)"</f>
        <v>Nordre Vestfold fengsel Horten avd (HS)</v>
      </c>
      <c r="E25">
        <v>1</v>
      </c>
      <c r="F25">
        <v>1</v>
      </c>
      <c r="G25">
        <f>'Dat1'!J26</f>
        <v>16</v>
      </c>
      <c r="H25" s="8">
        <f>('Dat1'!AK26+'Dat1'!AM26+'Dat1'!AO26+'Dat1'!AQ26)/$A25</f>
        <v>0</v>
      </c>
      <c r="I25" s="8">
        <f>('Dat1'!AL26+'Dat1'!AN26+'Dat1'!AP26+'Dat1'!AR26)/$A25</f>
        <v>0</v>
      </c>
      <c r="J25">
        <f>('Dat1'!AS26+'Dat1'!BS26+'Dat1'!CS26+'Dat1'!DS26)/$A25</f>
        <v>1</v>
      </c>
      <c r="K25">
        <f>('Dat1'!AT26+'Dat1'!BT26+'Dat1'!CT26+'Dat1'!DT26)/$A25</f>
        <v>0</v>
      </c>
      <c r="L25">
        <f>('Dat1'!AU26+'Dat1'!BU26+'Dat1'!CU26+'Dat1'!DU26)/$A25</f>
        <v>0</v>
      </c>
      <c r="M25">
        <f>('Dat1'!AV26+'Dat1'!BV26+'Dat1'!CV26+'Dat1'!DV26)/$A25</f>
        <v>1</v>
      </c>
      <c r="N25">
        <f>('Dat1'!AW26+'Dat1'!BW26+'Dat1'!CW26+'Dat1'!DW26)/$A25</f>
        <v>0</v>
      </c>
      <c r="O25">
        <f>('Dat1'!AX26+'Dat1'!BX26+'Dat1'!CX26+'Dat1'!DX26)/$A25</f>
        <v>0</v>
      </c>
      <c r="P25">
        <f>('Dat1'!AY26+'Dat1'!BY26+'Dat1'!CY26+'Dat1'!DY26)/$A25</f>
        <v>0</v>
      </c>
      <c r="Q25">
        <f>('Dat1'!AZ26+'Dat1'!BZ26+'Dat1'!CZ26+'Dat1'!DZ26)/$A25</f>
        <v>0</v>
      </c>
      <c r="R25">
        <f>('Dat1'!BA26+'Dat1'!CA26+'Dat1'!DA26+'Dat1'!EA26)/$A25</f>
        <v>0</v>
      </c>
      <c r="S25">
        <f>('Dat1'!BB26+'Dat1'!CB26+'Dat1'!DB26+'Dat1'!EB26)/$A25</f>
        <v>0</v>
      </c>
      <c r="T25">
        <f>('Dat1'!BC26+'Dat1'!CC26+'Dat1'!DC26+'Dat1'!EC26)/$A25</f>
        <v>0</v>
      </c>
      <c r="U25">
        <f>('Dat1'!BD26+'Dat1'!CD26+'Dat1'!DD26+'Dat1'!ED26)/$A25</f>
        <v>0</v>
      </c>
      <c r="V25">
        <f>('Dat1'!BE26+'Dat1'!CE26+'Dat1'!DE26+'Dat1'!EE26)/$A25</f>
        <v>0</v>
      </c>
      <c r="W25">
        <f>('Dat1'!BF26+'Dat1'!CF26+'Dat1'!DF26+'Dat1'!EF26)/$A25</f>
        <v>0.5</v>
      </c>
      <c r="X25">
        <f>('Dat1'!BG26+'Dat1'!CG26+'Dat1'!DG26+'Dat1'!EG26)/$A25</f>
        <v>0</v>
      </c>
      <c r="Y25">
        <f>('Dat1'!BH26+'Dat1'!CH26+'Dat1'!DH26+'Dat1'!EH26)/$A25</f>
        <v>0</v>
      </c>
      <c r="Z25">
        <f>('Dat1'!BI26+'Dat1'!CI26+'Dat1'!DI26+'Dat1'!EI26)/$A25</f>
        <v>0.25</v>
      </c>
      <c r="AA25">
        <f>('Dat1'!BJ26+'Dat1'!CJ26+'Dat1'!DJ26+'Dat1'!EJ26)/$A25</f>
        <v>0</v>
      </c>
      <c r="AB25">
        <f>('Dat1'!BK26+'Dat1'!CK26+'Dat1'!DK26+'Dat1'!EK26)/$A25</f>
        <v>0</v>
      </c>
      <c r="AC25">
        <f>('Dat1'!BL26+'Dat1'!CL26+'Dat1'!DL26+'Dat1'!EL26)/$A25</f>
        <v>0</v>
      </c>
      <c r="AD25">
        <f>('Dat1'!BM26+'Dat1'!CM26+'Dat1'!DM26+'Dat1'!EM26)/$A25</f>
        <v>0</v>
      </c>
      <c r="AE25">
        <f>('Dat1'!BN26+'Dat1'!CN26+'Dat1'!DN26+'Dat1'!EN26)/$A25</f>
        <v>0</v>
      </c>
      <c r="AF25">
        <f>('Dat1'!BO26+'Dat1'!CO26+'Dat1'!DO26+'Dat1'!EO26)/$A25</f>
        <v>0</v>
      </c>
      <c r="AG25">
        <f>('Dat1'!BP26+'Dat1'!CP26+'Dat1'!DP26+'Dat1'!EP26)/$A25</f>
        <v>0</v>
      </c>
      <c r="AH25">
        <f>('Dat1'!BQ26+'Dat1'!CQ26+'Dat1'!DQ26+'Dat1'!EQ26)/$A25</f>
        <v>0</v>
      </c>
      <c r="AI25">
        <f>('Dat1'!BR26+'Dat1'!CR26+'Dat1'!DR26+'Dat1'!ER26)/$A25</f>
        <v>0</v>
      </c>
      <c r="AJ25" s="8">
        <f t="shared" si="5"/>
        <v>2</v>
      </c>
      <c r="AK25" s="8">
        <f t="shared" si="6"/>
        <v>0.75</v>
      </c>
      <c r="AL25">
        <f>('Dat1'!ES26+'Dat1'!GM26+'Dat1'!IG26+'Dat1'!KA26)/$A25</f>
        <v>0</v>
      </c>
      <c r="AM25">
        <f>('Dat1'!ET26+'Dat1'!GN26+'Dat1'!IH26+'Dat1'!KB26)/$A25</f>
        <v>2.25</v>
      </c>
      <c r="AN25">
        <f>('Dat1'!EU26+'Dat1'!GO26+'Dat1'!II26+'Dat1'!KC26)/$A25</f>
        <v>0</v>
      </c>
      <c r="AO25">
        <f>('Dat1'!EV26+'Dat1'!GP26+'Dat1'!IJ26+'Dat1'!KD26)/$A25</f>
        <v>0</v>
      </c>
      <c r="AP25">
        <f>('Dat1'!EW26+'Dat1'!GQ26+'Dat1'!IK26+'Dat1'!KE26)/$A25</f>
        <v>0</v>
      </c>
      <c r="AQ25">
        <f>('Dat1'!EX26+'Dat1'!GR26+'Dat1'!IL26+'Dat1'!KF26)/$A25</f>
        <v>0</v>
      </c>
      <c r="AR25">
        <f>('Dat1'!EY26+'Dat1'!GS26+'Dat1'!IM26+'Dat1'!KG26)/$A25</f>
        <v>0</v>
      </c>
      <c r="AS25">
        <f>('Dat1'!EZ26+'Dat1'!GT26+'Dat1'!IN26+'Dat1'!KH26)/$A25</f>
        <v>0</v>
      </c>
      <c r="AT25">
        <f>('Dat1'!FA26+'Dat1'!GU26+'Dat1'!IO26+'Dat1'!KI26)/$A25</f>
        <v>0</v>
      </c>
      <c r="AU25">
        <f>('Dat1'!FB26+'Dat1'!GV26+'Dat1'!IP26+'Dat1'!KJ26)/$A25</f>
        <v>0</v>
      </c>
      <c r="AV25">
        <f>('Dat1'!FC26+'Dat1'!GW26+'Dat1'!IQ26+'Dat1'!KK26)/$A25</f>
        <v>0</v>
      </c>
      <c r="AW25">
        <f>('Dat1'!FD26+'Dat1'!GX26+'Dat1'!IR26+'Dat1'!KL26)/$A25</f>
        <v>0</v>
      </c>
      <c r="AX25">
        <f>('Dat1'!FE26+'Dat1'!GY26+'Dat1'!IS26+'Dat1'!KM26)/$A25</f>
        <v>0</v>
      </c>
      <c r="AY25">
        <f>('Dat1'!FF26+'Dat1'!GZ26+'Dat1'!IT26+'Dat1'!KN26)/$A25</f>
        <v>0</v>
      </c>
      <c r="AZ25">
        <f>('Dat1'!FG26+'Dat1'!HA26+'Dat1'!IU26+'Dat1'!KO26)/$A25</f>
        <v>0</v>
      </c>
      <c r="BA25">
        <f>('Dat1'!FH26+'Dat1'!HB26+'Dat1'!IV26+'Dat1'!KP26)/$A25</f>
        <v>0</v>
      </c>
      <c r="BB25">
        <f>('Dat1'!FI26+'Dat1'!HC26+'Dat1'!IW26+'Dat1'!KQ26)/$A25</f>
        <v>0</v>
      </c>
      <c r="BC25">
        <f>('Dat1'!FJ26+'Dat1'!HD26+'Dat1'!IX26+'Dat1'!KR26)/$A25</f>
        <v>0</v>
      </c>
      <c r="BD25">
        <f>('Dat1'!FK26+'Dat1'!HE26+'Dat1'!IY26+'Dat1'!KS26)/$A25</f>
        <v>0</v>
      </c>
      <c r="BE25">
        <f>('Dat1'!FL26+'Dat1'!HF26+'Dat1'!IZ26+'Dat1'!KT26)/$A25</f>
        <v>0</v>
      </c>
      <c r="BF25">
        <f>('Dat1'!FM26+'Dat1'!HG26+'Dat1'!JA26+'Dat1'!KU26)/$A25</f>
        <v>0</v>
      </c>
      <c r="BG25">
        <f>('Dat1'!FN26+'Dat1'!HH26+'Dat1'!JB26+'Dat1'!KV26)/$A25</f>
        <v>0</v>
      </c>
      <c r="BH25">
        <f>('Dat1'!FO26+'Dat1'!HI26+'Dat1'!JC26+'Dat1'!KW26)/$A25</f>
        <v>0</v>
      </c>
      <c r="BI25">
        <f>('Dat1'!FP26+'Dat1'!HJ26+'Dat1'!JD26+'Dat1'!KX26)/$A25</f>
        <v>0</v>
      </c>
      <c r="BJ25">
        <f>('Dat1'!FQ26+'Dat1'!HK26+'Dat1'!JE26+'Dat1'!KY26)/$A25</f>
        <v>1.25</v>
      </c>
      <c r="BK25">
        <f>('Dat1'!FR26+'Dat1'!HL26+'Dat1'!JF26+'Dat1'!KZ26)/$A25</f>
        <v>0</v>
      </c>
      <c r="BL25">
        <f>('Dat1'!FS26+'Dat1'!HM26+'Dat1'!JG26+'Dat1'!LA26)/$A25</f>
        <v>0</v>
      </c>
      <c r="BM25">
        <f>('Dat1'!FT26+'Dat1'!HN26+'Dat1'!JH26+'Dat1'!LB26)/$A25</f>
        <v>0</v>
      </c>
      <c r="BN25">
        <f>('Dat1'!FU26+'Dat1'!HO26+'Dat1'!JI26+'Dat1'!LC26)/$A25</f>
        <v>0</v>
      </c>
      <c r="BO25">
        <f>('Dat1'!FV26+'Dat1'!HP26+'Dat1'!JJ26+'Dat1'!LD26)/$A25</f>
        <v>0</v>
      </c>
      <c r="BP25">
        <f>('Dat1'!FW26+'Dat1'!HQ26+'Dat1'!JK26+'Dat1'!LE26)/$A25</f>
        <v>0</v>
      </c>
      <c r="BQ25">
        <f>('Dat1'!FX26+'Dat1'!HR26+'Dat1'!JL26+'Dat1'!LF26)/$A25</f>
        <v>0</v>
      </c>
      <c r="BR25">
        <f>('Dat1'!FY26+'Dat1'!HS26+'Dat1'!JM26+'Dat1'!LG26)/$A25</f>
        <v>0</v>
      </c>
      <c r="BS25">
        <f>('Dat1'!FZ26+'Dat1'!HT26+'Dat1'!JN26+'Dat1'!LH26)/$A25</f>
        <v>0</v>
      </c>
      <c r="BT25">
        <f>('Dat1'!GA26+'Dat1'!HU26+'Dat1'!JO26+'Dat1'!LI26)/$A25</f>
        <v>0</v>
      </c>
      <c r="BU25">
        <f>('Dat1'!GB26+'Dat1'!HV26+'Dat1'!JP26+'Dat1'!LJ26)/$A25</f>
        <v>0</v>
      </c>
      <c r="BV25">
        <f>('Dat1'!GC26+'Dat1'!HW26+'Dat1'!JQ26+'Dat1'!LK26)/$A25</f>
        <v>0</v>
      </c>
      <c r="BW25">
        <f>('Dat1'!GD26+'Dat1'!HX26+'Dat1'!JR26+'Dat1'!LL26)/$A25</f>
        <v>0</v>
      </c>
      <c r="BX25">
        <f>('Dat1'!GE26+'Dat1'!HY26+'Dat1'!JS26+'Dat1'!LM26)/$A25</f>
        <v>0</v>
      </c>
      <c r="BY25">
        <f>('Dat1'!GF26+'Dat1'!HZ26+'Dat1'!JT26+'Dat1'!LN26)/$A25</f>
        <v>0</v>
      </c>
      <c r="BZ25">
        <f>('Dat1'!GG26+'Dat1'!IA26+'Dat1'!JU26+'Dat1'!LO26)/$A25</f>
        <v>0</v>
      </c>
      <c r="CA25">
        <f>('Dat1'!GH26+'Dat1'!IB26+'Dat1'!JV26+'Dat1'!LP26)/$A25</f>
        <v>0</v>
      </c>
      <c r="CB25">
        <f>('Dat1'!GI26+'Dat1'!IC26+'Dat1'!JW26+'Dat1'!LQ26)/$A25</f>
        <v>0</v>
      </c>
      <c r="CC25">
        <f>('Dat1'!GJ26+'Dat1'!ID26+'Dat1'!JX26+'Dat1'!LR26)/$A25</f>
        <v>0</v>
      </c>
      <c r="CD25">
        <f>('Dat1'!GK26+'Dat1'!IE26+'Dat1'!JY26+'Dat1'!LS26)/$A25</f>
        <v>0</v>
      </c>
      <c r="CE25">
        <f>('Dat1'!GL26+'Dat1'!IF26+'Dat1'!JZ26+'Dat1'!LT26)/$A25</f>
        <v>0</v>
      </c>
      <c r="CF25" s="8">
        <f t="shared" si="1"/>
        <v>2.25</v>
      </c>
      <c r="CG25" s="8">
        <f t="shared" si="2"/>
        <v>1.25</v>
      </c>
      <c r="CH25">
        <f>('Dat1'!LU26+'Dat1'!NM26+'Dat1'!PE26+'Dat1'!QW26)/$A25</f>
        <v>0</v>
      </c>
      <c r="CI25">
        <f>('Dat1'!LV26+'Dat1'!NN26+'Dat1'!PF26+'Dat1'!QX26)/$A25</f>
        <v>0</v>
      </c>
      <c r="CJ25">
        <f>('Dat1'!LW26+'Dat1'!NO26+'Dat1'!PG26+'Dat1'!QY26)/$A25</f>
        <v>0</v>
      </c>
      <c r="CK25">
        <f>('Dat1'!LX26+'Dat1'!NP26+'Dat1'!PH26+'Dat1'!QZ26)/$A25</f>
        <v>0</v>
      </c>
      <c r="CL25">
        <f>('Dat1'!LY26+'Dat1'!NQ26+'Dat1'!PI26+'Dat1'!RA26)/$A25</f>
        <v>0</v>
      </c>
      <c r="CM25">
        <f>('Dat1'!LZ26+'Dat1'!NR26+'Dat1'!PJ26+'Dat1'!RB26)/$A25</f>
        <v>0</v>
      </c>
      <c r="CN25">
        <f>('Dat1'!MA26+'Dat1'!NS26+'Dat1'!PK26+'Dat1'!RC26)/$A25</f>
        <v>0</v>
      </c>
      <c r="CO25">
        <f>('Dat1'!MB26+'Dat1'!NT26+'Dat1'!PL26+'Dat1'!RD26)/$A25</f>
        <v>0</v>
      </c>
      <c r="CP25">
        <f>('Dat1'!MC26+'Dat1'!NU26+'Dat1'!PM26+'Dat1'!RE26)/$A25</f>
        <v>0</v>
      </c>
      <c r="CQ25">
        <f>('Dat1'!MD26+'Dat1'!NV26+'Dat1'!PN26+'Dat1'!RF26)/$A25</f>
        <v>0</v>
      </c>
      <c r="CR25">
        <f>('Dat1'!ME26+'Dat1'!NW26+'Dat1'!PO26+'Dat1'!RG26)/$A25</f>
        <v>0</v>
      </c>
      <c r="CS25">
        <f>('Dat1'!MF26+'Dat1'!NX26+'Dat1'!PP26+'Dat1'!RH26)/$A25</f>
        <v>0</v>
      </c>
      <c r="CT25">
        <f>('Dat1'!MG26+'Dat1'!NY26+'Dat1'!PQ26+'Dat1'!RI26)/$A25</f>
        <v>0</v>
      </c>
      <c r="CU25">
        <f>('Dat1'!MH26+'Dat1'!NZ26+'Dat1'!PR26+'Dat1'!RJ26)/$A25</f>
        <v>0</v>
      </c>
      <c r="CV25">
        <f>('Dat1'!MI26+'Dat1'!OA26+'Dat1'!PS26+'Dat1'!RK26)/$A25</f>
        <v>0</v>
      </c>
      <c r="CW25">
        <f>('Dat1'!MJ26+'Dat1'!OB26+'Dat1'!PT26+'Dat1'!RL26)/$A25</f>
        <v>0</v>
      </c>
      <c r="CX25">
        <f>('Dat1'!MK26+'Dat1'!OC26+'Dat1'!PU26+'Dat1'!RM26)/$A25</f>
        <v>0</v>
      </c>
      <c r="CY25">
        <f>('Dat1'!ML26+'Dat1'!OD26+'Dat1'!PV26+'Dat1'!RN26)/$A25</f>
        <v>0</v>
      </c>
      <c r="CZ25">
        <f>('Dat1'!MM26+'Dat1'!OE26+'Dat1'!PW26+'Dat1'!RO26)/$A25</f>
        <v>0</v>
      </c>
      <c r="DA25">
        <f>('Dat1'!MN26+'Dat1'!OF26+'Dat1'!PX26+'Dat1'!RP26)/$A25</f>
        <v>0</v>
      </c>
      <c r="DB25">
        <f>('Dat1'!MO26+'Dat1'!OG26+'Dat1'!PY26+'Dat1'!RQ26)/$A25</f>
        <v>0</v>
      </c>
      <c r="DC25">
        <f>('Dat1'!MP26+'Dat1'!OH26+'Dat1'!PZ26+'Dat1'!RR26)/$A25</f>
        <v>0.25</v>
      </c>
      <c r="DD25">
        <f>('Dat1'!MQ26+'Dat1'!OI26+'Dat1'!QA26+'Dat1'!RS26)/$A25</f>
        <v>0</v>
      </c>
      <c r="DE25">
        <f>('Dat1'!MR26+'Dat1'!OJ26+'Dat1'!QB26+'Dat1'!RT26)/$A25</f>
        <v>0</v>
      </c>
      <c r="DF25">
        <f>('Dat1'!MS26+'Dat1'!OK26+'Dat1'!QC26+'Dat1'!RU26)/$A25</f>
        <v>0</v>
      </c>
      <c r="DG25">
        <f>('Dat1'!MT26+'Dat1'!OL26+'Dat1'!QD26+'Dat1'!RV26)/$A25</f>
        <v>0</v>
      </c>
      <c r="DH25">
        <f>('Dat1'!MU26+'Dat1'!OM26+'Dat1'!QE26+'Dat1'!RW26)/$A25</f>
        <v>0</v>
      </c>
      <c r="DI25">
        <f>('Dat1'!MV26+'Dat1'!ON26+'Dat1'!QF26+'Dat1'!RX26)/$A25</f>
        <v>0</v>
      </c>
      <c r="DJ25">
        <f>('Dat1'!MW26+'Dat1'!OO26+'Dat1'!QG26+'Dat1'!RY26)/$A25</f>
        <v>0</v>
      </c>
      <c r="DK25">
        <f>('Dat1'!MX26+'Dat1'!OP26+'Dat1'!QH26+'Dat1'!RZ26)/$A25</f>
        <v>0</v>
      </c>
      <c r="DL25">
        <f>('Dat1'!MY26+'Dat1'!OQ26+'Dat1'!QI26+'Dat1'!SA26)/$A25</f>
        <v>0</v>
      </c>
      <c r="DM25">
        <f>('Dat1'!MZ26+'Dat1'!OR26+'Dat1'!QJ26+'Dat1'!SB26)/$A25</f>
        <v>0</v>
      </c>
      <c r="DN25">
        <f>('Dat1'!NA26+'Dat1'!OS26+'Dat1'!QK26+'Dat1'!SC26)/$A25</f>
        <v>0</v>
      </c>
      <c r="DO25">
        <f>('Dat1'!NB26+'Dat1'!OT26+'Dat1'!QL26+'Dat1'!SD26)/$A25</f>
        <v>0</v>
      </c>
      <c r="DP25">
        <f>('Dat1'!NC26+'Dat1'!OU26+'Dat1'!QM26+'Dat1'!SE26)/$A25</f>
        <v>0</v>
      </c>
      <c r="DQ25">
        <f>('Dat1'!ND26+'Dat1'!OV26+'Dat1'!QN26+'Dat1'!SF26)/$A25</f>
        <v>0</v>
      </c>
      <c r="DR25">
        <f>('Dat1'!NE26+'Dat1'!OW26+'Dat1'!QO26+'Dat1'!SG26)/$A25</f>
        <v>0</v>
      </c>
      <c r="DS25">
        <f>('Dat1'!NF26+'Dat1'!OX26+'Dat1'!QP26+'Dat1'!SH26)/$A25</f>
        <v>2</v>
      </c>
      <c r="DT25">
        <f>('Dat1'!NG26+'Dat1'!OY26+'Dat1'!QQ26+'Dat1'!SI26)/$A25</f>
        <v>0</v>
      </c>
      <c r="DU25">
        <f>('Dat1'!NH26+'Dat1'!OZ26+'Dat1'!QR26+'Dat1'!SJ26)/$A25</f>
        <v>0</v>
      </c>
      <c r="DV25">
        <f>('Dat1'!NI26+'Dat1'!PA26+'Dat1'!QS26+'Dat1'!SK26)/$A25</f>
        <v>0</v>
      </c>
      <c r="DW25">
        <f>('Dat1'!NJ26+'Dat1'!PB26+'Dat1'!QT26+'Dat1'!SL26)/$A25</f>
        <v>0</v>
      </c>
      <c r="DX25">
        <f>('Dat1'!NK26+'Dat1'!PC26+'Dat1'!QU26+'Dat1'!SM26)/$A25</f>
        <v>0</v>
      </c>
      <c r="DY25">
        <f>('Dat1'!NL26+'Dat1'!PD26+'Dat1'!QV26+'Dat1'!SN26)/$A25</f>
        <v>0</v>
      </c>
      <c r="DZ25" s="8">
        <f t="shared" si="7"/>
        <v>0.25</v>
      </c>
      <c r="EA25" s="8">
        <f t="shared" si="8"/>
        <v>2</v>
      </c>
      <c r="EB25" s="127">
        <f>('Dat1'!SO26+'Dat1'!SQ26+'Dat1'!SS26+'Dat1'!SU26)/$A25</f>
        <v>0</v>
      </c>
      <c r="EC25" s="127">
        <f>('Dat1'!SP26+'Dat1'!SR26+'Dat1'!ST26+'Dat1'!SV26)/$A25</f>
        <v>0</v>
      </c>
      <c r="ED25" s="8">
        <f t="shared" si="16"/>
        <v>0</v>
      </c>
      <c r="EE25" s="8">
        <f t="shared" si="9"/>
        <v>0</v>
      </c>
      <c r="EF25">
        <f>SUM('Dat1'!SW26+'Dat1'!TE26+'Dat1'!TM26+'Dat1'!TU26)/$A25</f>
        <v>0</v>
      </c>
      <c r="EG25">
        <f>SUM('Dat1'!SX26+'Dat1'!TF26+'Dat1'!TN26+'Dat1'!TV26)/$A25</f>
        <v>0</v>
      </c>
      <c r="EH25">
        <f>SUM('Dat1'!SY26+'Dat1'!TG26+'Dat1'!TO26+'Dat1'!TW26)/$A25</f>
        <v>0</v>
      </c>
      <c r="EI25">
        <f>SUM('Dat1'!SZ26+'Dat1'!TH26+'Dat1'!TP26+'Dat1'!TX26)/$A25</f>
        <v>0</v>
      </c>
      <c r="EJ25">
        <f>SUM('Dat1'!TA26+'Dat1'!TI26+'Dat1'!TQ26+'Dat1'!TY26)/$A25</f>
        <v>0</v>
      </c>
      <c r="EK25">
        <f>SUM('Dat1'!TB26+'Dat1'!TJ26+'Dat1'!TR26+'Dat1'!TZ26)/$A25</f>
        <v>0</v>
      </c>
      <c r="EL25">
        <f>SUM('Dat1'!TC26+'Dat1'!TK26+'Dat1'!TS26+'Dat1'!UA26)/$A25</f>
        <v>0</v>
      </c>
      <c r="EM25">
        <f>SUM('Dat1'!TD26+'Dat1'!TL26+'Dat1'!TT26+'Dat1'!UB26)/$A25</f>
        <v>0</v>
      </c>
      <c r="EN25" s="8">
        <f t="shared" si="10"/>
        <v>0</v>
      </c>
      <c r="EO25" s="8">
        <f t="shared" si="11"/>
        <v>0</v>
      </c>
      <c r="EP25" s="7">
        <f>('Dat1'!UC26+'Dat1'!UG26)/2</f>
        <v>5.5</v>
      </c>
      <c r="EQ25" s="7">
        <f>('Dat1'!UD26+'Dat1'!UH26)/2</f>
        <v>0</v>
      </c>
      <c r="ER25" s="7">
        <f>('Dat1'!UE26+'Dat1'!UI26)/2</f>
        <v>0</v>
      </c>
      <c r="ES25" s="7">
        <f>('Dat1'!UF26+'Dat1'!UJ26)/2</f>
        <v>0</v>
      </c>
      <c r="ET25" s="8">
        <f>('Dat1'!UK26+'Dat1'!UT26)/2</f>
        <v>0</v>
      </c>
      <c r="EU25" s="8">
        <f>('Dat1'!UL26+'Dat1'!UU26)/2</f>
        <v>0</v>
      </c>
      <c r="EV25" s="8">
        <f>('Dat1'!UM26+'Dat1'!UV26)/2</f>
        <v>0.5</v>
      </c>
      <c r="EW25" s="8">
        <f>('Dat1'!UN26+'Dat1'!UW26)/2</f>
        <v>1</v>
      </c>
      <c r="EX25" s="8">
        <f>('Dat1'!UO26+'Dat1'!UX26)/2</f>
        <v>1</v>
      </c>
      <c r="EY25" s="8">
        <f>('Dat1'!UP26+'Dat1'!UY26)/2</f>
        <v>1.5</v>
      </c>
      <c r="EZ25" s="8">
        <f>('Dat1'!UQ26+'Dat1'!UZ26)/2</f>
        <v>1</v>
      </c>
      <c r="FA25" s="8">
        <f>('Dat1'!UR26+'Dat1'!VA26)/2</f>
        <v>0.5</v>
      </c>
      <c r="FB25" s="8">
        <f>('Dat1'!US26+'Dat1'!VB26)/2</f>
        <v>0</v>
      </c>
      <c r="FC25">
        <f>'Dat1'!VC26</f>
        <v>0</v>
      </c>
      <c r="FD25">
        <f>'Dat1'!VD26</f>
        <v>0</v>
      </c>
      <c r="FE25">
        <f>'Dat1'!VE26</f>
        <v>0</v>
      </c>
      <c r="FF25">
        <f>'Dat1'!VF26</f>
        <v>0</v>
      </c>
      <c r="FG25">
        <f>'Dat1'!VG26</f>
        <v>0</v>
      </c>
      <c r="FH25">
        <f>'Dat1'!VH26</f>
        <v>0</v>
      </c>
      <c r="FI25">
        <f>'Dat1'!VI26</f>
        <v>0</v>
      </c>
      <c r="FJ25">
        <f>'Dat1'!VJ26</f>
        <v>0</v>
      </c>
      <c r="FK25">
        <f>'Dat1'!VK26</f>
        <v>0</v>
      </c>
      <c r="FL25">
        <f>'Dat1'!VL26</f>
        <v>0</v>
      </c>
      <c r="FM25">
        <f>'Dat1'!VM26</f>
        <v>0</v>
      </c>
      <c r="FN25">
        <f>'Dat1'!VN26</f>
        <v>2</v>
      </c>
      <c r="FO25">
        <f>'Dat1'!VO26</f>
        <v>0</v>
      </c>
      <c r="FP25">
        <f>'Dat1'!VP26</f>
        <v>0</v>
      </c>
      <c r="FQ25">
        <f>'Dat1'!VQ26</f>
        <v>0</v>
      </c>
      <c r="FR25">
        <f>'Dat1'!VR26</f>
        <v>0</v>
      </c>
      <c r="FS25">
        <f>'Dat1'!VS26</f>
        <v>0</v>
      </c>
      <c r="FT25">
        <f>'Dat1'!VT26</f>
        <v>0</v>
      </c>
      <c r="FU25">
        <f>'Dat1'!VU26</f>
        <v>0</v>
      </c>
      <c r="FV25">
        <f>'Dat1'!VV26</f>
        <v>0</v>
      </c>
      <c r="FW25">
        <f>'Dat1'!VW26</f>
        <v>0</v>
      </c>
      <c r="FX25">
        <f>'Dat1'!VX26</f>
        <v>0</v>
      </c>
      <c r="FY25">
        <f>'Dat1'!VY26</f>
        <v>0</v>
      </c>
      <c r="FZ25">
        <f>'Dat1'!VZ26</f>
        <v>0</v>
      </c>
      <c r="GA25">
        <f>'Dat1'!WA26</f>
        <v>0</v>
      </c>
      <c r="GB25">
        <f>'Dat1'!WB26</f>
        <v>0</v>
      </c>
      <c r="GC25">
        <f>'Dat1'!WC26</f>
        <v>0</v>
      </c>
      <c r="GD25">
        <f>'Dat1'!WD26</f>
        <v>0</v>
      </c>
      <c r="GE25" s="12">
        <f>'Dat1'!WO26</f>
        <v>0</v>
      </c>
      <c r="GF25" s="12">
        <f>'Dat1'!WP26</f>
        <v>0</v>
      </c>
      <c r="GG25">
        <f>'Dat1'!WQ26</f>
        <v>0</v>
      </c>
      <c r="GH25">
        <f>'Dat1'!WR26</f>
        <v>0</v>
      </c>
      <c r="GI25">
        <f>'Dat1'!WS26</f>
        <v>0</v>
      </c>
      <c r="GJ25">
        <f>'Dat1'!WT26</f>
        <v>0</v>
      </c>
      <c r="GK25">
        <f>'Dat1'!WU26</f>
        <v>0</v>
      </c>
      <c r="GL25">
        <f>'Dat1'!WV26</f>
        <v>0</v>
      </c>
      <c r="GM25">
        <f>'Dat1'!WW26</f>
        <v>0</v>
      </c>
      <c r="GN25">
        <f>'Dat1'!WX26</f>
        <v>0</v>
      </c>
      <c r="GO25">
        <f>'Dat1'!WY26</f>
        <v>0</v>
      </c>
      <c r="GP25">
        <f>'Dat1'!WZ26</f>
        <v>0</v>
      </c>
      <c r="GQ25">
        <f>'Dat1'!XA26</f>
        <v>0</v>
      </c>
      <c r="GR25">
        <f>'Dat1'!XB26</f>
        <v>0</v>
      </c>
      <c r="GS25">
        <f>'Dat1'!XC26</f>
        <v>0</v>
      </c>
      <c r="GT25">
        <f>'Dat1'!XD26</f>
        <v>2</v>
      </c>
      <c r="GU25">
        <f>'Dat1'!XE26</f>
        <v>0</v>
      </c>
      <c r="GV25">
        <f>'Dat1'!XF26</f>
        <v>0</v>
      </c>
      <c r="GW25">
        <f>'Dat1'!XG26</f>
        <v>1</v>
      </c>
      <c r="GX25">
        <f>'Dat1'!XH26</f>
        <v>0</v>
      </c>
      <c r="GY25">
        <f>'Dat1'!XI26</f>
        <v>0</v>
      </c>
      <c r="GZ25">
        <f>'Dat1'!XJ26</f>
        <v>0</v>
      </c>
      <c r="HA25">
        <f>'Dat1'!XK26</f>
        <v>0</v>
      </c>
      <c r="HB25">
        <f>'Dat1'!XL26</f>
        <v>0</v>
      </c>
      <c r="HC25">
        <f>'Dat1'!XM26</f>
        <v>0</v>
      </c>
      <c r="HD25">
        <f>'Dat1'!XN26</f>
        <v>0</v>
      </c>
      <c r="HE25">
        <f>'Dat1'!XO26</f>
        <v>0</v>
      </c>
      <c r="HF25">
        <f>'Dat1'!XP26</f>
        <v>0</v>
      </c>
      <c r="HG25" s="12">
        <f t="shared" si="12"/>
        <v>0</v>
      </c>
      <c r="HH25" s="12">
        <f t="shared" si="13"/>
        <v>3</v>
      </c>
      <c r="HI25">
        <f>'Dat1'!XQ26</f>
        <v>0</v>
      </c>
      <c r="HJ25">
        <f>'Dat1'!XR26</f>
        <v>5</v>
      </c>
      <c r="HK25">
        <f>'Dat1'!XS26</f>
        <v>0</v>
      </c>
      <c r="HL25">
        <f>'Dat1'!XT26</f>
        <v>0</v>
      </c>
      <c r="HM25">
        <f>'Dat1'!XU26</f>
        <v>0</v>
      </c>
      <c r="HN25">
        <f>'Dat1'!XV26</f>
        <v>0</v>
      </c>
      <c r="HO25">
        <f>'Dat1'!XW26</f>
        <v>0</v>
      </c>
      <c r="HP25">
        <f>'Dat1'!XX26</f>
        <v>0</v>
      </c>
      <c r="HQ25">
        <f>'Dat1'!XY26</f>
        <v>0</v>
      </c>
      <c r="HR25">
        <f>'Dat1'!XZ26</f>
        <v>0</v>
      </c>
      <c r="HS25">
        <f>'Dat1'!YA26</f>
        <v>0</v>
      </c>
      <c r="HT25">
        <f>'Dat1'!YB26</f>
        <v>0</v>
      </c>
      <c r="HU25">
        <f>'Dat1'!YC26</f>
        <v>0</v>
      </c>
      <c r="HV25">
        <f>'Dat1'!YD26</f>
        <v>0</v>
      </c>
      <c r="HW25">
        <f>'Dat1'!YE26</f>
        <v>0</v>
      </c>
      <c r="HX25">
        <f>'Dat1'!YF26</f>
        <v>0</v>
      </c>
      <c r="HY25">
        <f>'Dat1'!YG26</f>
        <v>0</v>
      </c>
      <c r="HZ25">
        <f>'Dat1'!YH26</f>
        <v>0</v>
      </c>
      <c r="IA25">
        <f>'Dat1'!YI26</f>
        <v>0</v>
      </c>
      <c r="IB25">
        <f>'Dat1'!YJ26</f>
        <v>0</v>
      </c>
      <c r="IC25">
        <f>'Dat1'!YK26</f>
        <v>0</v>
      </c>
      <c r="ID25">
        <f>'Dat1'!YL26</f>
        <v>0</v>
      </c>
      <c r="IE25">
        <f>'Dat1'!YM26</f>
        <v>0</v>
      </c>
      <c r="IF25">
        <f>'Dat1'!YN26</f>
        <v>0</v>
      </c>
      <c r="IG25">
        <f>'Dat1'!YO26</f>
        <v>17</v>
      </c>
      <c r="IH25">
        <f>'Dat1'!YP26</f>
        <v>0</v>
      </c>
      <c r="II25">
        <f>'Dat1'!YQ26</f>
        <v>0</v>
      </c>
      <c r="IJ25">
        <f>'Dat1'!YR26</f>
        <v>0</v>
      </c>
      <c r="IK25">
        <f>'Dat1'!YS26</f>
        <v>0</v>
      </c>
      <c r="IL25">
        <f>'Dat1'!YT26</f>
        <v>0</v>
      </c>
      <c r="IM25">
        <f>'Dat1'!YU26</f>
        <v>0</v>
      </c>
      <c r="IN25">
        <f>'Dat1'!YV26</f>
        <v>0</v>
      </c>
      <c r="IO25">
        <f>'Dat1'!YW26</f>
        <v>0</v>
      </c>
      <c r="IP25">
        <f>'Dat1'!YX26</f>
        <v>0</v>
      </c>
      <c r="IQ25">
        <f>'Dat1'!YY26</f>
        <v>0</v>
      </c>
      <c r="IR25">
        <f>'Dat1'!YZ26</f>
        <v>0</v>
      </c>
      <c r="IS25">
        <f>'Dat1'!ZA26</f>
        <v>0</v>
      </c>
      <c r="IT25">
        <f>'Dat1'!ZB26</f>
        <v>0</v>
      </c>
      <c r="IU25">
        <f>'Dat1'!ZC26</f>
        <v>0</v>
      </c>
      <c r="IV25">
        <f>'Dat1'!ZD26</f>
        <v>0</v>
      </c>
      <c r="IW25">
        <f>'Dat1'!ZE26</f>
        <v>0</v>
      </c>
      <c r="IX25">
        <f>'Dat1'!ZF26</f>
        <v>0</v>
      </c>
      <c r="IY25">
        <f>'Dat1'!ZG26</f>
        <v>0</v>
      </c>
      <c r="IZ25">
        <f>'Dat1'!ZH26</f>
        <v>0</v>
      </c>
      <c r="JA25">
        <f>'Dat1'!ZI26</f>
        <v>0</v>
      </c>
      <c r="JB25">
        <f>'Dat1'!ZJ26</f>
        <v>0</v>
      </c>
      <c r="JC25" s="12">
        <f t="shared" si="3"/>
        <v>5</v>
      </c>
      <c r="JD25" s="12">
        <f t="shared" si="4"/>
        <v>17</v>
      </c>
      <c r="JE25">
        <f>'Dat1'!ZK26</f>
        <v>0</v>
      </c>
      <c r="JF25">
        <f>'Dat1'!ZL26</f>
        <v>0</v>
      </c>
      <c r="JG25">
        <f>'Dat1'!ZM26</f>
        <v>0</v>
      </c>
      <c r="JH25">
        <f>'Dat1'!ZN26</f>
        <v>0</v>
      </c>
      <c r="JI25">
        <f>'Dat1'!ZO26</f>
        <v>0</v>
      </c>
      <c r="JJ25">
        <f>'Dat1'!ZP26</f>
        <v>0</v>
      </c>
      <c r="JK25">
        <f>'Dat1'!ZQ26</f>
        <v>0</v>
      </c>
      <c r="JL25">
        <f>'Dat1'!ZR26</f>
        <v>0</v>
      </c>
      <c r="JM25">
        <f>'Dat1'!ZS26</f>
        <v>0</v>
      </c>
      <c r="JN25">
        <f>'Dat1'!ZT26</f>
        <v>0</v>
      </c>
      <c r="JO25">
        <f>'Dat1'!ZU26</f>
        <v>0</v>
      </c>
      <c r="JP25">
        <f>'Dat1'!ZV26</f>
        <v>0</v>
      </c>
      <c r="JQ25">
        <f>'Dat1'!ZW26</f>
        <v>0</v>
      </c>
      <c r="JR25">
        <f>'Dat1'!ZX26</f>
        <v>0</v>
      </c>
      <c r="JS25">
        <f>'Dat1'!ZY26</f>
        <v>0</v>
      </c>
      <c r="JT25">
        <f>'Dat1'!ZZ26</f>
        <v>0</v>
      </c>
      <c r="JU25">
        <f>'Dat1'!AAA26</f>
        <v>0</v>
      </c>
      <c r="JV25">
        <f>'Dat1'!AAB26</f>
        <v>0</v>
      </c>
      <c r="JW25">
        <f>'Dat1'!AAC26</f>
        <v>0</v>
      </c>
      <c r="JX25">
        <f>'Dat1'!AAD26</f>
        <v>0</v>
      </c>
      <c r="JY25">
        <f>'Dat1'!AAE26</f>
        <v>0</v>
      </c>
      <c r="JZ25">
        <f>'Dat1'!AAF26</f>
        <v>0</v>
      </c>
      <c r="KA25">
        <f>'Dat1'!AAG26</f>
        <v>0</v>
      </c>
      <c r="KB25">
        <f>'Dat1'!AAH26</f>
        <v>0</v>
      </c>
      <c r="KC25">
        <f>'Dat1'!AAI26</f>
        <v>0</v>
      </c>
      <c r="KD25">
        <f>'Dat1'!AAJ26</f>
        <v>0</v>
      </c>
      <c r="KE25">
        <f>'Dat1'!AAK26</f>
        <v>0</v>
      </c>
      <c r="KF25">
        <f>'Dat1'!AAL26</f>
        <v>0</v>
      </c>
      <c r="KG25">
        <f>'Dat1'!AAM26</f>
        <v>0</v>
      </c>
      <c r="KH25">
        <f>'Dat1'!AAN26</f>
        <v>0</v>
      </c>
      <c r="KI25">
        <f>'Dat1'!AAO26</f>
        <v>0</v>
      </c>
      <c r="KJ25">
        <f>'Dat1'!AAP26</f>
        <v>0</v>
      </c>
      <c r="KK25">
        <f>'Dat1'!AAQ26</f>
        <v>0</v>
      </c>
      <c r="KL25">
        <f>'Dat1'!AAR26</f>
        <v>0</v>
      </c>
      <c r="KM25">
        <f>'Dat1'!AAS26</f>
        <v>0</v>
      </c>
      <c r="KN25">
        <f>'Dat1'!AAT26</f>
        <v>0</v>
      </c>
      <c r="KO25">
        <f>'Dat1'!AAU26</f>
        <v>0</v>
      </c>
      <c r="KP25">
        <f>'Dat1'!AAV26</f>
        <v>25</v>
      </c>
      <c r="KQ25">
        <f>'Dat1'!AAW26</f>
        <v>0</v>
      </c>
      <c r="KR25">
        <f>'Dat1'!AAX26</f>
        <v>0</v>
      </c>
      <c r="KS25">
        <f>'Dat1'!AAY26</f>
        <v>0</v>
      </c>
      <c r="KT25">
        <f>'Dat1'!AAZ26</f>
        <v>0</v>
      </c>
      <c r="KU25">
        <f>'Dat1'!ABA26</f>
        <v>0</v>
      </c>
      <c r="KV25">
        <f>'Dat1'!ABB26</f>
        <v>0</v>
      </c>
      <c r="KW25" s="12">
        <f>SUM(Dat1fix!JE25:JZ25)</f>
        <v>0</v>
      </c>
      <c r="KX25" s="12">
        <f t="shared" si="14"/>
        <v>25</v>
      </c>
      <c r="KY25" s="12">
        <f>'Dat1'!ABC26</f>
        <v>0</v>
      </c>
      <c r="KZ25" s="12">
        <f>'Dat1'!ABD26</f>
        <v>0</v>
      </c>
      <c r="LA25">
        <f>'Dat1'!ABE26</f>
        <v>0</v>
      </c>
      <c r="LB25">
        <f>'Dat1'!ABF26</f>
        <v>0</v>
      </c>
      <c r="LC25">
        <f>'Dat1'!ABG26</f>
        <v>0</v>
      </c>
      <c r="LD25">
        <f>'Dat1'!VI26</f>
        <v>0</v>
      </c>
      <c r="LE25">
        <f>'Dat1'!VJ26</f>
        <v>0</v>
      </c>
      <c r="LF25">
        <f>'Dat1'!VK26</f>
        <v>0</v>
      </c>
      <c r="LG25">
        <f>'Dat1'!VL26</f>
        <v>0</v>
      </c>
      <c r="LH25">
        <f>'Dat1'!VM26</f>
        <v>0</v>
      </c>
      <c r="LI25">
        <f>'Dat1'!VN26</f>
        <v>2</v>
      </c>
      <c r="LJ25">
        <f>'Dat1'!VO26</f>
        <v>0</v>
      </c>
      <c r="LK25">
        <f>'Dat1'!VP26</f>
        <v>0</v>
      </c>
      <c r="LL25">
        <f>'Dat1'!VQ26</f>
        <v>0</v>
      </c>
      <c r="LM25">
        <f>'Dat1'!VR26</f>
        <v>0</v>
      </c>
      <c r="LN25">
        <f>'Dat1'!VS26</f>
        <v>0</v>
      </c>
      <c r="LO25">
        <f>'Dat1'!VT26</f>
        <v>0</v>
      </c>
      <c r="LP25">
        <f>'Dat1'!VU26</f>
        <v>0</v>
      </c>
      <c r="LQ25">
        <f>'Dat1'!VV26</f>
        <v>0</v>
      </c>
      <c r="LR25">
        <f>'Dat1'!VW26</f>
        <v>0</v>
      </c>
      <c r="LS25">
        <f>'Dat1'!VX26</f>
        <v>0</v>
      </c>
      <c r="LT25">
        <f>'Dat1'!VY26</f>
        <v>0</v>
      </c>
      <c r="LU25">
        <f>'Dat1'!VZ26</f>
        <v>0</v>
      </c>
      <c r="LV25" s="12">
        <f>'Dat1'!WA26</f>
        <v>0</v>
      </c>
      <c r="LW25" s="12">
        <f>'Dat1'!WB26</f>
        <v>0</v>
      </c>
      <c r="LX25" s="12">
        <f>'Dat1'!WC26</f>
        <v>0</v>
      </c>
      <c r="LY25" s="12">
        <f>'Dat1'!WD26</f>
        <v>0</v>
      </c>
      <c r="LZ25" s="364">
        <f>'Dat1'!AG26</f>
        <v>5</v>
      </c>
      <c r="MA25" s="364">
        <f>'Dat1'!AH26</f>
        <v>8</v>
      </c>
      <c r="MB25" s="364">
        <f>'Dat1'!AI26</f>
        <v>8</v>
      </c>
      <c r="MC25" s="364">
        <f>'Dat1'!AJ26</f>
        <v>9</v>
      </c>
      <c r="MD25" s="364">
        <f>'Dat1'!WE26</f>
        <v>45</v>
      </c>
    </row>
    <row r="26" spans="1:342">
      <c r="A26" s="73">
        <f>'Dat1'!C27</f>
        <v>4</v>
      </c>
      <c r="B26" t="str">
        <f>'Dat1'!F27</f>
        <v>Vestfold</v>
      </c>
      <c r="C26" t="str">
        <f>'Dat1'!G27</f>
        <v>Horten vgs</v>
      </c>
      <c r="D26" t="str">
        <f>'Dat1'!H27&amp;" ("&amp;LEFT('Dat1'!I27,1)&amp;"S)"</f>
        <v>Nordre Vestfold fengsel Hof avd (LS)</v>
      </c>
      <c r="E26">
        <v>2</v>
      </c>
      <c r="F26">
        <f t="shared" si="15"/>
        <v>2</v>
      </c>
      <c r="G26">
        <f>'Dat1'!J27</f>
        <v>109</v>
      </c>
      <c r="H26" s="8">
        <f>('Dat1'!AK27+'Dat1'!AM27+'Dat1'!AO27+'Dat1'!AQ27)/$A26</f>
        <v>0</v>
      </c>
      <c r="I26" s="8">
        <f>('Dat1'!AL27+'Dat1'!AN27+'Dat1'!AP27+'Dat1'!AR27)/$A26</f>
        <v>1</v>
      </c>
      <c r="J26">
        <f>('Dat1'!AS27+'Dat1'!BS27+'Dat1'!CS27+'Dat1'!DS27)/$A26</f>
        <v>0</v>
      </c>
      <c r="K26">
        <f>('Dat1'!AT27+'Dat1'!BT27+'Dat1'!CT27+'Dat1'!DT27)/$A26</f>
        <v>0</v>
      </c>
      <c r="L26">
        <f>('Dat1'!AU27+'Dat1'!BU27+'Dat1'!CU27+'Dat1'!DU27)/$A26</f>
        <v>0</v>
      </c>
      <c r="M26">
        <f>('Dat1'!AV27+'Dat1'!BV27+'Dat1'!CV27+'Dat1'!DV27)/$A26</f>
        <v>0</v>
      </c>
      <c r="N26">
        <f>('Dat1'!AW27+'Dat1'!BW27+'Dat1'!CW27+'Dat1'!DW27)/$A26</f>
        <v>0</v>
      </c>
      <c r="O26">
        <f>('Dat1'!AX27+'Dat1'!BX27+'Dat1'!CX27+'Dat1'!DX27)/$A26</f>
        <v>0</v>
      </c>
      <c r="P26">
        <f>('Dat1'!AY27+'Dat1'!BY27+'Dat1'!CY27+'Dat1'!DY27)/$A26</f>
        <v>0</v>
      </c>
      <c r="Q26">
        <f>('Dat1'!AZ27+'Dat1'!BZ27+'Dat1'!CZ27+'Dat1'!DZ27)/$A26</f>
        <v>0</v>
      </c>
      <c r="R26">
        <f>('Dat1'!BA27+'Dat1'!CA27+'Dat1'!DA27+'Dat1'!EA27)/$A26</f>
        <v>0</v>
      </c>
      <c r="S26">
        <f>('Dat1'!BB27+'Dat1'!CB27+'Dat1'!DB27+'Dat1'!EB27)/$A26</f>
        <v>0</v>
      </c>
      <c r="T26">
        <f>('Dat1'!BC27+'Dat1'!CC27+'Dat1'!DC27+'Dat1'!EC27)/$A26</f>
        <v>0</v>
      </c>
      <c r="U26">
        <f>('Dat1'!BD27+'Dat1'!CD27+'Dat1'!DD27+'Dat1'!ED27)/$A26</f>
        <v>0</v>
      </c>
      <c r="V26">
        <f>('Dat1'!BE27+'Dat1'!CE27+'Dat1'!DE27+'Dat1'!EE27)/$A26</f>
        <v>0</v>
      </c>
      <c r="W26">
        <f>('Dat1'!BF27+'Dat1'!CF27+'Dat1'!DF27+'Dat1'!EF27)/$A26</f>
        <v>0.25</v>
      </c>
      <c r="X26">
        <f>('Dat1'!BG27+'Dat1'!CG27+'Dat1'!DG27+'Dat1'!EG27)/$A26</f>
        <v>0</v>
      </c>
      <c r="Y26">
        <f>('Dat1'!BH27+'Dat1'!CH27+'Dat1'!DH27+'Dat1'!EH27)/$A26</f>
        <v>0</v>
      </c>
      <c r="Z26">
        <f>('Dat1'!BI27+'Dat1'!CI27+'Dat1'!DI27+'Dat1'!EI27)/$A26</f>
        <v>5</v>
      </c>
      <c r="AA26">
        <f>('Dat1'!BJ27+'Dat1'!CJ27+'Dat1'!DJ27+'Dat1'!EJ27)/$A26</f>
        <v>0.75</v>
      </c>
      <c r="AB26">
        <f>('Dat1'!BK27+'Dat1'!CK27+'Dat1'!DK27+'Dat1'!EK27)/$A26</f>
        <v>0</v>
      </c>
      <c r="AC26">
        <f>('Dat1'!BL27+'Dat1'!CL27+'Dat1'!DL27+'Dat1'!EL27)/$A26</f>
        <v>0</v>
      </c>
      <c r="AD26">
        <f>('Dat1'!BM27+'Dat1'!CM27+'Dat1'!DM27+'Dat1'!EM27)/$A26</f>
        <v>0</v>
      </c>
      <c r="AE26">
        <f>('Dat1'!BN27+'Dat1'!CN27+'Dat1'!DN27+'Dat1'!EN27)/$A26</f>
        <v>0</v>
      </c>
      <c r="AF26">
        <f>('Dat1'!BO27+'Dat1'!CO27+'Dat1'!DO27+'Dat1'!EO27)/$A26</f>
        <v>0</v>
      </c>
      <c r="AG26">
        <f>('Dat1'!BP27+'Dat1'!CP27+'Dat1'!DP27+'Dat1'!EP27)/$A26</f>
        <v>0</v>
      </c>
      <c r="AH26">
        <f>('Dat1'!BQ27+'Dat1'!CQ27+'Dat1'!DQ27+'Dat1'!EQ27)/$A26</f>
        <v>0.25</v>
      </c>
      <c r="AI26">
        <f>('Dat1'!BR27+'Dat1'!CR27+'Dat1'!DR27+'Dat1'!ER27)/$A26</f>
        <v>0</v>
      </c>
      <c r="AJ26" s="8">
        <f t="shared" si="5"/>
        <v>0</v>
      </c>
      <c r="AK26" s="8">
        <f t="shared" si="6"/>
        <v>6.25</v>
      </c>
      <c r="AL26">
        <f>('Dat1'!ES27+'Dat1'!GM27+'Dat1'!IG27+'Dat1'!KA27)/$A26</f>
        <v>0</v>
      </c>
      <c r="AM26">
        <f>('Dat1'!ET27+'Dat1'!GN27+'Dat1'!IH27+'Dat1'!KB27)/$A26</f>
        <v>0</v>
      </c>
      <c r="AN26">
        <f>('Dat1'!EU27+'Dat1'!GO27+'Dat1'!II27+'Dat1'!KC27)/$A26</f>
        <v>0</v>
      </c>
      <c r="AO26">
        <f>('Dat1'!EV27+'Dat1'!GP27+'Dat1'!IJ27+'Dat1'!KD27)/$A26</f>
        <v>0</v>
      </c>
      <c r="AP26">
        <f>('Dat1'!EW27+'Dat1'!GQ27+'Dat1'!IK27+'Dat1'!KE27)/$A26</f>
        <v>0</v>
      </c>
      <c r="AQ26">
        <f>('Dat1'!EX27+'Dat1'!GR27+'Dat1'!IL27+'Dat1'!KF27)/$A26</f>
        <v>0</v>
      </c>
      <c r="AR26">
        <f>('Dat1'!EY27+'Dat1'!GS27+'Dat1'!IM27+'Dat1'!KG27)/$A26</f>
        <v>0</v>
      </c>
      <c r="AS26">
        <f>('Dat1'!EZ27+'Dat1'!GT27+'Dat1'!IN27+'Dat1'!KH27)/$A26</f>
        <v>0</v>
      </c>
      <c r="AT26">
        <f>('Dat1'!FA27+'Dat1'!GU27+'Dat1'!IO27+'Dat1'!KI27)/$A26</f>
        <v>0</v>
      </c>
      <c r="AU26">
        <f>('Dat1'!FB27+'Dat1'!GV27+'Dat1'!IP27+'Dat1'!KJ27)/$A26</f>
        <v>0</v>
      </c>
      <c r="AV26">
        <f>('Dat1'!FC27+'Dat1'!GW27+'Dat1'!IQ27+'Dat1'!KK27)/$A26</f>
        <v>0</v>
      </c>
      <c r="AW26">
        <f>('Dat1'!FD27+'Dat1'!GX27+'Dat1'!IR27+'Dat1'!KL27)/$A26</f>
        <v>0</v>
      </c>
      <c r="AX26">
        <f>('Dat1'!FE27+'Dat1'!GY27+'Dat1'!IS27+'Dat1'!KM27)/$A26</f>
        <v>0</v>
      </c>
      <c r="AY26">
        <f>('Dat1'!FF27+'Dat1'!GZ27+'Dat1'!IT27+'Dat1'!KN27)/$A26</f>
        <v>0</v>
      </c>
      <c r="AZ26">
        <f>('Dat1'!FG27+'Dat1'!HA27+'Dat1'!IU27+'Dat1'!KO27)/$A26</f>
        <v>0</v>
      </c>
      <c r="BA26">
        <f>('Dat1'!FH27+'Dat1'!HB27+'Dat1'!IV27+'Dat1'!KP27)/$A26</f>
        <v>0</v>
      </c>
      <c r="BB26">
        <f>('Dat1'!FI27+'Dat1'!HC27+'Dat1'!IW27+'Dat1'!KQ27)/$A26</f>
        <v>0</v>
      </c>
      <c r="BC26">
        <f>('Dat1'!FJ27+'Dat1'!HD27+'Dat1'!IX27+'Dat1'!KR27)/$A26</f>
        <v>0</v>
      </c>
      <c r="BD26">
        <f>('Dat1'!FK27+'Dat1'!HE27+'Dat1'!IY27+'Dat1'!KS27)/$A26</f>
        <v>0</v>
      </c>
      <c r="BE26">
        <f>('Dat1'!FL27+'Dat1'!HF27+'Dat1'!IZ27+'Dat1'!KT27)/$A26</f>
        <v>0</v>
      </c>
      <c r="BF26">
        <f>('Dat1'!FM27+'Dat1'!HG27+'Dat1'!JA27+'Dat1'!KU27)/$A26</f>
        <v>0</v>
      </c>
      <c r="BG26">
        <f>('Dat1'!FN27+'Dat1'!HH27+'Dat1'!JB27+'Dat1'!KV27)/$A26</f>
        <v>0</v>
      </c>
      <c r="BH26">
        <f>('Dat1'!FO27+'Dat1'!HI27+'Dat1'!JC27+'Dat1'!KW27)/$A26</f>
        <v>0</v>
      </c>
      <c r="BI26">
        <f>('Dat1'!FP27+'Dat1'!HJ27+'Dat1'!JD27+'Dat1'!KX27)/$A26</f>
        <v>0</v>
      </c>
      <c r="BJ26">
        <f>('Dat1'!FQ27+'Dat1'!HK27+'Dat1'!JE27+'Dat1'!KY27)/$A26</f>
        <v>0</v>
      </c>
      <c r="BK26">
        <f>('Dat1'!FR27+'Dat1'!HL27+'Dat1'!JF27+'Dat1'!KZ27)/$A26</f>
        <v>0</v>
      </c>
      <c r="BL26">
        <f>('Dat1'!FS27+'Dat1'!HM27+'Dat1'!JG27+'Dat1'!LA27)/$A26</f>
        <v>0</v>
      </c>
      <c r="BM26">
        <f>('Dat1'!FT27+'Dat1'!HN27+'Dat1'!JH27+'Dat1'!LB27)/$A26</f>
        <v>0</v>
      </c>
      <c r="BN26">
        <f>('Dat1'!FU27+'Dat1'!HO27+'Dat1'!JI27+'Dat1'!LC27)/$A26</f>
        <v>0</v>
      </c>
      <c r="BO26">
        <f>('Dat1'!FV27+'Dat1'!HP27+'Dat1'!JJ27+'Dat1'!LD27)/$A26</f>
        <v>0</v>
      </c>
      <c r="BP26">
        <f>('Dat1'!FW27+'Dat1'!HQ27+'Dat1'!JK27+'Dat1'!LE27)/$A26</f>
        <v>0</v>
      </c>
      <c r="BQ26">
        <f>('Dat1'!FX27+'Dat1'!HR27+'Dat1'!JL27+'Dat1'!LF27)/$A26</f>
        <v>0</v>
      </c>
      <c r="BR26">
        <f>('Dat1'!FY27+'Dat1'!HS27+'Dat1'!JM27+'Dat1'!LG27)/$A26</f>
        <v>0</v>
      </c>
      <c r="BS26">
        <f>('Dat1'!FZ27+'Dat1'!HT27+'Dat1'!JN27+'Dat1'!LH27)/$A26</f>
        <v>0</v>
      </c>
      <c r="BT26">
        <f>('Dat1'!GA27+'Dat1'!HU27+'Dat1'!JO27+'Dat1'!LI27)/$A26</f>
        <v>0</v>
      </c>
      <c r="BU26">
        <f>('Dat1'!GB27+'Dat1'!HV27+'Dat1'!JP27+'Dat1'!LJ27)/$A26</f>
        <v>0</v>
      </c>
      <c r="BV26">
        <f>('Dat1'!GC27+'Dat1'!HW27+'Dat1'!JQ27+'Dat1'!LK27)/$A26</f>
        <v>0</v>
      </c>
      <c r="BW26">
        <f>('Dat1'!GD27+'Dat1'!HX27+'Dat1'!JR27+'Dat1'!LL27)/$A26</f>
        <v>0</v>
      </c>
      <c r="BX26">
        <f>('Dat1'!GE27+'Dat1'!HY27+'Dat1'!JS27+'Dat1'!LM27)/$A26</f>
        <v>0</v>
      </c>
      <c r="BY26">
        <f>('Dat1'!GF27+'Dat1'!HZ27+'Dat1'!JT27+'Dat1'!LN27)/$A26</f>
        <v>0</v>
      </c>
      <c r="BZ26">
        <f>('Dat1'!GG27+'Dat1'!IA27+'Dat1'!JU27+'Dat1'!LO27)/$A26</f>
        <v>0</v>
      </c>
      <c r="CA26">
        <f>('Dat1'!GH27+'Dat1'!IB27+'Dat1'!JV27+'Dat1'!LP27)/$A26</f>
        <v>0</v>
      </c>
      <c r="CB26">
        <f>('Dat1'!GI27+'Dat1'!IC27+'Dat1'!JW27+'Dat1'!LQ27)/$A26</f>
        <v>0</v>
      </c>
      <c r="CC26">
        <f>('Dat1'!GJ27+'Dat1'!ID27+'Dat1'!JX27+'Dat1'!LR27)/$A26</f>
        <v>0</v>
      </c>
      <c r="CD26">
        <f>('Dat1'!GK27+'Dat1'!IE27+'Dat1'!JY27+'Dat1'!LS27)/$A26</f>
        <v>0</v>
      </c>
      <c r="CE26">
        <f>('Dat1'!GL27+'Dat1'!IF27+'Dat1'!JZ27+'Dat1'!LT27)/$A26</f>
        <v>1</v>
      </c>
      <c r="CF26" s="8">
        <f t="shared" si="1"/>
        <v>0</v>
      </c>
      <c r="CG26" s="8">
        <f t="shared" si="2"/>
        <v>1</v>
      </c>
      <c r="CH26">
        <f>('Dat1'!LU27+'Dat1'!NM27+'Dat1'!PE27+'Dat1'!QW27)/$A26</f>
        <v>0</v>
      </c>
      <c r="CI26">
        <f>('Dat1'!LV27+'Dat1'!NN27+'Dat1'!PF27+'Dat1'!QX27)/$A26</f>
        <v>0</v>
      </c>
      <c r="CJ26">
        <f>('Dat1'!LW27+'Dat1'!NO27+'Dat1'!PG27+'Dat1'!QY27)/$A26</f>
        <v>0</v>
      </c>
      <c r="CK26">
        <f>('Dat1'!LX27+'Dat1'!NP27+'Dat1'!PH27+'Dat1'!QZ27)/$A26</f>
        <v>0</v>
      </c>
      <c r="CL26">
        <f>('Dat1'!LY27+'Dat1'!NQ27+'Dat1'!PI27+'Dat1'!RA27)/$A26</f>
        <v>0</v>
      </c>
      <c r="CM26">
        <f>('Dat1'!LZ27+'Dat1'!NR27+'Dat1'!PJ27+'Dat1'!RB27)/$A26</f>
        <v>0</v>
      </c>
      <c r="CN26">
        <f>('Dat1'!MA27+'Dat1'!NS27+'Dat1'!PK27+'Dat1'!RC27)/$A26</f>
        <v>0</v>
      </c>
      <c r="CO26">
        <f>('Dat1'!MB27+'Dat1'!NT27+'Dat1'!PL27+'Dat1'!RD27)/$A26</f>
        <v>0</v>
      </c>
      <c r="CP26">
        <f>('Dat1'!MC27+'Dat1'!NU27+'Dat1'!PM27+'Dat1'!RE27)/$A26</f>
        <v>0</v>
      </c>
      <c r="CQ26">
        <f>('Dat1'!MD27+'Dat1'!NV27+'Dat1'!PN27+'Dat1'!RF27)/$A26</f>
        <v>0</v>
      </c>
      <c r="CR26">
        <f>('Dat1'!ME27+'Dat1'!NW27+'Dat1'!PO27+'Dat1'!RG27)/$A26</f>
        <v>0</v>
      </c>
      <c r="CS26">
        <f>('Dat1'!MF27+'Dat1'!NX27+'Dat1'!PP27+'Dat1'!RH27)/$A26</f>
        <v>0</v>
      </c>
      <c r="CT26">
        <f>('Dat1'!MG27+'Dat1'!NY27+'Dat1'!PQ27+'Dat1'!RI27)/$A26</f>
        <v>0</v>
      </c>
      <c r="CU26">
        <f>('Dat1'!MH27+'Dat1'!NZ27+'Dat1'!PR27+'Dat1'!RJ27)/$A26</f>
        <v>0</v>
      </c>
      <c r="CV26">
        <f>('Dat1'!MI27+'Dat1'!OA27+'Dat1'!PS27+'Dat1'!RK27)/$A26</f>
        <v>0</v>
      </c>
      <c r="CW26">
        <f>('Dat1'!MJ27+'Dat1'!OB27+'Dat1'!PT27+'Dat1'!RL27)/$A26</f>
        <v>0</v>
      </c>
      <c r="CX26">
        <f>('Dat1'!MK27+'Dat1'!OC27+'Dat1'!PU27+'Dat1'!RM27)/$A26</f>
        <v>0</v>
      </c>
      <c r="CY26">
        <f>('Dat1'!ML27+'Dat1'!OD27+'Dat1'!PV27+'Dat1'!RN27)/$A26</f>
        <v>0</v>
      </c>
      <c r="CZ26">
        <f>('Dat1'!MM27+'Dat1'!OE27+'Dat1'!PW27+'Dat1'!RO27)/$A26</f>
        <v>0</v>
      </c>
      <c r="DA26">
        <f>('Dat1'!MN27+'Dat1'!OF27+'Dat1'!PX27+'Dat1'!RP27)/$A26</f>
        <v>0</v>
      </c>
      <c r="DB26">
        <f>('Dat1'!MO27+'Dat1'!OG27+'Dat1'!PY27+'Dat1'!RQ27)/$A26</f>
        <v>0</v>
      </c>
      <c r="DC26">
        <f>('Dat1'!MP27+'Dat1'!OH27+'Dat1'!PZ27+'Dat1'!RR27)/$A26</f>
        <v>0</v>
      </c>
      <c r="DD26">
        <f>('Dat1'!MQ27+'Dat1'!OI27+'Dat1'!QA27+'Dat1'!RS27)/$A26</f>
        <v>0</v>
      </c>
      <c r="DE26">
        <f>('Dat1'!MR27+'Dat1'!OJ27+'Dat1'!QB27+'Dat1'!RT27)/$A26</f>
        <v>0</v>
      </c>
      <c r="DF26">
        <f>('Dat1'!MS27+'Dat1'!OK27+'Dat1'!QC27+'Dat1'!RU27)/$A26</f>
        <v>0</v>
      </c>
      <c r="DG26">
        <f>('Dat1'!MT27+'Dat1'!OL27+'Dat1'!QD27+'Dat1'!RV27)/$A26</f>
        <v>0</v>
      </c>
      <c r="DH26">
        <f>('Dat1'!MU27+'Dat1'!OM27+'Dat1'!QE27+'Dat1'!RW27)/$A26</f>
        <v>0</v>
      </c>
      <c r="DI26">
        <f>('Dat1'!MV27+'Dat1'!ON27+'Dat1'!QF27+'Dat1'!RX27)/$A26</f>
        <v>0</v>
      </c>
      <c r="DJ26">
        <f>('Dat1'!MW27+'Dat1'!OO27+'Dat1'!QG27+'Dat1'!RY27)/$A26</f>
        <v>0</v>
      </c>
      <c r="DK26">
        <f>('Dat1'!MX27+'Dat1'!OP27+'Dat1'!QH27+'Dat1'!RZ27)/$A26</f>
        <v>0</v>
      </c>
      <c r="DL26">
        <f>('Dat1'!MY27+'Dat1'!OQ27+'Dat1'!QI27+'Dat1'!SA27)/$A26</f>
        <v>0</v>
      </c>
      <c r="DM26">
        <f>('Dat1'!MZ27+'Dat1'!OR27+'Dat1'!QJ27+'Dat1'!SB27)/$A26</f>
        <v>0.25</v>
      </c>
      <c r="DN26">
        <f>('Dat1'!NA27+'Dat1'!OS27+'Dat1'!QK27+'Dat1'!SC27)/$A26</f>
        <v>0</v>
      </c>
      <c r="DO26">
        <f>('Dat1'!NB27+'Dat1'!OT27+'Dat1'!QL27+'Dat1'!SD27)/$A26</f>
        <v>0</v>
      </c>
      <c r="DP26">
        <f>('Dat1'!NC27+'Dat1'!OU27+'Dat1'!QM27+'Dat1'!SE27)/$A26</f>
        <v>0</v>
      </c>
      <c r="DQ26">
        <f>('Dat1'!ND27+'Dat1'!OV27+'Dat1'!QN27+'Dat1'!SF27)/$A26</f>
        <v>0</v>
      </c>
      <c r="DR26">
        <f>('Dat1'!NE27+'Dat1'!OW27+'Dat1'!QO27+'Dat1'!SG27)/$A26</f>
        <v>0</v>
      </c>
      <c r="DS26">
        <f>('Dat1'!NF27+'Dat1'!OX27+'Dat1'!QP27+'Dat1'!SH27)/$A26</f>
        <v>0</v>
      </c>
      <c r="DT26">
        <f>('Dat1'!NG27+'Dat1'!OY27+'Dat1'!QQ27+'Dat1'!SI27)/$A26</f>
        <v>0</v>
      </c>
      <c r="DU26">
        <f>('Dat1'!NH27+'Dat1'!OZ27+'Dat1'!QR27+'Dat1'!SJ27)/$A26</f>
        <v>0</v>
      </c>
      <c r="DV26">
        <f>('Dat1'!NI27+'Dat1'!PA27+'Dat1'!QS27+'Dat1'!SK27)/$A26</f>
        <v>0</v>
      </c>
      <c r="DW26">
        <f>('Dat1'!NJ27+'Dat1'!PB27+'Dat1'!QT27+'Dat1'!SL27)/$A26</f>
        <v>0</v>
      </c>
      <c r="DX26">
        <f>('Dat1'!NK27+'Dat1'!PC27+'Dat1'!QU27+'Dat1'!SM27)/$A26</f>
        <v>0</v>
      </c>
      <c r="DY26">
        <f>('Dat1'!NL27+'Dat1'!PD27+'Dat1'!QV27+'Dat1'!SN27)/$A26</f>
        <v>0</v>
      </c>
      <c r="DZ26" s="8">
        <f t="shared" si="7"/>
        <v>0</v>
      </c>
      <c r="EA26" s="8">
        <f t="shared" si="8"/>
        <v>0.25</v>
      </c>
      <c r="EB26" s="127">
        <f>('Dat1'!SO27+'Dat1'!SQ27+'Dat1'!SS27+'Dat1'!SU27)/$A26</f>
        <v>0</v>
      </c>
      <c r="EC26" s="127">
        <f>('Dat1'!SP27+'Dat1'!SR27+'Dat1'!ST27+'Dat1'!SV27)/$A26</f>
        <v>0</v>
      </c>
      <c r="ED26" s="8">
        <f t="shared" si="16"/>
        <v>0</v>
      </c>
      <c r="EE26" s="8">
        <f t="shared" si="9"/>
        <v>0</v>
      </c>
      <c r="EF26">
        <f>SUM('Dat1'!SW27+'Dat1'!TE27+'Dat1'!TM27+'Dat1'!TU27)/$A26</f>
        <v>0.25</v>
      </c>
      <c r="EG26">
        <f>SUM('Dat1'!SX27+'Dat1'!TF27+'Dat1'!TN27+'Dat1'!TV27)/$A26</f>
        <v>0.25</v>
      </c>
      <c r="EH26">
        <f>SUM('Dat1'!SY27+'Dat1'!TG27+'Dat1'!TO27+'Dat1'!TW27)/$A26</f>
        <v>0</v>
      </c>
      <c r="EI26">
        <f>SUM('Dat1'!SZ27+'Dat1'!TH27+'Dat1'!TP27+'Dat1'!TX27)/$A26</f>
        <v>0.5</v>
      </c>
      <c r="EJ26">
        <f>SUM('Dat1'!TA27+'Dat1'!TI27+'Dat1'!TQ27+'Dat1'!TY27)/$A26</f>
        <v>0</v>
      </c>
      <c r="EK26">
        <f>SUM('Dat1'!TB27+'Dat1'!TJ27+'Dat1'!TR27+'Dat1'!TZ27)/$A26</f>
        <v>0</v>
      </c>
      <c r="EL26">
        <f>SUM('Dat1'!TC27+'Dat1'!TK27+'Dat1'!TS27+'Dat1'!UA27)/$A26</f>
        <v>0</v>
      </c>
      <c r="EM26">
        <f>SUM('Dat1'!TD27+'Dat1'!TL27+'Dat1'!TT27+'Dat1'!UB27)/$A26</f>
        <v>1.25</v>
      </c>
      <c r="EN26" s="8">
        <f t="shared" si="10"/>
        <v>1</v>
      </c>
      <c r="EO26" s="8">
        <f t="shared" si="11"/>
        <v>1.25</v>
      </c>
      <c r="EP26" s="7">
        <f>('Dat1'!UC27+'Dat1'!UG27)/2</f>
        <v>11</v>
      </c>
      <c r="EQ26" s="7">
        <f>('Dat1'!UD27+'Dat1'!UH27)/2</f>
        <v>0</v>
      </c>
      <c r="ER26" s="7">
        <f>('Dat1'!UE27+'Dat1'!UI27)/2</f>
        <v>0</v>
      </c>
      <c r="ES26" s="7">
        <f>('Dat1'!UF27+'Dat1'!UJ27)/2</f>
        <v>0.5</v>
      </c>
      <c r="ET26" s="8">
        <f>('Dat1'!UK27+'Dat1'!UT27)/2</f>
        <v>0</v>
      </c>
      <c r="EU26" s="8">
        <f>('Dat1'!UL27+'Dat1'!UU27)/2</f>
        <v>0</v>
      </c>
      <c r="EV26" s="8">
        <f>('Dat1'!UM27+'Dat1'!UV27)/2</f>
        <v>2</v>
      </c>
      <c r="EW26" s="8">
        <f>('Dat1'!UN27+'Dat1'!UW27)/2</f>
        <v>4</v>
      </c>
      <c r="EX26" s="8">
        <f>('Dat1'!UO27+'Dat1'!UX27)/2</f>
        <v>2</v>
      </c>
      <c r="EY26" s="8">
        <f>('Dat1'!UP27+'Dat1'!UY27)/2</f>
        <v>2</v>
      </c>
      <c r="EZ26" s="8">
        <f>('Dat1'!UQ27+'Dat1'!UZ27)/2</f>
        <v>0.5</v>
      </c>
      <c r="FA26" s="8">
        <f>('Dat1'!UR27+'Dat1'!VA27)/2</f>
        <v>0.5</v>
      </c>
      <c r="FB26" s="8">
        <f>('Dat1'!US27+'Dat1'!VB27)/2</f>
        <v>0</v>
      </c>
      <c r="FC26">
        <f>'Dat1'!VC27</f>
        <v>0</v>
      </c>
      <c r="FD26">
        <f>'Dat1'!VD27</f>
        <v>0</v>
      </c>
      <c r="FE26">
        <f>'Dat1'!VE27</f>
        <v>0</v>
      </c>
      <c r="FF26">
        <f>'Dat1'!VF27</f>
        <v>0</v>
      </c>
      <c r="FG26">
        <f>'Dat1'!VG27</f>
        <v>0</v>
      </c>
      <c r="FH26">
        <f>'Dat1'!VH27</f>
        <v>0</v>
      </c>
      <c r="FI26">
        <f>'Dat1'!VI27</f>
        <v>0</v>
      </c>
      <c r="FJ26">
        <f>'Dat1'!VJ27</f>
        <v>0</v>
      </c>
      <c r="FK26">
        <f>'Dat1'!VK27</f>
        <v>0</v>
      </c>
      <c r="FL26">
        <f>'Dat1'!VL27</f>
        <v>0</v>
      </c>
      <c r="FM26">
        <f>'Dat1'!VM27</f>
        <v>0</v>
      </c>
      <c r="FN26">
        <f>'Dat1'!VN27</f>
        <v>33</v>
      </c>
      <c r="FO26">
        <f>'Dat1'!VO27</f>
        <v>0</v>
      </c>
      <c r="FP26">
        <f>'Dat1'!VP27</f>
        <v>0</v>
      </c>
      <c r="FQ26">
        <f>'Dat1'!VQ27</f>
        <v>0</v>
      </c>
      <c r="FR26">
        <f>'Dat1'!VR27</f>
        <v>0</v>
      </c>
      <c r="FS26">
        <f>'Dat1'!VS27</f>
        <v>0</v>
      </c>
      <c r="FT26">
        <f>'Dat1'!VT27</f>
        <v>4</v>
      </c>
      <c r="FU26">
        <f>'Dat1'!VU27</f>
        <v>0</v>
      </c>
      <c r="FV26">
        <f>'Dat1'!VV27</f>
        <v>0</v>
      </c>
      <c r="FW26">
        <f>'Dat1'!VW27</f>
        <v>0</v>
      </c>
      <c r="FX26">
        <f>'Dat1'!VX27</f>
        <v>0</v>
      </c>
      <c r="FY26">
        <f>'Dat1'!VY27</f>
        <v>0</v>
      </c>
      <c r="FZ26">
        <f>'Dat1'!VZ27</f>
        <v>0</v>
      </c>
      <c r="GA26">
        <f>'Dat1'!WA27</f>
        <v>0</v>
      </c>
      <c r="GB26">
        <f>'Dat1'!WB27</f>
        <v>0</v>
      </c>
      <c r="GC26">
        <f>'Dat1'!WC27</f>
        <v>0</v>
      </c>
      <c r="GD26">
        <f>'Dat1'!WD27</f>
        <v>0</v>
      </c>
      <c r="GE26" s="12">
        <f>'Dat1'!WO27</f>
        <v>0</v>
      </c>
      <c r="GF26" s="12">
        <f>'Dat1'!WP27</f>
        <v>12</v>
      </c>
      <c r="GG26">
        <f>'Dat1'!WQ27</f>
        <v>0</v>
      </c>
      <c r="GH26">
        <f>'Dat1'!WR27</f>
        <v>0</v>
      </c>
      <c r="GI26">
        <f>'Dat1'!WS27</f>
        <v>0</v>
      </c>
      <c r="GJ26">
        <f>'Dat1'!WT27</f>
        <v>0</v>
      </c>
      <c r="GK26">
        <f>'Dat1'!WU27</f>
        <v>0</v>
      </c>
      <c r="GL26">
        <f>'Dat1'!WV27</f>
        <v>0</v>
      </c>
      <c r="GM26">
        <f>'Dat1'!WW27</f>
        <v>0</v>
      </c>
      <c r="GN26">
        <f>'Dat1'!WX27</f>
        <v>0</v>
      </c>
      <c r="GO26">
        <f>'Dat1'!WY27</f>
        <v>0</v>
      </c>
      <c r="GP26">
        <f>'Dat1'!WZ27</f>
        <v>0</v>
      </c>
      <c r="GQ26">
        <f>'Dat1'!XA27</f>
        <v>0</v>
      </c>
      <c r="GR26">
        <f>'Dat1'!XB27</f>
        <v>0</v>
      </c>
      <c r="GS26">
        <f>'Dat1'!XC27</f>
        <v>0</v>
      </c>
      <c r="GT26">
        <f>'Dat1'!XD27</f>
        <v>32</v>
      </c>
      <c r="GU26">
        <f>'Dat1'!XE27</f>
        <v>0</v>
      </c>
      <c r="GV26">
        <f>'Dat1'!XF27</f>
        <v>0</v>
      </c>
      <c r="GW26">
        <f>'Dat1'!XG27</f>
        <v>4</v>
      </c>
      <c r="GX26">
        <f>'Dat1'!XH27</f>
        <v>2</v>
      </c>
      <c r="GY26">
        <f>'Dat1'!XI27</f>
        <v>0</v>
      </c>
      <c r="GZ26">
        <f>'Dat1'!XJ27</f>
        <v>0</v>
      </c>
      <c r="HA26">
        <f>'Dat1'!XK27</f>
        <v>1</v>
      </c>
      <c r="HB26">
        <f>'Dat1'!XL27</f>
        <v>0</v>
      </c>
      <c r="HC26">
        <f>'Dat1'!XM27</f>
        <v>0</v>
      </c>
      <c r="HD26">
        <f>'Dat1'!XN27</f>
        <v>0</v>
      </c>
      <c r="HE26">
        <f>'Dat1'!XO27</f>
        <v>2</v>
      </c>
      <c r="HF26">
        <f>'Dat1'!XP27</f>
        <v>2</v>
      </c>
      <c r="HG26" s="12">
        <f t="shared" si="12"/>
        <v>0</v>
      </c>
      <c r="HH26" s="12">
        <f t="shared" si="13"/>
        <v>43</v>
      </c>
      <c r="HI26">
        <f>'Dat1'!XQ27</f>
        <v>0</v>
      </c>
      <c r="HJ26">
        <f>'Dat1'!XR27</f>
        <v>0</v>
      </c>
      <c r="HK26">
        <f>'Dat1'!XS27</f>
        <v>0</v>
      </c>
      <c r="HL26">
        <f>'Dat1'!XT27</f>
        <v>0</v>
      </c>
      <c r="HM26">
        <f>'Dat1'!XU27</f>
        <v>0</v>
      </c>
      <c r="HN26">
        <f>'Dat1'!XV27</f>
        <v>0</v>
      </c>
      <c r="HO26">
        <f>'Dat1'!XW27</f>
        <v>0</v>
      </c>
      <c r="HP26">
        <f>'Dat1'!XX27</f>
        <v>0</v>
      </c>
      <c r="HQ26">
        <f>'Dat1'!XY27</f>
        <v>0</v>
      </c>
      <c r="HR26">
        <f>'Dat1'!XZ27</f>
        <v>0</v>
      </c>
      <c r="HS26">
        <f>'Dat1'!YA27</f>
        <v>0</v>
      </c>
      <c r="HT26">
        <f>'Dat1'!YB27</f>
        <v>0</v>
      </c>
      <c r="HU26">
        <f>'Dat1'!YC27</f>
        <v>0</v>
      </c>
      <c r="HV26">
        <f>'Dat1'!YD27</f>
        <v>0</v>
      </c>
      <c r="HW26">
        <f>'Dat1'!YE27</f>
        <v>0</v>
      </c>
      <c r="HX26">
        <f>'Dat1'!YF27</f>
        <v>0</v>
      </c>
      <c r="HY26">
        <f>'Dat1'!YG27</f>
        <v>0</v>
      </c>
      <c r="HZ26">
        <f>'Dat1'!YH27</f>
        <v>0</v>
      </c>
      <c r="IA26">
        <f>'Dat1'!YI27</f>
        <v>0</v>
      </c>
      <c r="IB26">
        <f>'Dat1'!YJ27</f>
        <v>0</v>
      </c>
      <c r="IC26">
        <f>'Dat1'!YK27</f>
        <v>0</v>
      </c>
      <c r="ID26">
        <f>'Dat1'!YL27</f>
        <v>0</v>
      </c>
      <c r="IE26">
        <f>'Dat1'!YM27</f>
        <v>9</v>
      </c>
      <c r="IF26">
        <f>'Dat1'!YN27</f>
        <v>0</v>
      </c>
      <c r="IG26">
        <f>'Dat1'!YO27</f>
        <v>0</v>
      </c>
      <c r="IH26">
        <f>'Dat1'!YP27</f>
        <v>0</v>
      </c>
      <c r="II26">
        <f>'Dat1'!YQ27</f>
        <v>0</v>
      </c>
      <c r="IJ26">
        <f>'Dat1'!YR27</f>
        <v>0</v>
      </c>
      <c r="IK26">
        <f>'Dat1'!YS27</f>
        <v>0</v>
      </c>
      <c r="IL26">
        <f>'Dat1'!YT27</f>
        <v>0</v>
      </c>
      <c r="IM26">
        <f>'Dat1'!YU27</f>
        <v>0</v>
      </c>
      <c r="IN26">
        <f>'Dat1'!YV27</f>
        <v>0</v>
      </c>
      <c r="IO26">
        <f>'Dat1'!YW27</f>
        <v>0</v>
      </c>
      <c r="IP26">
        <f>'Dat1'!YX27</f>
        <v>0</v>
      </c>
      <c r="IQ26">
        <f>'Dat1'!YY27</f>
        <v>0</v>
      </c>
      <c r="IR26">
        <f>'Dat1'!YZ27</f>
        <v>0</v>
      </c>
      <c r="IS26">
        <f>'Dat1'!ZA27</f>
        <v>0</v>
      </c>
      <c r="IT26">
        <f>'Dat1'!ZB27</f>
        <v>0</v>
      </c>
      <c r="IU26">
        <f>'Dat1'!ZC27</f>
        <v>0</v>
      </c>
      <c r="IV26">
        <f>'Dat1'!ZD27</f>
        <v>0</v>
      </c>
      <c r="IW26">
        <f>'Dat1'!ZE27</f>
        <v>0</v>
      </c>
      <c r="IX26">
        <f>'Dat1'!ZF27</f>
        <v>0</v>
      </c>
      <c r="IY26">
        <f>'Dat1'!ZG27</f>
        <v>0</v>
      </c>
      <c r="IZ26">
        <f>'Dat1'!ZH27</f>
        <v>0</v>
      </c>
      <c r="JA26">
        <f>'Dat1'!ZI27</f>
        <v>0</v>
      </c>
      <c r="JB26">
        <f>'Dat1'!ZJ27</f>
        <v>0</v>
      </c>
      <c r="JC26" s="12">
        <f t="shared" si="3"/>
        <v>9</v>
      </c>
      <c r="JD26" s="12">
        <f t="shared" si="4"/>
        <v>0</v>
      </c>
      <c r="JE26">
        <f>'Dat1'!ZK27</f>
        <v>0</v>
      </c>
      <c r="JF26">
        <f>'Dat1'!ZL27</f>
        <v>0</v>
      </c>
      <c r="JG26">
        <f>'Dat1'!ZM27</f>
        <v>0</v>
      </c>
      <c r="JH26">
        <f>'Dat1'!ZN27</f>
        <v>0</v>
      </c>
      <c r="JI26">
        <f>'Dat1'!ZO27</f>
        <v>0</v>
      </c>
      <c r="JJ26">
        <f>'Dat1'!ZP27</f>
        <v>1</v>
      </c>
      <c r="JK26">
        <f>'Dat1'!ZQ27</f>
        <v>0</v>
      </c>
      <c r="JL26">
        <f>'Dat1'!ZR27</f>
        <v>0</v>
      </c>
      <c r="JM26">
        <f>'Dat1'!ZS27</f>
        <v>0</v>
      </c>
      <c r="JN26">
        <f>'Dat1'!ZT27</f>
        <v>0</v>
      </c>
      <c r="JO26">
        <f>'Dat1'!ZU27</f>
        <v>0</v>
      </c>
      <c r="JP26">
        <f>'Dat1'!ZV27</f>
        <v>0</v>
      </c>
      <c r="JQ26">
        <f>'Dat1'!ZW27</f>
        <v>0</v>
      </c>
      <c r="JR26">
        <f>'Dat1'!ZX27</f>
        <v>0</v>
      </c>
      <c r="JS26">
        <f>'Dat1'!ZY27</f>
        <v>0</v>
      </c>
      <c r="JT26">
        <f>'Dat1'!ZZ27</f>
        <v>0</v>
      </c>
      <c r="JU26">
        <f>'Dat1'!AAA27</f>
        <v>0</v>
      </c>
      <c r="JV26">
        <f>'Dat1'!AAB27</f>
        <v>0</v>
      </c>
      <c r="JW26">
        <f>'Dat1'!AAC27</f>
        <v>0</v>
      </c>
      <c r="JX26">
        <f>'Dat1'!AAD27</f>
        <v>0</v>
      </c>
      <c r="JY26">
        <f>'Dat1'!AAE27</f>
        <v>0</v>
      </c>
      <c r="JZ26">
        <f>'Dat1'!AAF27</f>
        <v>0</v>
      </c>
      <c r="KA26">
        <f>'Dat1'!AAG27</f>
        <v>0</v>
      </c>
      <c r="KB26">
        <f>'Dat1'!AAH27</f>
        <v>1</v>
      </c>
      <c r="KC26">
        <f>'Dat1'!AAI27</f>
        <v>0</v>
      </c>
      <c r="KD26">
        <f>'Dat1'!AAJ27</f>
        <v>0</v>
      </c>
      <c r="KE26">
        <f>'Dat1'!AAK27</f>
        <v>0</v>
      </c>
      <c r="KF26">
        <f>'Dat1'!AAL27</f>
        <v>0</v>
      </c>
      <c r="KG26">
        <f>'Dat1'!AAM27</f>
        <v>0</v>
      </c>
      <c r="KH26">
        <f>'Dat1'!AAN27</f>
        <v>0</v>
      </c>
      <c r="KI26">
        <f>'Dat1'!AAO27</f>
        <v>1</v>
      </c>
      <c r="KJ26">
        <f>'Dat1'!AAP27</f>
        <v>0</v>
      </c>
      <c r="KK26">
        <f>'Dat1'!AAQ27</f>
        <v>0</v>
      </c>
      <c r="KL26">
        <f>'Dat1'!AAR27</f>
        <v>0</v>
      </c>
      <c r="KM26">
        <f>'Dat1'!AAS27</f>
        <v>0</v>
      </c>
      <c r="KN26">
        <f>'Dat1'!AAT27</f>
        <v>0</v>
      </c>
      <c r="KO26">
        <f>'Dat1'!AAU27</f>
        <v>0</v>
      </c>
      <c r="KP26">
        <f>'Dat1'!AAV27</f>
        <v>0</v>
      </c>
      <c r="KQ26">
        <f>'Dat1'!AAW27</f>
        <v>0</v>
      </c>
      <c r="KR26">
        <f>'Dat1'!AAX27</f>
        <v>0</v>
      </c>
      <c r="KS26">
        <f>'Dat1'!AAY27</f>
        <v>0</v>
      </c>
      <c r="KT26">
        <f>'Dat1'!AAZ27</f>
        <v>0</v>
      </c>
      <c r="KU26">
        <f>'Dat1'!ABA27</f>
        <v>0</v>
      </c>
      <c r="KV26">
        <f>'Dat1'!ABB27</f>
        <v>0</v>
      </c>
      <c r="KW26" s="12">
        <f>SUM(Dat1fix!JE26:JZ26)</f>
        <v>1</v>
      </c>
      <c r="KX26" s="12">
        <f t="shared" si="14"/>
        <v>2</v>
      </c>
      <c r="KY26" s="12">
        <f>'Dat1'!ABC27</f>
        <v>0</v>
      </c>
      <c r="KZ26" s="12">
        <f>'Dat1'!ABD27</f>
        <v>12</v>
      </c>
      <c r="LA26">
        <f>'Dat1'!ABE27</f>
        <v>0</v>
      </c>
      <c r="LB26">
        <f>'Dat1'!ABF27</f>
        <v>0</v>
      </c>
      <c r="LC26">
        <f>'Dat1'!ABG27</f>
        <v>0</v>
      </c>
      <c r="LD26">
        <f>'Dat1'!VI27</f>
        <v>0</v>
      </c>
      <c r="LE26">
        <f>'Dat1'!VJ27</f>
        <v>0</v>
      </c>
      <c r="LF26">
        <f>'Dat1'!VK27</f>
        <v>0</v>
      </c>
      <c r="LG26">
        <f>'Dat1'!VL27</f>
        <v>0</v>
      </c>
      <c r="LH26">
        <f>'Dat1'!VM27</f>
        <v>0</v>
      </c>
      <c r="LI26">
        <f>'Dat1'!VN27</f>
        <v>33</v>
      </c>
      <c r="LJ26">
        <f>'Dat1'!VO27</f>
        <v>0</v>
      </c>
      <c r="LK26">
        <f>'Dat1'!VP27</f>
        <v>0</v>
      </c>
      <c r="LL26">
        <f>'Dat1'!VQ27</f>
        <v>0</v>
      </c>
      <c r="LM26">
        <f>'Dat1'!VR27</f>
        <v>0</v>
      </c>
      <c r="LN26">
        <f>'Dat1'!VS27</f>
        <v>0</v>
      </c>
      <c r="LO26">
        <f>'Dat1'!VT27</f>
        <v>4</v>
      </c>
      <c r="LP26">
        <f>'Dat1'!VU27</f>
        <v>0</v>
      </c>
      <c r="LQ26">
        <f>'Dat1'!VV27</f>
        <v>0</v>
      </c>
      <c r="LR26">
        <f>'Dat1'!VW27</f>
        <v>0</v>
      </c>
      <c r="LS26">
        <f>'Dat1'!VX27</f>
        <v>0</v>
      </c>
      <c r="LT26">
        <f>'Dat1'!VY27</f>
        <v>0</v>
      </c>
      <c r="LU26">
        <f>'Dat1'!VZ27</f>
        <v>0</v>
      </c>
      <c r="LV26" s="12">
        <f>'Dat1'!WA27</f>
        <v>0</v>
      </c>
      <c r="LW26" s="12">
        <f>'Dat1'!WB27</f>
        <v>0</v>
      </c>
      <c r="LX26" s="12">
        <f>'Dat1'!WC27</f>
        <v>0</v>
      </c>
      <c r="LY26" s="12">
        <f>'Dat1'!WD27</f>
        <v>0</v>
      </c>
      <c r="LZ26" s="364">
        <f>'Dat1'!AG27</f>
        <v>5</v>
      </c>
      <c r="MA26" s="364">
        <f>'Dat1'!AH27</f>
        <v>6</v>
      </c>
      <c r="MB26" s="364">
        <f>'Dat1'!AI27</f>
        <v>11</v>
      </c>
      <c r="MC26" s="364">
        <f>'Dat1'!AJ27</f>
        <v>0</v>
      </c>
      <c r="MD26" s="364">
        <f>'Dat1'!WE27</f>
        <v>52</v>
      </c>
    </row>
    <row r="27" spans="1:342">
      <c r="A27" s="73">
        <f>'Dat1'!C28</f>
        <v>4</v>
      </c>
      <c r="B27" t="str">
        <f>'Dat1'!F28</f>
        <v>Vestfold</v>
      </c>
      <c r="C27" t="str">
        <f>'Dat1'!G28</f>
        <v>Thor Heyerdahls vgs</v>
      </c>
      <c r="D27" t="str">
        <f>'Dat1'!H28&amp;" ("&amp;LEFT('Dat1'!I28,1)&amp;"S)"</f>
        <v>Søndre Vestfold fengsel Larvik avd (HS)</v>
      </c>
      <c r="E27">
        <f t="shared" ref="E27:E59" si="18">IF(RIGHT(D27,3)="HS)",1,2)</f>
        <v>1</v>
      </c>
      <c r="F27">
        <f t="shared" si="15"/>
        <v>1</v>
      </c>
      <c r="G27">
        <f>'Dat1'!J28</f>
        <v>16</v>
      </c>
      <c r="H27" s="8">
        <f>('Dat1'!AK28+'Dat1'!AM28+'Dat1'!AO28+'Dat1'!AQ28)/$A27</f>
        <v>0.25</v>
      </c>
      <c r="I27" s="8">
        <f>('Dat1'!AL28+'Dat1'!AN28+'Dat1'!AP28+'Dat1'!AR28)/$A27</f>
        <v>0</v>
      </c>
      <c r="J27">
        <f>('Dat1'!AS28+'Dat1'!BS28+'Dat1'!CS28+'Dat1'!DS28)/$A27</f>
        <v>0</v>
      </c>
      <c r="K27">
        <f>('Dat1'!AT28+'Dat1'!BT28+'Dat1'!CT28+'Dat1'!DT28)/$A27</f>
        <v>0.25</v>
      </c>
      <c r="L27">
        <f>('Dat1'!AU28+'Dat1'!BU28+'Dat1'!CU28+'Dat1'!DU28)/$A27</f>
        <v>0</v>
      </c>
      <c r="M27">
        <f>('Dat1'!AV28+'Dat1'!BV28+'Dat1'!CV28+'Dat1'!DV28)/$A27</f>
        <v>2.75</v>
      </c>
      <c r="N27">
        <f>('Dat1'!AW28+'Dat1'!BW28+'Dat1'!CW28+'Dat1'!DW28)/$A27</f>
        <v>2.5</v>
      </c>
      <c r="O27">
        <f>('Dat1'!AX28+'Dat1'!BX28+'Dat1'!CX28+'Dat1'!DX28)/$A27</f>
        <v>0</v>
      </c>
      <c r="P27">
        <f>('Dat1'!AY28+'Dat1'!BY28+'Dat1'!CY28+'Dat1'!DY28)/$A27</f>
        <v>0.25</v>
      </c>
      <c r="Q27">
        <f>('Dat1'!AZ28+'Dat1'!BZ28+'Dat1'!CZ28+'Dat1'!DZ28)/$A27</f>
        <v>0</v>
      </c>
      <c r="R27">
        <f>('Dat1'!BA28+'Dat1'!CA28+'Dat1'!DA28+'Dat1'!EA28)/$A27</f>
        <v>0.25</v>
      </c>
      <c r="S27">
        <f>('Dat1'!BB28+'Dat1'!CB28+'Dat1'!DB28+'Dat1'!EB28)/$A27</f>
        <v>0</v>
      </c>
      <c r="T27">
        <f>('Dat1'!BC28+'Dat1'!CC28+'Dat1'!DC28+'Dat1'!EC28)/$A27</f>
        <v>0</v>
      </c>
      <c r="U27">
        <f>('Dat1'!BD28+'Dat1'!CD28+'Dat1'!DD28+'Dat1'!ED28)/$A27</f>
        <v>0.5</v>
      </c>
      <c r="V27">
        <f>('Dat1'!BE28+'Dat1'!CE28+'Dat1'!DE28+'Dat1'!EE28)/$A27</f>
        <v>1</v>
      </c>
      <c r="W27">
        <f>('Dat1'!BF28+'Dat1'!CF28+'Dat1'!DF28+'Dat1'!EF28)/$A27</f>
        <v>0</v>
      </c>
      <c r="X27">
        <f>('Dat1'!BG28+'Dat1'!CG28+'Dat1'!DG28+'Dat1'!EG28)/$A27</f>
        <v>0</v>
      </c>
      <c r="Y27">
        <f>('Dat1'!BH28+'Dat1'!CH28+'Dat1'!DH28+'Dat1'!EH28)/$A27</f>
        <v>0</v>
      </c>
      <c r="Z27">
        <f>('Dat1'!BI28+'Dat1'!CI28+'Dat1'!DI28+'Dat1'!EI28)/$A27</f>
        <v>0</v>
      </c>
      <c r="AA27">
        <f>('Dat1'!BJ28+'Dat1'!CJ28+'Dat1'!DJ28+'Dat1'!EJ28)/$A27</f>
        <v>0</v>
      </c>
      <c r="AB27">
        <f>('Dat1'!BK28+'Dat1'!CK28+'Dat1'!DK28+'Dat1'!EK28)/$A27</f>
        <v>0</v>
      </c>
      <c r="AC27">
        <f>('Dat1'!BL28+'Dat1'!CL28+'Dat1'!DL28+'Dat1'!EL28)/$A27</f>
        <v>0</v>
      </c>
      <c r="AD27">
        <f>('Dat1'!BM28+'Dat1'!CM28+'Dat1'!DM28+'Dat1'!EM28)/$A27</f>
        <v>0</v>
      </c>
      <c r="AE27">
        <f>('Dat1'!BN28+'Dat1'!CN28+'Dat1'!DN28+'Dat1'!EN28)/$A27</f>
        <v>0</v>
      </c>
      <c r="AF27">
        <f>('Dat1'!BO28+'Dat1'!CO28+'Dat1'!DO28+'Dat1'!EO28)/$A27</f>
        <v>0</v>
      </c>
      <c r="AG27">
        <f>('Dat1'!BP28+'Dat1'!CP28+'Dat1'!DP28+'Dat1'!EP28)/$A27</f>
        <v>0</v>
      </c>
      <c r="AH27">
        <f>('Dat1'!BQ28+'Dat1'!CQ28+'Dat1'!DQ28+'Dat1'!EQ28)/$A27</f>
        <v>0</v>
      </c>
      <c r="AI27">
        <f>('Dat1'!BR28+'Dat1'!CR28+'Dat1'!DR28+'Dat1'!ER28)/$A27</f>
        <v>0</v>
      </c>
      <c r="AJ27" s="8">
        <f t="shared" si="5"/>
        <v>7.5</v>
      </c>
      <c r="AK27" s="8">
        <f t="shared" si="6"/>
        <v>0</v>
      </c>
      <c r="AL27">
        <f>('Dat1'!ES28+'Dat1'!GM28+'Dat1'!IG28+'Dat1'!KA28)/$A27</f>
        <v>0</v>
      </c>
      <c r="AM27">
        <f>('Dat1'!ET28+'Dat1'!GN28+'Dat1'!IH28+'Dat1'!KB28)/$A27</f>
        <v>0</v>
      </c>
      <c r="AN27">
        <f>('Dat1'!EU28+'Dat1'!GO28+'Dat1'!II28+'Dat1'!KC28)/$A27</f>
        <v>0</v>
      </c>
      <c r="AO27">
        <f>('Dat1'!EV28+'Dat1'!GP28+'Dat1'!IJ28+'Dat1'!KD28)/$A27</f>
        <v>0</v>
      </c>
      <c r="AP27">
        <f>('Dat1'!EW28+'Dat1'!GQ28+'Dat1'!IK28+'Dat1'!KE28)/$A27</f>
        <v>0</v>
      </c>
      <c r="AQ27">
        <f>('Dat1'!EX28+'Dat1'!GR28+'Dat1'!IL28+'Dat1'!KF28)/$A27</f>
        <v>0</v>
      </c>
      <c r="AR27">
        <f>('Dat1'!EY28+'Dat1'!GS28+'Dat1'!IM28+'Dat1'!KG28)/$A27</f>
        <v>0</v>
      </c>
      <c r="AS27">
        <f>('Dat1'!EZ28+'Dat1'!GT28+'Dat1'!IN28+'Dat1'!KH28)/$A27</f>
        <v>0</v>
      </c>
      <c r="AT27">
        <f>('Dat1'!FA28+'Dat1'!GU28+'Dat1'!IO28+'Dat1'!KI28)/$A27</f>
        <v>0</v>
      </c>
      <c r="AU27">
        <f>('Dat1'!FB28+'Dat1'!GV28+'Dat1'!IP28+'Dat1'!KJ28)/$A27</f>
        <v>0</v>
      </c>
      <c r="AV27">
        <f>('Dat1'!FC28+'Dat1'!GW28+'Dat1'!IQ28+'Dat1'!KK28)/$A27</f>
        <v>0</v>
      </c>
      <c r="AW27">
        <f>('Dat1'!FD28+'Dat1'!GX28+'Dat1'!IR28+'Dat1'!KL28)/$A27</f>
        <v>0</v>
      </c>
      <c r="AX27">
        <f>('Dat1'!FE28+'Dat1'!GY28+'Dat1'!IS28+'Dat1'!KM28)/$A27</f>
        <v>0</v>
      </c>
      <c r="AY27">
        <f>('Dat1'!FF28+'Dat1'!GZ28+'Dat1'!IT28+'Dat1'!KN28)/$A27</f>
        <v>0</v>
      </c>
      <c r="AZ27">
        <f>('Dat1'!FG28+'Dat1'!HA28+'Dat1'!IU28+'Dat1'!KO28)/$A27</f>
        <v>0</v>
      </c>
      <c r="BA27">
        <f>('Dat1'!FH28+'Dat1'!HB28+'Dat1'!IV28+'Dat1'!KP28)/$A27</f>
        <v>0</v>
      </c>
      <c r="BB27">
        <f>('Dat1'!FI28+'Dat1'!HC28+'Dat1'!IW28+'Dat1'!KQ28)/$A27</f>
        <v>0</v>
      </c>
      <c r="BC27">
        <f>('Dat1'!FJ28+'Dat1'!HD28+'Dat1'!IX28+'Dat1'!KR28)/$A27</f>
        <v>0</v>
      </c>
      <c r="BD27">
        <f>('Dat1'!FK28+'Dat1'!HE28+'Dat1'!IY28+'Dat1'!KS28)/$A27</f>
        <v>0</v>
      </c>
      <c r="BE27">
        <f>('Dat1'!FL28+'Dat1'!HF28+'Dat1'!IZ28+'Dat1'!KT28)/$A27</f>
        <v>0</v>
      </c>
      <c r="BF27">
        <f>('Dat1'!FM28+'Dat1'!HG28+'Dat1'!JA28+'Dat1'!KU28)/$A27</f>
        <v>0</v>
      </c>
      <c r="BG27">
        <f>('Dat1'!FN28+'Dat1'!HH28+'Dat1'!JB28+'Dat1'!KV28)/$A27</f>
        <v>0</v>
      </c>
      <c r="BH27">
        <f>('Dat1'!FO28+'Dat1'!HI28+'Dat1'!JC28+'Dat1'!KW28)/$A27</f>
        <v>0</v>
      </c>
      <c r="BI27">
        <f>('Dat1'!FP28+'Dat1'!HJ28+'Dat1'!JD28+'Dat1'!KX28)/$A27</f>
        <v>0</v>
      </c>
      <c r="BJ27">
        <f>('Dat1'!FQ28+'Dat1'!HK28+'Dat1'!JE28+'Dat1'!KY28)/$A27</f>
        <v>0</v>
      </c>
      <c r="BK27">
        <f>('Dat1'!FR28+'Dat1'!HL28+'Dat1'!JF28+'Dat1'!KZ28)/$A27</f>
        <v>0</v>
      </c>
      <c r="BL27">
        <f>('Dat1'!FS28+'Dat1'!HM28+'Dat1'!JG28+'Dat1'!LA28)/$A27</f>
        <v>0</v>
      </c>
      <c r="BM27">
        <f>('Dat1'!FT28+'Dat1'!HN28+'Dat1'!JH28+'Dat1'!LB28)/$A27</f>
        <v>0</v>
      </c>
      <c r="BN27">
        <f>('Dat1'!FU28+'Dat1'!HO28+'Dat1'!JI28+'Dat1'!LC28)/$A27</f>
        <v>0</v>
      </c>
      <c r="BO27">
        <f>('Dat1'!FV28+'Dat1'!HP28+'Dat1'!JJ28+'Dat1'!LD28)/$A27</f>
        <v>0</v>
      </c>
      <c r="BP27">
        <f>('Dat1'!FW28+'Dat1'!HQ28+'Dat1'!JK28+'Dat1'!LE28)/$A27</f>
        <v>0</v>
      </c>
      <c r="BQ27">
        <f>('Dat1'!FX28+'Dat1'!HR28+'Dat1'!JL28+'Dat1'!LF28)/$A27</f>
        <v>0</v>
      </c>
      <c r="BR27">
        <f>('Dat1'!FY28+'Dat1'!HS28+'Dat1'!JM28+'Dat1'!LG28)/$A27</f>
        <v>0</v>
      </c>
      <c r="BS27">
        <f>('Dat1'!FZ28+'Dat1'!HT28+'Dat1'!JN28+'Dat1'!LH28)/$A27</f>
        <v>0</v>
      </c>
      <c r="BT27">
        <f>('Dat1'!GA28+'Dat1'!HU28+'Dat1'!JO28+'Dat1'!LI28)/$A27</f>
        <v>0</v>
      </c>
      <c r="BU27">
        <f>('Dat1'!GB28+'Dat1'!HV28+'Dat1'!JP28+'Dat1'!LJ28)/$A27</f>
        <v>0</v>
      </c>
      <c r="BV27">
        <f>('Dat1'!GC28+'Dat1'!HW28+'Dat1'!JQ28+'Dat1'!LK28)/$A27</f>
        <v>0</v>
      </c>
      <c r="BW27">
        <f>('Dat1'!GD28+'Dat1'!HX28+'Dat1'!JR28+'Dat1'!LL28)/$A27</f>
        <v>0</v>
      </c>
      <c r="BX27">
        <f>('Dat1'!GE28+'Dat1'!HY28+'Dat1'!JS28+'Dat1'!LM28)/$A27</f>
        <v>0</v>
      </c>
      <c r="BY27">
        <f>('Dat1'!GF28+'Dat1'!HZ28+'Dat1'!JT28+'Dat1'!LN28)/$A27</f>
        <v>0</v>
      </c>
      <c r="BZ27">
        <f>('Dat1'!GG28+'Dat1'!IA28+'Dat1'!JU28+'Dat1'!LO28)/$A27</f>
        <v>0</v>
      </c>
      <c r="CA27">
        <f>('Dat1'!GH28+'Dat1'!IB28+'Dat1'!JV28+'Dat1'!LP28)/$A27</f>
        <v>0</v>
      </c>
      <c r="CB27">
        <f>('Dat1'!GI28+'Dat1'!IC28+'Dat1'!JW28+'Dat1'!LQ28)/$A27</f>
        <v>0</v>
      </c>
      <c r="CC27">
        <f>('Dat1'!GJ28+'Dat1'!ID28+'Dat1'!JX28+'Dat1'!LR28)/$A27</f>
        <v>0</v>
      </c>
      <c r="CD27">
        <f>('Dat1'!GK28+'Dat1'!IE28+'Dat1'!JY28+'Dat1'!LS28)/$A27</f>
        <v>0</v>
      </c>
      <c r="CE27">
        <f>('Dat1'!GL28+'Dat1'!IF28+'Dat1'!JZ28+'Dat1'!LT28)/$A27</f>
        <v>0</v>
      </c>
      <c r="CF27" s="8">
        <f t="shared" si="1"/>
        <v>0</v>
      </c>
      <c r="CG27" s="8">
        <f t="shared" si="2"/>
        <v>0</v>
      </c>
      <c r="CH27">
        <f>('Dat1'!LU28+'Dat1'!NM28+'Dat1'!PE28+'Dat1'!QW28)/$A27</f>
        <v>0</v>
      </c>
      <c r="CI27">
        <f>('Dat1'!LV28+'Dat1'!NN28+'Dat1'!PF28+'Dat1'!QX28)/$A27</f>
        <v>0</v>
      </c>
      <c r="CJ27">
        <f>('Dat1'!LW28+'Dat1'!NO28+'Dat1'!PG28+'Dat1'!QY28)/$A27</f>
        <v>0</v>
      </c>
      <c r="CK27">
        <f>('Dat1'!LX28+'Dat1'!NP28+'Dat1'!PH28+'Dat1'!QZ28)/$A27</f>
        <v>0</v>
      </c>
      <c r="CL27">
        <f>('Dat1'!LY28+'Dat1'!NQ28+'Dat1'!PI28+'Dat1'!RA28)/$A27</f>
        <v>0</v>
      </c>
      <c r="CM27">
        <f>('Dat1'!LZ28+'Dat1'!NR28+'Dat1'!PJ28+'Dat1'!RB28)/$A27</f>
        <v>0</v>
      </c>
      <c r="CN27">
        <f>('Dat1'!MA28+'Dat1'!NS28+'Dat1'!PK28+'Dat1'!RC28)/$A27</f>
        <v>0</v>
      </c>
      <c r="CO27">
        <f>('Dat1'!MB28+'Dat1'!NT28+'Dat1'!PL28+'Dat1'!RD28)/$A27</f>
        <v>0</v>
      </c>
      <c r="CP27">
        <f>('Dat1'!MC28+'Dat1'!NU28+'Dat1'!PM28+'Dat1'!RE28)/$A27</f>
        <v>0</v>
      </c>
      <c r="CQ27">
        <f>('Dat1'!MD28+'Dat1'!NV28+'Dat1'!PN28+'Dat1'!RF28)/$A27</f>
        <v>0</v>
      </c>
      <c r="CR27">
        <f>('Dat1'!ME28+'Dat1'!NW28+'Dat1'!PO28+'Dat1'!RG28)/$A27</f>
        <v>0</v>
      </c>
      <c r="CS27">
        <f>('Dat1'!MF28+'Dat1'!NX28+'Dat1'!PP28+'Dat1'!RH28)/$A27</f>
        <v>0</v>
      </c>
      <c r="CT27">
        <f>('Dat1'!MG28+'Dat1'!NY28+'Dat1'!PQ28+'Dat1'!RI28)/$A27</f>
        <v>0</v>
      </c>
      <c r="CU27">
        <f>('Dat1'!MH28+'Dat1'!NZ28+'Dat1'!PR28+'Dat1'!RJ28)/$A27</f>
        <v>0</v>
      </c>
      <c r="CV27">
        <f>('Dat1'!MI28+'Dat1'!OA28+'Dat1'!PS28+'Dat1'!RK28)/$A27</f>
        <v>0</v>
      </c>
      <c r="CW27">
        <f>('Dat1'!MJ28+'Dat1'!OB28+'Dat1'!PT28+'Dat1'!RL28)/$A27</f>
        <v>0</v>
      </c>
      <c r="CX27">
        <f>('Dat1'!MK28+'Dat1'!OC28+'Dat1'!PU28+'Dat1'!RM28)/$A27</f>
        <v>0</v>
      </c>
      <c r="CY27">
        <f>('Dat1'!ML28+'Dat1'!OD28+'Dat1'!PV28+'Dat1'!RN28)/$A27</f>
        <v>0</v>
      </c>
      <c r="CZ27">
        <f>('Dat1'!MM28+'Dat1'!OE28+'Dat1'!PW28+'Dat1'!RO28)/$A27</f>
        <v>0</v>
      </c>
      <c r="DA27">
        <f>('Dat1'!MN28+'Dat1'!OF28+'Dat1'!PX28+'Dat1'!RP28)/$A27</f>
        <v>0</v>
      </c>
      <c r="DB27">
        <f>('Dat1'!MO28+'Dat1'!OG28+'Dat1'!PY28+'Dat1'!RQ28)/$A27</f>
        <v>0.25</v>
      </c>
      <c r="DC27">
        <f>('Dat1'!MP28+'Dat1'!OH28+'Dat1'!PZ28+'Dat1'!RR28)/$A27</f>
        <v>0</v>
      </c>
      <c r="DD27">
        <f>('Dat1'!MQ28+'Dat1'!OI28+'Dat1'!QA28+'Dat1'!RS28)/$A27</f>
        <v>0</v>
      </c>
      <c r="DE27">
        <f>('Dat1'!MR28+'Dat1'!OJ28+'Dat1'!QB28+'Dat1'!RT28)/$A27</f>
        <v>0</v>
      </c>
      <c r="DF27">
        <f>('Dat1'!MS28+'Dat1'!OK28+'Dat1'!QC28+'Dat1'!RU28)/$A27</f>
        <v>0</v>
      </c>
      <c r="DG27">
        <f>('Dat1'!MT28+'Dat1'!OL28+'Dat1'!QD28+'Dat1'!RV28)/$A27</f>
        <v>1</v>
      </c>
      <c r="DH27">
        <f>('Dat1'!MU28+'Dat1'!OM28+'Dat1'!QE28+'Dat1'!RW28)/$A27</f>
        <v>0</v>
      </c>
      <c r="DI27">
        <f>('Dat1'!MV28+'Dat1'!ON28+'Dat1'!QF28+'Dat1'!RX28)/$A27</f>
        <v>0</v>
      </c>
      <c r="DJ27">
        <f>('Dat1'!MW28+'Dat1'!OO28+'Dat1'!QG28+'Dat1'!RY28)/$A27</f>
        <v>0</v>
      </c>
      <c r="DK27">
        <f>('Dat1'!MX28+'Dat1'!OP28+'Dat1'!QH28+'Dat1'!RZ28)/$A27</f>
        <v>0</v>
      </c>
      <c r="DL27">
        <f>('Dat1'!MY28+'Dat1'!OQ28+'Dat1'!QI28+'Dat1'!SA28)/$A27</f>
        <v>0</v>
      </c>
      <c r="DM27">
        <f>('Dat1'!MZ28+'Dat1'!OR28+'Dat1'!QJ28+'Dat1'!SB28)/$A27</f>
        <v>2</v>
      </c>
      <c r="DN27">
        <f>('Dat1'!NA28+'Dat1'!OS28+'Dat1'!QK28+'Dat1'!SC28)/$A27</f>
        <v>0</v>
      </c>
      <c r="DO27">
        <f>('Dat1'!NB28+'Dat1'!OT28+'Dat1'!QL28+'Dat1'!SD28)/$A27</f>
        <v>0</v>
      </c>
      <c r="DP27">
        <f>('Dat1'!NC28+'Dat1'!OU28+'Dat1'!QM28+'Dat1'!SE28)/$A27</f>
        <v>0</v>
      </c>
      <c r="DQ27">
        <f>('Dat1'!ND28+'Dat1'!OV28+'Dat1'!QN28+'Dat1'!SF28)/$A27</f>
        <v>2</v>
      </c>
      <c r="DR27">
        <f>('Dat1'!NE28+'Dat1'!OW28+'Dat1'!QO28+'Dat1'!SG28)/$A27</f>
        <v>0</v>
      </c>
      <c r="DS27">
        <f>('Dat1'!NF28+'Dat1'!OX28+'Dat1'!QP28+'Dat1'!SH28)/$A27</f>
        <v>0</v>
      </c>
      <c r="DT27">
        <f>('Dat1'!NG28+'Dat1'!OY28+'Dat1'!QQ28+'Dat1'!SI28)/$A27</f>
        <v>0</v>
      </c>
      <c r="DU27">
        <f>('Dat1'!NH28+'Dat1'!OZ28+'Dat1'!QR28+'Dat1'!SJ28)/$A27</f>
        <v>0</v>
      </c>
      <c r="DV27">
        <f>('Dat1'!NI28+'Dat1'!PA28+'Dat1'!QS28+'Dat1'!SK28)/$A27</f>
        <v>0</v>
      </c>
      <c r="DW27">
        <f>('Dat1'!NJ28+'Dat1'!PB28+'Dat1'!QT28+'Dat1'!SL28)/$A27</f>
        <v>0</v>
      </c>
      <c r="DX27">
        <f>('Dat1'!NK28+'Dat1'!PC28+'Dat1'!QU28+'Dat1'!SM28)/$A27</f>
        <v>0.25</v>
      </c>
      <c r="DY27">
        <f>('Dat1'!NL28+'Dat1'!PD28+'Dat1'!QV28+'Dat1'!SN28)/$A27</f>
        <v>0</v>
      </c>
      <c r="DZ27" s="8">
        <f t="shared" si="7"/>
        <v>0.25</v>
      </c>
      <c r="EA27" s="8">
        <f t="shared" si="8"/>
        <v>5.25</v>
      </c>
      <c r="EB27" s="127">
        <f>('Dat1'!SO28+'Dat1'!SQ28+'Dat1'!SS28+'Dat1'!SU28)/$A27</f>
        <v>0</v>
      </c>
      <c r="EC27" s="127">
        <f>('Dat1'!SP28+'Dat1'!SR28+'Dat1'!ST28+'Dat1'!SV28)/$A27</f>
        <v>0</v>
      </c>
      <c r="ED27" s="8">
        <f t="shared" si="16"/>
        <v>0</v>
      </c>
      <c r="EE27" s="8">
        <f t="shared" si="9"/>
        <v>0</v>
      </c>
      <c r="EF27">
        <f>SUM('Dat1'!SW28+'Dat1'!TE28+'Dat1'!TM28+'Dat1'!TU28)/$A27</f>
        <v>0</v>
      </c>
      <c r="EG27">
        <f>SUM('Dat1'!SX28+'Dat1'!TF28+'Dat1'!TN28+'Dat1'!TV28)/$A27</f>
        <v>0</v>
      </c>
      <c r="EH27">
        <f>SUM('Dat1'!SY28+'Dat1'!TG28+'Dat1'!TO28+'Dat1'!TW28)/$A27</f>
        <v>0</v>
      </c>
      <c r="EI27">
        <f>SUM('Dat1'!SZ28+'Dat1'!TH28+'Dat1'!TP28+'Dat1'!TX28)/$A27</f>
        <v>0.5</v>
      </c>
      <c r="EJ27">
        <f>SUM('Dat1'!TA28+'Dat1'!TI28+'Dat1'!TQ28+'Dat1'!TY28)/$A27</f>
        <v>0</v>
      </c>
      <c r="EK27">
        <f>SUM('Dat1'!TB28+'Dat1'!TJ28+'Dat1'!TR28+'Dat1'!TZ28)/$A27</f>
        <v>0</v>
      </c>
      <c r="EL27">
        <f>SUM('Dat1'!TC28+'Dat1'!TK28+'Dat1'!TS28+'Dat1'!UA28)/$A27</f>
        <v>0</v>
      </c>
      <c r="EM27">
        <f>SUM('Dat1'!TD28+'Dat1'!TL28+'Dat1'!TT28+'Dat1'!UB28)/$A27</f>
        <v>0.5</v>
      </c>
      <c r="EN27" s="8">
        <f t="shared" si="10"/>
        <v>0.5</v>
      </c>
      <c r="EO27" s="8">
        <f t="shared" si="11"/>
        <v>0.5</v>
      </c>
      <c r="EP27" s="7">
        <f>('Dat1'!UC28+'Dat1'!UG28)/2</f>
        <v>11.5</v>
      </c>
      <c r="EQ27" s="7">
        <f>('Dat1'!UD28+'Dat1'!UH28)/2</f>
        <v>0</v>
      </c>
      <c r="ER27" s="7">
        <f>('Dat1'!UE28+'Dat1'!UI28)/2</f>
        <v>1.5</v>
      </c>
      <c r="ES27" s="7">
        <f>('Dat1'!UF28+'Dat1'!UJ28)/2</f>
        <v>0</v>
      </c>
      <c r="ET27" s="8">
        <f>('Dat1'!UK28+'Dat1'!UT28)/2</f>
        <v>1.5</v>
      </c>
      <c r="EU27" s="8">
        <f>('Dat1'!UL28+'Dat1'!UU28)/2</f>
        <v>5.5</v>
      </c>
      <c r="EV27" s="8">
        <f>('Dat1'!UM28+'Dat1'!UV28)/2</f>
        <v>4.5</v>
      </c>
      <c r="EW27" s="8">
        <f>('Dat1'!UN28+'Dat1'!UW28)/2</f>
        <v>0</v>
      </c>
      <c r="EX27" s="8">
        <f>('Dat1'!UO28+'Dat1'!UX28)/2</f>
        <v>0</v>
      </c>
      <c r="EY27" s="8">
        <f>('Dat1'!UP28+'Dat1'!UY28)/2</f>
        <v>0</v>
      </c>
      <c r="EZ27" s="8">
        <f>('Dat1'!UQ28+'Dat1'!UZ28)/2</f>
        <v>0</v>
      </c>
      <c r="FA27" s="8">
        <f>('Dat1'!UR28+'Dat1'!VA28)/2</f>
        <v>0</v>
      </c>
      <c r="FB27" s="8">
        <f>('Dat1'!US28+'Dat1'!VB28)/2</f>
        <v>0</v>
      </c>
      <c r="FC27">
        <f>'Dat1'!VC28</f>
        <v>0</v>
      </c>
      <c r="FD27">
        <f>'Dat1'!VD28</f>
        <v>0</v>
      </c>
      <c r="FE27">
        <f>'Dat1'!VE28</f>
        <v>0</v>
      </c>
      <c r="FF27">
        <f>'Dat1'!VF28</f>
        <v>0</v>
      </c>
      <c r="FG27">
        <f>'Dat1'!VG28</f>
        <v>0</v>
      </c>
      <c r="FH27">
        <f>'Dat1'!VH28</f>
        <v>0</v>
      </c>
      <c r="FI27">
        <f>'Dat1'!VI28</f>
        <v>0</v>
      </c>
      <c r="FJ27">
        <f>'Dat1'!VJ28</f>
        <v>0</v>
      </c>
      <c r="FK27">
        <f>'Dat1'!VK28</f>
        <v>1</v>
      </c>
      <c r="FL27">
        <f>'Dat1'!VL28</f>
        <v>2</v>
      </c>
      <c r="FM27">
        <f>'Dat1'!VM28</f>
        <v>3</v>
      </c>
      <c r="FN27">
        <f>'Dat1'!VN28</f>
        <v>7</v>
      </c>
      <c r="FO27">
        <f>'Dat1'!VO28</f>
        <v>28</v>
      </c>
      <c r="FP27">
        <f>'Dat1'!VP28</f>
        <v>27</v>
      </c>
      <c r="FQ27">
        <f>'Dat1'!VQ28</f>
        <v>0</v>
      </c>
      <c r="FR27">
        <f>'Dat1'!VR28</f>
        <v>0</v>
      </c>
      <c r="FS27">
        <f>'Dat1'!VS28</f>
        <v>2</v>
      </c>
      <c r="FT27">
        <f>'Dat1'!VT28</f>
        <v>5</v>
      </c>
      <c r="FU27">
        <f>'Dat1'!VU28</f>
        <v>0</v>
      </c>
      <c r="FV27">
        <f>'Dat1'!VV28</f>
        <v>0</v>
      </c>
      <c r="FW27">
        <f>'Dat1'!VW28</f>
        <v>0</v>
      </c>
      <c r="FX27">
        <f>'Dat1'!VX28</f>
        <v>0</v>
      </c>
      <c r="FY27">
        <f>'Dat1'!VY28</f>
        <v>0</v>
      </c>
      <c r="FZ27">
        <f>'Dat1'!VZ28</f>
        <v>0</v>
      </c>
      <c r="GA27">
        <f>'Dat1'!WA28</f>
        <v>0</v>
      </c>
      <c r="GB27">
        <f>'Dat1'!WB28</f>
        <v>0</v>
      </c>
      <c r="GC27">
        <f>'Dat1'!WC28</f>
        <v>0</v>
      </c>
      <c r="GD27">
        <f>'Dat1'!WD28</f>
        <v>0</v>
      </c>
      <c r="GE27" s="12">
        <f>'Dat1'!WO28</f>
        <v>31</v>
      </c>
      <c r="GF27" s="12">
        <f>'Dat1'!WP28</f>
        <v>4</v>
      </c>
      <c r="GG27">
        <f>'Dat1'!WQ28</f>
        <v>8</v>
      </c>
      <c r="GH27">
        <f>'Dat1'!WR28</f>
        <v>1</v>
      </c>
      <c r="GI27">
        <f>'Dat1'!WS28</f>
        <v>0</v>
      </c>
      <c r="GJ27">
        <f>'Dat1'!WT28</f>
        <v>3</v>
      </c>
      <c r="GK27">
        <f>'Dat1'!WU28</f>
        <v>3</v>
      </c>
      <c r="GL27">
        <f>'Dat1'!WV28</f>
        <v>0</v>
      </c>
      <c r="GM27">
        <f>'Dat1'!WW28</f>
        <v>0</v>
      </c>
      <c r="GN27">
        <f>'Dat1'!WX28</f>
        <v>0</v>
      </c>
      <c r="GO27">
        <f>'Dat1'!WY28</f>
        <v>0</v>
      </c>
      <c r="GP27">
        <f>'Dat1'!WZ28</f>
        <v>0</v>
      </c>
      <c r="GQ27">
        <f>'Dat1'!XA28</f>
        <v>0</v>
      </c>
      <c r="GR27">
        <f>'Dat1'!XB28</f>
        <v>1</v>
      </c>
      <c r="GS27">
        <f>'Dat1'!XC28</f>
        <v>3</v>
      </c>
      <c r="GT27">
        <f>'Dat1'!XD28</f>
        <v>0</v>
      </c>
      <c r="GU27">
        <f>'Dat1'!XE28</f>
        <v>0</v>
      </c>
      <c r="GV27">
        <f>'Dat1'!XF28</f>
        <v>0</v>
      </c>
      <c r="GW27">
        <f>'Dat1'!XG28</f>
        <v>0</v>
      </c>
      <c r="GX27">
        <f>'Dat1'!XH28</f>
        <v>0</v>
      </c>
      <c r="GY27">
        <f>'Dat1'!XI28</f>
        <v>0</v>
      </c>
      <c r="GZ27">
        <f>'Dat1'!XJ28</f>
        <v>0</v>
      </c>
      <c r="HA27">
        <f>'Dat1'!XK28</f>
        <v>0</v>
      </c>
      <c r="HB27">
        <f>'Dat1'!XL28</f>
        <v>0</v>
      </c>
      <c r="HC27">
        <f>'Dat1'!XM28</f>
        <v>0</v>
      </c>
      <c r="HD27">
        <f>'Dat1'!XN28</f>
        <v>0</v>
      </c>
      <c r="HE27">
        <f>'Dat1'!XO28</f>
        <v>0</v>
      </c>
      <c r="HF27">
        <f>'Dat1'!XP28</f>
        <v>0</v>
      </c>
      <c r="HG27" s="12">
        <f t="shared" si="12"/>
        <v>19</v>
      </c>
      <c r="HH27" s="12">
        <f t="shared" si="13"/>
        <v>0</v>
      </c>
      <c r="HI27">
        <f>'Dat1'!XQ28</f>
        <v>0</v>
      </c>
      <c r="HJ27">
        <f>'Dat1'!XR28</f>
        <v>0</v>
      </c>
      <c r="HK27">
        <f>'Dat1'!XS28</f>
        <v>0</v>
      </c>
      <c r="HL27">
        <f>'Dat1'!XT28</f>
        <v>0</v>
      </c>
      <c r="HM27">
        <f>'Dat1'!XU28</f>
        <v>0</v>
      </c>
      <c r="HN27">
        <f>'Dat1'!XV28</f>
        <v>0</v>
      </c>
      <c r="HO27">
        <f>'Dat1'!XW28</f>
        <v>0</v>
      </c>
      <c r="HP27">
        <f>'Dat1'!XX28</f>
        <v>0</v>
      </c>
      <c r="HQ27">
        <f>'Dat1'!XY28</f>
        <v>0</v>
      </c>
      <c r="HR27">
        <f>'Dat1'!XZ28</f>
        <v>0</v>
      </c>
      <c r="HS27">
        <f>'Dat1'!YA28</f>
        <v>0</v>
      </c>
      <c r="HT27">
        <f>'Dat1'!YB28</f>
        <v>0</v>
      </c>
      <c r="HU27">
        <f>'Dat1'!YC28</f>
        <v>0</v>
      </c>
      <c r="HV27">
        <f>'Dat1'!YD28</f>
        <v>0</v>
      </c>
      <c r="HW27">
        <f>'Dat1'!YE28</f>
        <v>0</v>
      </c>
      <c r="HX27">
        <f>'Dat1'!YF28</f>
        <v>0</v>
      </c>
      <c r="HY27">
        <f>'Dat1'!YG28</f>
        <v>0</v>
      </c>
      <c r="HZ27">
        <f>'Dat1'!YH28</f>
        <v>0</v>
      </c>
      <c r="IA27">
        <f>'Dat1'!YI28</f>
        <v>0</v>
      </c>
      <c r="IB27">
        <f>'Dat1'!YJ28</f>
        <v>0</v>
      </c>
      <c r="IC27">
        <f>'Dat1'!YK28</f>
        <v>0</v>
      </c>
      <c r="ID27">
        <f>'Dat1'!YL28</f>
        <v>0</v>
      </c>
      <c r="IE27">
        <f>'Dat1'!YM28</f>
        <v>0</v>
      </c>
      <c r="IF27">
        <f>'Dat1'!YN28</f>
        <v>0</v>
      </c>
      <c r="IG27">
        <f>'Dat1'!YO28</f>
        <v>0</v>
      </c>
      <c r="IH27">
        <f>'Dat1'!YP28</f>
        <v>0</v>
      </c>
      <c r="II27">
        <f>'Dat1'!YQ28</f>
        <v>0</v>
      </c>
      <c r="IJ27">
        <f>'Dat1'!YR28</f>
        <v>0</v>
      </c>
      <c r="IK27">
        <f>'Dat1'!YS28</f>
        <v>0</v>
      </c>
      <c r="IL27">
        <f>'Dat1'!YT28</f>
        <v>0</v>
      </c>
      <c r="IM27">
        <f>'Dat1'!YU28</f>
        <v>0</v>
      </c>
      <c r="IN27">
        <f>'Dat1'!YV28</f>
        <v>0</v>
      </c>
      <c r="IO27">
        <f>'Dat1'!YW28</f>
        <v>0</v>
      </c>
      <c r="IP27">
        <f>'Dat1'!YX28</f>
        <v>0</v>
      </c>
      <c r="IQ27">
        <f>'Dat1'!YY28</f>
        <v>0</v>
      </c>
      <c r="IR27">
        <f>'Dat1'!YZ28</f>
        <v>0</v>
      </c>
      <c r="IS27">
        <f>'Dat1'!ZA28</f>
        <v>0</v>
      </c>
      <c r="IT27">
        <f>'Dat1'!ZB28</f>
        <v>0</v>
      </c>
      <c r="IU27">
        <f>'Dat1'!ZC28</f>
        <v>0</v>
      </c>
      <c r="IV27">
        <f>'Dat1'!ZD28</f>
        <v>0</v>
      </c>
      <c r="IW27">
        <f>'Dat1'!ZE28</f>
        <v>0</v>
      </c>
      <c r="IX27">
        <f>'Dat1'!ZF28</f>
        <v>0</v>
      </c>
      <c r="IY27">
        <f>'Dat1'!ZG28</f>
        <v>0</v>
      </c>
      <c r="IZ27">
        <f>'Dat1'!ZH28</f>
        <v>0</v>
      </c>
      <c r="JA27">
        <f>'Dat1'!ZI28</f>
        <v>0</v>
      </c>
      <c r="JB27">
        <f>'Dat1'!ZJ28</f>
        <v>0</v>
      </c>
      <c r="JC27" s="12">
        <f t="shared" si="3"/>
        <v>0</v>
      </c>
      <c r="JD27" s="12">
        <f t="shared" si="4"/>
        <v>0</v>
      </c>
      <c r="JE27">
        <f>'Dat1'!ZK28</f>
        <v>0</v>
      </c>
      <c r="JF27">
        <f>'Dat1'!ZL28</f>
        <v>0</v>
      </c>
      <c r="JG27">
        <f>'Dat1'!ZM28</f>
        <v>0</v>
      </c>
      <c r="JH27">
        <f>'Dat1'!ZN28</f>
        <v>0</v>
      </c>
      <c r="JI27">
        <f>'Dat1'!ZO28</f>
        <v>0</v>
      </c>
      <c r="JJ27">
        <f>'Dat1'!ZP28</f>
        <v>0</v>
      </c>
      <c r="JK27">
        <f>'Dat1'!ZQ28</f>
        <v>0</v>
      </c>
      <c r="JL27">
        <f>'Dat1'!ZR28</f>
        <v>0</v>
      </c>
      <c r="JM27">
        <f>'Dat1'!ZS28</f>
        <v>0</v>
      </c>
      <c r="JN27">
        <f>'Dat1'!ZT28</f>
        <v>0</v>
      </c>
      <c r="JO27">
        <f>'Dat1'!ZU28</f>
        <v>0</v>
      </c>
      <c r="JP27">
        <f>'Dat1'!ZV28</f>
        <v>0</v>
      </c>
      <c r="JQ27">
        <f>'Dat1'!ZW28</f>
        <v>0</v>
      </c>
      <c r="JR27">
        <f>'Dat1'!ZX28</f>
        <v>0</v>
      </c>
      <c r="JS27">
        <f>'Dat1'!ZY28</f>
        <v>0</v>
      </c>
      <c r="JT27">
        <f>'Dat1'!ZZ28</f>
        <v>0</v>
      </c>
      <c r="JU27">
        <f>'Dat1'!AAA28</f>
        <v>0</v>
      </c>
      <c r="JV27">
        <f>'Dat1'!AAB28</f>
        <v>0</v>
      </c>
      <c r="JW27">
        <f>'Dat1'!AAC28</f>
        <v>0</v>
      </c>
      <c r="JX27">
        <f>'Dat1'!AAD28</f>
        <v>0</v>
      </c>
      <c r="JY27">
        <f>'Dat1'!AAE28</f>
        <v>0</v>
      </c>
      <c r="JZ27">
        <f>'Dat1'!AAF28</f>
        <v>0</v>
      </c>
      <c r="KA27">
        <f>'Dat1'!AAG28</f>
        <v>0</v>
      </c>
      <c r="KB27">
        <f>'Dat1'!AAH28</f>
        <v>0</v>
      </c>
      <c r="KC27">
        <f>'Dat1'!AAI28</f>
        <v>0</v>
      </c>
      <c r="KD27">
        <f>'Dat1'!AAJ28</f>
        <v>50</v>
      </c>
      <c r="KE27">
        <f>'Dat1'!AAK28</f>
        <v>0</v>
      </c>
      <c r="KF27">
        <f>'Dat1'!AAL28</f>
        <v>0</v>
      </c>
      <c r="KG27">
        <f>'Dat1'!AAM28</f>
        <v>0</v>
      </c>
      <c r="KH27">
        <f>'Dat1'!AAN28</f>
        <v>0</v>
      </c>
      <c r="KI27">
        <f>'Dat1'!AAO28</f>
        <v>0</v>
      </c>
      <c r="KJ27">
        <f>'Dat1'!AAP28</f>
        <v>50</v>
      </c>
      <c r="KK27">
        <f>'Dat1'!AAQ28</f>
        <v>0</v>
      </c>
      <c r="KL27">
        <f>'Dat1'!AAR28</f>
        <v>0</v>
      </c>
      <c r="KM27">
        <f>'Dat1'!AAS28</f>
        <v>0</v>
      </c>
      <c r="KN27">
        <f>'Dat1'!AAT28</f>
        <v>3</v>
      </c>
      <c r="KO27">
        <f>'Dat1'!AAU28</f>
        <v>0</v>
      </c>
      <c r="KP27">
        <f>'Dat1'!AAV28</f>
        <v>0</v>
      </c>
      <c r="KQ27">
        <f>'Dat1'!AAW28</f>
        <v>0</v>
      </c>
      <c r="KR27">
        <f>'Dat1'!AAX28</f>
        <v>0</v>
      </c>
      <c r="KS27">
        <f>'Dat1'!AAY28</f>
        <v>0</v>
      </c>
      <c r="KT27">
        <f>'Dat1'!AAZ28</f>
        <v>0</v>
      </c>
      <c r="KU27">
        <f>'Dat1'!ABA28</f>
        <v>0</v>
      </c>
      <c r="KV27">
        <f>'Dat1'!ABB28</f>
        <v>0</v>
      </c>
      <c r="KW27" s="12">
        <f>SUM(Dat1fix!JE27:JZ27)</f>
        <v>0</v>
      </c>
      <c r="KX27" s="12">
        <f t="shared" si="14"/>
        <v>103</v>
      </c>
      <c r="KY27" s="12">
        <f>'Dat1'!ABC28</f>
        <v>0</v>
      </c>
      <c r="KZ27" s="12">
        <f>'Dat1'!ABD28</f>
        <v>2</v>
      </c>
      <c r="LA27">
        <f>'Dat1'!ABE28</f>
        <v>0</v>
      </c>
      <c r="LB27">
        <f>'Dat1'!ABF28</f>
        <v>0</v>
      </c>
      <c r="LC27">
        <f>'Dat1'!ABG28</f>
        <v>0</v>
      </c>
      <c r="LD27">
        <f>'Dat1'!VI28</f>
        <v>0</v>
      </c>
      <c r="LE27">
        <f>'Dat1'!VJ28</f>
        <v>0</v>
      </c>
      <c r="LF27">
        <f>'Dat1'!VK28</f>
        <v>1</v>
      </c>
      <c r="LG27">
        <f>'Dat1'!VL28</f>
        <v>2</v>
      </c>
      <c r="LH27">
        <f>'Dat1'!VM28</f>
        <v>3</v>
      </c>
      <c r="LI27">
        <f>'Dat1'!VN28</f>
        <v>7</v>
      </c>
      <c r="LJ27">
        <f>'Dat1'!VO28</f>
        <v>28</v>
      </c>
      <c r="LK27">
        <f>'Dat1'!VP28</f>
        <v>27</v>
      </c>
      <c r="LL27">
        <f>'Dat1'!VQ28</f>
        <v>0</v>
      </c>
      <c r="LM27">
        <f>'Dat1'!VR28</f>
        <v>0</v>
      </c>
      <c r="LN27">
        <f>'Dat1'!VS28</f>
        <v>2</v>
      </c>
      <c r="LO27">
        <f>'Dat1'!VT28</f>
        <v>5</v>
      </c>
      <c r="LP27">
        <f>'Dat1'!VU28</f>
        <v>0</v>
      </c>
      <c r="LQ27">
        <f>'Dat1'!VV28</f>
        <v>0</v>
      </c>
      <c r="LR27">
        <f>'Dat1'!VW28</f>
        <v>0</v>
      </c>
      <c r="LS27">
        <f>'Dat1'!VX28</f>
        <v>0</v>
      </c>
      <c r="LT27">
        <f>'Dat1'!VY28</f>
        <v>0</v>
      </c>
      <c r="LU27">
        <f>'Dat1'!VZ28</f>
        <v>0</v>
      </c>
      <c r="LV27" s="12">
        <f>'Dat1'!WA28</f>
        <v>0</v>
      </c>
      <c r="LW27" s="12">
        <f>'Dat1'!WB28</f>
        <v>0</v>
      </c>
      <c r="LX27" s="12">
        <f>'Dat1'!WC28</f>
        <v>0</v>
      </c>
      <c r="LY27" s="12">
        <f>'Dat1'!WD28</f>
        <v>0</v>
      </c>
      <c r="LZ27" s="364">
        <f>'Dat1'!AG28</f>
        <v>14</v>
      </c>
      <c r="MA27" s="364">
        <f>'Dat1'!AH28</f>
        <v>14</v>
      </c>
      <c r="MB27" s="364">
        <f>'Dat1'!AI28</f>
        <v>8</v>
      </c>
      <c r="MC27" s="364">
        <f>'Dat1'!AJ28</f>
        <v>13</v>
      </c>
      <c r="MD27" s="364">
        <f>'Dat1'!WE28</f>
        <v>26</v>
      </c>
    </row>
    <row r="28" spans="1:342">
      <c r="A28" s="73">
        <f>'Dat1'!C29</f>
        <v>4</v>
      </c>
      <c r="B28" t="str">
        <f>'Dat1'!F29</f>
        <v>Vestfold</v>
      </c>
      <c r="C28" t="str">
        <f>'Dat1'!G29</f>
        <v>Thor Heyerdahls vgs</v>
      </c>
      <c r="D28" t="str">
        <f>'Dat1'!H29&amp;" ("&amp;LEFT('Dat1'!I29,1)&amp;"S)"</f>
        <v>Sandefjord fengsel (LS)</v>
      </c>
      <c r="E28">
        <f t="shared" si="18"/>
        <v>2</v>
      </c>
      <c r="F28">
        <f t="shared" si="15"/>
        <v>2</v>
      </c>
      <c r="G28">
        <f>'Dat1'!J29</f>
        <v>13</v>
      </c>
      <c r="H28" s="8">
        <f>('Dat1'!AK29+'Dat1'!AM29+'Dat1'!AO29+'Dat1'!AQ29)/$A28</f>
        <v>0</v>
      </c>
      <c r="I28" s="8">
        <f>('Dat1'!AL29+'Dat1'!AN29+'Dat1'!AP29+'Dat1'!AR29)/$A28</f>
        <v>0</v>
      </c>
      <c r="J28">
        <f>('Dat1'!AS29+'Dat1'!BS29+'Dat1'!CS29+'Dat1'!DS29)/$A28</f>
        <v>0</v>
      </c>
      <c r="K28">
        <f>('Dat1'!AT29+'Dat1'!BT29+'Dat1'!CT29+'Dat1'!DT29)/$A28</f>
        <v>0</v>
      </c>
      <c r="L28">
        <f>('Dat1'!AU29+'Dat1'!BU29+'Dat1'!CU29+'Dat1'!DU29)/$A28</f>
        <v>0</v>
      </c>
      <c r="M28">
        <f>('Dat1'!AV29+'Dat1'!BV29+'Dat1'!CV29+'Dat1'!DV29)/$A28</f>
        <v>0.25</v>
      </c>
      <c r="N28">
        <f>('Dat1'!AW29+'Dat1'!BW29+'Dat1'!CW29+'Dat1'!DW29)/$A28</f>
        <v>0</v>
      </c>
      <c r="O28">
        <f>('Dat1'!AX29+'Dat1'!BX29+'Dat1'!CX29+'Dat1'!DX29)/$A28</f>
        <v>0</v>
      </c>
      <c r="P28">
        <f>('Dat1'!AY29+'Dat1'!BY29+'Dat1'!CY29+'Dat1'!DY29)/$A28</f>
        <v>0</v>
      </c>
      <c r="Q28">
        <f>('Dat1'!AZ29+'Dat1'!BZ29+'Dat1'!CZ29+'Dat1'!DZ29)/$A28</f>
        <v>0.5</v>
      </c>
      <c r="R28">
        <f>('Dat1'!BA29+'Dat1'!CA29+'Dat1'!DA29+'Dat1'!EA29)/$A28</f>
        <v>0</v>
      </c>
      <c r="S28">
        <f>('Dat1'!BB29+'Dat1'!CB29+'Dat1'!DB29+'Dat1'!EB29)/$A28</f>
        <v>0</v>
      </c>
      <c r="T28">
        <f>('Dat1'!BC29+'Dat1'!CC29+'Dat1'!DC29+'Dat1'!EC29)/$A28</f>
        <v>0.5</v>
      </c>
      <c r="U28">
        <f>('Dat1'!BD29+'Dat1'!CD29+'Dat1'!DD29+'Dat1'!ED29)/$A28</f>
        <v>0</v>
      </c>
      <c r="V28">
        <f>('Dat1'!BE29+'Dat1'!CE29+'Dat1'!DE29+'Dat1'!EE29)/$A28</f>
        <v>0</v>
      </c>
      <c r="W28">
        <f>('Dat1'!BF29+'Dat1'!CF29+'Dat1'!DF29+'Dat1'!EF29)/$A28</f>
        <v>0</v>
      </c>
      <c r="X28">
        <f>('Dat1'!BG29+'Dat1'!CG29+'Dat1'!DG29+'Dat1'!EG29)/$A28</f>
        <v>0</v>
      </c>
      <c r="Y28">
        <f>('Dat1'!BH29+'Dat1'!CH29+'Dat1'!DH29+'Dat1'!EH29)/$A28</f>
        <v>0</v>
      </c>
      <c r="Z28">
        <f>('Dat1'!BI29+'Dat1'!CI29+'Dat1'!DI29+'Dat1'!EI29)/$A28</f>
        <v>0</v>
      </c>
      <c r="AA28">
        <f>('Dat1'!BJ29+'Dat1'!CJ29+'Dat1'!DJ29+'Dat1'!EJ29)/$A28</f>
        <v>0</v>
      </c>
      <c r="AB28">
        <f>('Dat1'!BK29+'Dat1'!CK29+'Dat1'!DK29+'Dat1'!EK29)/$A28</f>
        <v>0</v>
      </c>
      <c r="AC28">
        <f>('Dat1'!BL29+'Dat1'!CL29+'Dat1'!DL29+'Dat1'!EL29)/$A28</f>
        <v>0</v>
      </c>
      <c r="AD28">
        <f>('Dat1'!BM29+'Dat1'!CM29+'Dat1'!DM29+'Dat1'!EM29)/$A28</f>
        <v>0</v>
      </c>
      <c r="AE28">
        <f>('Dat1'!BN29+'Dat1'!CN29+'Dat1'!DN29+'Dat1'!EN29)/$A28</f>
        <v>0</v>
      </c>
      <c r="AF28">
        <f>('Dat1'!BO29+'Dat1'!CO29+'Dat1'!DO29+'Dat1'!EO29)/$A28</f>
        <v>0</v>
      </c>
      <c r="AG28">
        <f>('Dat1'!BP29+'Dat1'!CP29+'Dat1'!DP29+'Dat1'!EP29)/$A28</f>
        <v>0</v>
      </c>
      <c r="AH28">
        <f>('Dat1'!BQ29+'Dat1'!CQ29+'Dat1'!DQ29+'Dat1'!EQ29)/$A28</f>
        <v>0</v>
      </c>
      <c r="AI28">
        <f>('Dat1'!BR29+'Dat1'!CR29+'Dat1'!DR29+'Dat1'!ER29)/$A28</f>
        <v>0</v>
      </c>
      <c r="AJ28" s="8">
        <f t="shared" si="5"/>
        <v>1.25</v>
      </c>
      <c r="AK28" s="8">
        <f t="shared" si="6"/>
        <v>0</v>
      </c>
      <c r="AL28">
        <f>('Dat1'!ES29+'Dat1'!GM29+'Dat1'!IG29+'Dat1'!KA29)/$A28</f>
        <v>0</v>
      </c>
      <c r="AM28">
        <f>('Dat1'!ET29+'Dat1'!GN29+'Dat1'!IH29+'Dat1'!KB29)/$A28</f>
        <v>0.25</v>
      </c>
      <c r="AN28">
        <f>('Dat1'!EU29+'Dat1'!GO29+'Dat1'!II29+'Dat1'!KC29)/$A28</f>
        <v>0</v>
      </c>
      <c r="AO28">
        <f>('Dat1'!EV29+'Dat1'!GP29+'Dat1'!IJ29+'Dat1'!KD29)/$A28</f>
        <v>0</v>
      </c>
      <c r="AP28">
        <f>('Dat1'!EW29+'Dat1'!GQ29+'Dat1'!IK29+'Dat1'!KE29)/$A28</f>
        <v>0</v>
      </c>
      <c r="AQ28">
        <f>('Dat1'!EX29+'Dat1'!GR29+'Dat1'!IL29+'Dat1'!KF29)/$A28</f>
        <v>0</v>
      </c>
      <c r="AR28">
        <f>('Dat1'!EY29+'Dat1'!GS29+'Dat1'!IM29+'Dat1'!KG29)/$A28</f>
        <v>0</v>
      </c>
      <c r="AS28">
        <f>('Dat1'!EZ29+'Dat1'!GT29+'Dat1'!IN29+'Dat1'!KH29)/$A28</f>
        <v>0</v>
      </c>
      <c r="AT28">
        <f>('Dat1'!FA29+'Dat1'!GU29+'Dat1'!IO29+'Dat1'!KI29)/$A28</f>
        <v>0</v>
      </c>
      <c r="AU28">
        <f>('Dat1'!FB29+'Dat1'!GV29+'Dat1'!IP29+'Dat1'!KJ29)/$A28</f>
        <v>0</v>
      </c>
      <c r="AV28">
        <f>('Dat1'!FC29+'Dat1'!GW29+'Dat1'!IQ29+'Dat1'!KK29)/$A28</f>
        <v>0</v>
      </c>
      <c r="AW28">
        <f>('Dat1'!FD29+'Dat1'!GX29+'Dat1'!IR29+'Dat1'!KL29)/$A28</f>
        <v>0</v>
      </c>
      <c r="AX28">
        <f>('Dat1'!FE29+'Dat1'!GY29+'Dat1'!IS29+'Dat1'!KM29)/$A28</f>
        <v>0</v>
      </c>
      <c r="AY28">
        <f>('Dat1'!FF29+'Dat1'!GZ29+'Dat1'!IT29+'Dat1'!KN29)/$A28</f>
        <v>0</v>
      </c>
      <c r="AZ28">
        <f>('Dat1'!FG29+'Dat1'!HA29+'Dat1'!IU29+'Dat1'!KO29)/$A28</f>
        <v>0</v>
      </c>
      <c r="BA28">
        <f>('Dat1'!FH29+'Dat1'!HB29+'Dat1'!IV29+'Dat1'!KP29)/$A28</f>
        <v>0</v>
      </c>
      <c r="BB28">
        <f>('Dat1'!FI29+'Dat1'!HC29+'Dat1'!IW29+'Dat1'!KQ29)/$A28</f>
        <v>0</v>
      </c>
      <c r="BC28">
        <f>('Dat1'!FJ29+'Dat1'!HD29+'Dat1'!IX29+'Dat1'!KR29)/$A28</f>
        <v>0</v>
      </c>
      <c r="BD28">
        <f>('Dat1'!FK29+'Dat1'!HE29+'Dat1'!IY29+'Dat1'!KS29)/$A28</f>
        <v>0</v>
      </c>
      <c r="BE28">
        <f>('Dat1'!FL29+'Dat1'!HF29+'Dat1'!IZ29+'Dat1'!KT29)/$A28</f>
        <v>0</v>
      </c>
      <c r="BF28">
        <f>('Dat1'!FM29+'Dat1'!HG29+'Dat1'!JA29+'Dat1'!KU29)/$A28</f>
        <v>0</v>
      </c>
      <c r="BG28">
        <f>('Dat1'!FN29+'Dat1'!HH29+'Dat1'!JB29+'Dat1'!KV29)/$A28</f>
        <v>0</v>
      </c>
      <c r="BH28">
        <f>('Dat1'!FO29+'Dat1'!HI29+'Dat1'!JC29+'Dat1'!KW29)/$A28</f>
        <v>0</v>
      </c>
      <c r="BI28">
        <f>('Dat1'!FP29+'Dat1'!HJ29+'Dat1'!JD29+'Dat1'!KX29)/$A28</f>
        <v>0</v>
      </c>
      <c r="BJ28">
        <f>('Dat1'!FQ29+'Dat1'!HK29+'Dat1'!JE29+'Dat1'!KY29)/$A28</f>
        <v>1.25</v>
      </c>
      <c r="BK28">
        <f>('Dat1'!FR29+'Dat1'!HL29+'Dat1'!JF29+'Dat1'!KZ29)/$A28</f>
        <v>0</v>
      </c>
      <c r="BL28">
        <f>('Dat1'!FS29+'Dat1'!HM29+'Dat1'!JG29+'Dat1'!LA29)/$A28</f>
        <v>0</v>
      </c>
      <c r="BM28">
        <f>('Dat1'!FT29+'Dat1'!HN29+'Dat1'!JH29+'Dat1'!LB29)/$A28</f>
        <v>0</v>
      </c>
      <c r="BN28">
        <f>('Dat1'!FU29+'Dat1'!HO29+'Dat1'!JI29+'Dat1'!LC29)/$A28</f>
        <v>0</v>
      </c>
      <c r="BO28">
        <f>('Dat1'!FV29+'Dat1'!HP29+'Dat1'!JJ29+'Dat1'!LD29)/$A28</f>
        <v>0</v>
      </c>
      <c r="BP28">
        <f>('Dat1'!FW29+'Dat1'!HQ29+'Dat1'!JK29+'Dat1'!LE29)/$A28</f>
        <v>0</v>
      </c>
      <c r="BQ28">
        <f>('Dat1'!FX29+'Dat1'!HR29+'Dat1'!JL29+'Dat1'!LF29)/$A28</f>
        <v>0</v>
      </c>
      <c r="BR28">
        <f>('Dat1'!FY29+'Dat1'!HS29+'Dat1'!JM29+'Dat1'!LG29)/$A28</f>
        <v>0</v>
      </c>
      <c r="BS28">
        <f>('Dat1'!FZ29+'Dat1'!HT29+'Dat1'!JN29+'Dat1'!LH29)/$A28</f>
        <v>0</v>
      </c>
      <c r="BT28">
        <f>('Dat1'!GA29+'Dat1'!HU29+'Dat1'!JO29+'Dat1'!LI29)/$A28</f>
        <v>0</v>
      </c>
      <c r="BU28">
        <f>('Dat1'!GB29+'Dat1'!HV29+'Dat1'!JP29+'Dat1'!LJ29)/$A28</f>
        <v>0</v>
      </c>
      <c r="BV28">
        <f>('Dat1'!GC29+'Dat1'!HW29+'Dat1'!JQ29+'Dat1'!LK29)/$A28</f>
        <v>0</v>
      </c>
      <c r="BW28">
        <f>('Dat1'!GD29+'Dat1'!HX29+'Dat1'!JR29+'Dat1'!LL29)/$A28</f>
        <v>0</v>
      </c>
      <c r="BX28">
        <f>('Dat1'!GE29+'Dat1'!HY29+'Dat1'!JS29+'Dat1'!LM29)/$A28</f>
        <v>0</v>
      </c>
      <c r="BY28">
        <f>('Dat1'!GF29+'Dat1'!HZ29+'Dat1'!JT29+'Dat1'!LN29)/$A28</f>
        <v>0</v>
      </c>
      <c r="BZ28">
        <f>('Dat1'!GG29+'Dat1'!IA29+'Dat1'!JU29+'Dat1'!LO29)/$A28</f>
        <v>0</v>
      </c>
      <c r="CA28">
        <f>('Dat1'!GH29+'Dat1'!IB29+'Dat1'!JV29+'Dat1'!LP29)/$A28</f>
        <v>0</v>
      </c>
      <c r="CB28">
        <f>('Dat1'!GI29+'Dat1'!IC29+'Dat1'!JW29+'Dat1'!LQ29)/$A28</f>
        <v>0</v>
      </c>
      <c r="CC28">
        <f>('Dat1'!GJ29+'Dat1'!ID29+'Dat1'!JX29+'Dat1'!LR29)/$A28</f>
        <v>0</v>
      </c>
      <c r="CD28">
        <f>('Dat1'!GK29+'Dat1'!IE29+'Dat1'!JY29+'Dat1'!LS29)/$A28</f>
        <v>0</v>
      </c>
      <c r="CE28">
        <f>('Dat1'!GL29+'Dat1'!IF29+'Dat1'!JZ29+'Dat1'!LT29)/$A28</f>
        <v>0</v>
      </c>
      <c r="CF28" s="8">
        <f t="shared" si="1"/>
        <v>0.25</v>
      </c>
      <c r="CG28" s="8">
        <f t="shared" si="2"/>
        <v>1.25</v>
      </c>
      <c r="CH28">
        <f>('Dat1'!LU29+'Dat1'!NM29+'Dat1'!PE29+'Dat1'!QW29)/$A28</f>
        <v>0</v>
      </c>
      <c r="CI28">
        <f>('Dat1'!LV29+'Dat1'!NN29+'Dat1'!PF29+'Dat1'!QX29)/$A28</f>
        <v>0</v>
      </c>
      <c r="CJ28">
        <f>('Dat1'!LW29+'Dat1'!NO29+'Dat1'!PG29+'Dat1'!QY29)/$A28</f>
        <v>0</v>
      </c>
      <c r="CK28">
        <f>('Dat1'!LX29+'Dat1'!NP29+'Dat1'!PH29+'Dat1'!QZ29)/$A28</f>
        <v>0</v>
      </c>
      <c r="CL28">
        <f>('Dat1'!LY29+'Dat1'!NQ29+'Dat1'!PI29+'Dat1'!RA29)/$A28</f>
        <v>0</v>
      </c>
      <c r="CM28">
        <f>('Dat1'!LZ29+'Dat1'!NR29+'Dat1'!PJ29+'Dat1'!RB29)/$A28</f>
        <v>0</v>
      </c>
      <c r="CN28">
        <f>('Dat1'!MA29+'Dat1'!NS29+'Dat1'!PK29+'Dat1'!RC29)/$A28</f>
        <v>0</v>
      </c>
      <c r="CO28">
        <f>('Dat1'!MB29+'Dat1'!NT29+'Dat1'!PL29+'Dat1'!RD29)/$A28</f>
        <v>0</v>
      </c>
      <c r="CP28">
        <f>('Dat1'!MC29+'Dat1'!NU29+'Dat1'!PM29+'Dat1'!RE29)/$A28</f>
        <v>0</v>
      </c>
      <c r="CQ28">
        <f>('Dat1'!MD29+'Dat1'!NV29+'Dat1'!PN29+'Dat1'!RF29)/$A28</f>
        <v>0</v>
      </c>
      <c r="CR28">
        <f>('Dat1'!ME29+'Dat1'!NW29+'Dat1'!PO29+'Dat1'!RG29)/$A28</f>
        <v>0</v>
      </c>
      <c r="CS28">
        <f>('Dat1'!MF29+'Dat1'!NX29+'Dat1'!PP29+'Dat1'!RH29)/$A28</f>
        <v>0</v>
      </c>
      <c r="CT28">
        <f>('Dat1'!MG29+'Dat1'!NY29+'Dat1'!PQ29+'Dat1'!RI29)/$A28</f>
        <v>0</v>
      </c>
      <c r="CU28">
        <f>('Dat1'!MH29+'Dat1'!NZ29+'Dat1'!PR29+'Dat1'!RJ29)/$A28</f>
        <v>0</v>
      </c>
      <c r="CV28">
        <f>('Dat1'!MI29+'Dat1'!OA29+'Dat1'!PS29+'Dat1'!RK29)/$A28</f>
        <v>0</v>
      </c>
      <c r="CW28">
        <f>('Dat1'!MJ29+'Dat1'!OB29+'Dat1'!PT29+'Dat1'!RL29)/$A28</f>
        <v>0</v>
      </c>
      <c r="CX28">
        <f>('Dat1'!MK29+'Dat1'!OC29+'Dat1'!PU29+'Dat1'!RM29)/$A28</f>
        <v>0</v>
      </c>
      <c r="CY28">
        <f>('Dat1'!ML29+'Dat1'!OD29+'Dat1'!PV29+'Dat1'!RN29)/$A28</f>
        <v>0</v>
      </c>
      <c r="CZ28">
        <f>('Dat1'!MM29+'Dat1'!OE29+'Dat1'!PW29+'Dat1'!RO29)/$A28</f>
        <v>0</v>
      </c>
      <c r="DA28">
        <f>('Dat1'!MN29+'Dat1'!OF29+'Dat1'!PX29+'Dat1'!RP29)/$A28</f>
        <v>0</v>
      </c>
      <c r="DB28">
        <f>('Dat1'!MO29+'Dat1'!OG29+'Dat1'!PY29+'Dat1'!RQ29)/$A28</f>
        <v>0</v>
      </c>
      <c r="DC28">
        <f>('Dat1'!MP29+'Dat1'!OH29+'Dat1'!PZ29+'Dat1'!RR29)/$A28</f>
        <v>0</v>
      </c>
      <c r="DD28">
        <f>('Dat1'!MQ29+'Dat1'!OI29+'Dat1'!QA29+'Dat1'!RS29)/$A28</f>
        <v>0</v>
      </c>
      <c r="DE28">
        <f>('Dat1'!MR29+'Dat1'!OJ29+'Dat1'!QB29+'Dat1'!RT29)/$A28</f>
        <v>0</v>
      </c>
      <c r="DF28">
        <f>('Dat1'!MS29+'Dat1'!OK29+'Dat1'!QC29+'Dat1'!RU29)/$A28</f>
        <v>0</v>
      </c>
      <c r="DG28">
        <f>('Dat1'!MT29+'Dat1'!OL29+'Dat1'!QD29+'Dat1'!RV29)/$A28</f>
        <v>1</v>
      </c>
      <c r="DH28">
        <f>('Dat1'!MU29+'Dat1'!OM29+'Dat1'!QE29+'Dat1'!RW29)/$A28</f>
        <v>0</v>
      </c>
      <c r="DI28">
        <f>('Dat1'!MV29+'Dat1'!ON29+'Dat1'!QF29+'Dat1'!RX29)/$A28</f>
        <v>0</v>
      </c>
      <c r="DJ28">
        <f>('Dat1'!MW29+'Dat1'!OO29+'Dat1'!QG29+'Dat1'!RY29)/$A28</f>
        <v>0</v>
      </c>
      <c r="DK28">
        <f>('Dat1'!MX29+'Dat1'!OP29+'Dat1'!QH29+'Dat1'!RZ29)/$A28</f>
        <v>0</v>
      </c>
      <c r="DL28">
        <f>('Dat1'!MY29+'Dat1'!OQ29+'Dat1'!QI29+'Dat1'!SA29)/$A28</f>
        <v>0</v>
      </c>
      <c r="DM28">
        <f>('Dat1'!MZ29+'Dat1'!OR29+'Dat1'!QJ29+'Dat1'!SB29)/$A28</f>
        <v>2.25</v>
      </c>
      <c r="DN28">
        <f>('Dat1'!NA29+'Dat1'!OS29+'Dat1'!QK29+'Dat1'!SC29)/$A28</f>
        <v>0</v>
      </c>
      <c r="DO28">
        <f>('Dat1'!NB29+'Dat1'!OT29+'Dat1'!QL29+'Dat1'!SD29)/$A28</f>
        <v>0</v>
      </c>
      <c r="DP28">
        <f>('Dat1'!NC29+'Dat1'!OU29+'Dat1'!QM29+'Dat1'!SE29)/$A28</f>
        <v>0</v>
      </c>
      <c r="DQ28">
        <f>('Dat1'!ND29+'Dat1'!OV29+'Dat1'!QN29+'Dat1'!SF29)/$A28</f>
        <v>1.25</v>
      </c>
      <c r="DR28">
        <f>('Dat1'!NE29+'Dat1'!OW29+'Dat1'!QO29+'Dat1'!SG29)/$A28</f>
        <v>0</v>
      </c>
      <c r="DS28">
        <f>('Dat1'!NF29+'Dat1'!OX29+'Dat1'!QP29+'Dat1'!SH29)/$A28</f>
        <v>0</v>
      </c>
      <c r="DT28">
        <f>('Dat1'!NG29+'Dat1'!OY29+'Dat1'!QQ29+'Dat1'!SI29)/$A28</f>
        <v>0</v>
      </c>
      <c r="DU28">
        <f>('Dat1'!NH29+'Dat1'!OZ29+'Dat1'!QR29+'Dat1'!SJ29)/$A28</f>
        <v>0</v>
      </c>
      <c r="DV28">
        <f>('Dat1'!NI29+'Dat1'!PA29+'Dat1'!QS29+'Dat1'!SK29)/$A28</f>
        <v>0</v>
      </c>
      <c r="DW28">
        <f>('Dat1'!NJ29+'Dat1'!PB29+'Dat1'!QT29+'Dat1'!SL29)/$A28</f>
        <v>0</v>
      </c>
      <c r="DX28">
        <f>('Dat1'!NK29+'Dat1'!PC29+'Dat1'!QU29+'Dat1'!SM29)/$A28</f>
        <v>0.5</v>
      </c>
      <c r="DY28">
        <f>('Dat1'!NL29+'Dat1'!PD29+'Dat1'!QV29+'Dat1'!SN29)/$A28</f>
        <v>0</v>
      </c>
      <c r="DZ28" s="8">
        <f t="shared" si="7"/>
        <v>0</v>
      </c>
      <c r="EA28" s="8">
        <f t="shared" si="8"/>
        <v>5</v>
      </c>
      <c r="EB28" s="127">
        <f>('Dat1'!SO29+'Dat1'!SQ29+'Dat1'!SS29+'Dat1'!SU29)/$A28</f>
        <v>0</v>
      </c>
      <c r="EC28" s="127">
        <f>('Dat1'!SP29+'Dat1'!SR29+'Dat1'!ST29+'Dat1'!SV29)/$A28</f>
        <v>0</v>
      </c>
      <c r="ED28" s="8">
        <f t="shared" si="16"/>
        <v>0</v>
      </c>
      <c r="EE28" s="8">
        <f t="shared" si="9"/>
        <v>0</v>
      </c>
      <c r="EF28">
        <f>SUM('Dat1'!SW29+'Dat1'!TE29+'Dat1'!TM29+'Dat1'!TU29)/$A28</f>
        <v>0</v>
      </c>
      <c r="EG28">
        <f>SUM('Dat1'!SX29+'Dat1'!TF29+'Dat1'!TN29+'Dat1'!TV29)/$A28</f>
        <v>0.5</v>
      </c>
      <c r="EH28">
        <f>SUM('Dat1'!SY29+'Dat1'!TG29+'Dat1'!TO29+'Dat1'!TW29)/$A28</f>
        <v>0</v>
      </c>
      <c r="EI28">
        <f>SUM('Dat1'!SZ29+'Dat1'!TH29+'Dat1'!TP29+'Dat1'!TX29)/$A28</f>
        <v>0.25</v>
      </c>
      <c r="EJ28">
        <f>SUM('Dat1'!TA29+'Dat1'!TI29+'Dat1'!TQ29+'Dat1'!TY29)/$A28</f>
        <v>0</v>
      </c>
      <c r="EK28">
        <f>SUM('Dat1'!TB29+'Dat1'!TJ29+'Dat1'!TR29+'Dat1'!TZ29)/$A28</f>
        <v>0</v>
      </c>
      <c r="EL28">
        <f>SUM('Dat1'!TC29+'Dat1'!TK29+'Dat1'!TS29+'Dat1'!UA29)/$A28</f>
        <v>0</v>
      </c>
      <c r="EM28">
        <f>SUM('Dat1'!TD29+'Dat1'!TL29+'Dat1'!TT29+'Dat1'!UB29)/$A28</f>
        <v>0</v>
      </c>
      <c r="EN28" s="8">
        <f t="shared" si="10"/>
        <v>0.75</v>
      </c>
      <c r="EO28" s="8">
        <f t="shared" si="11"/>
        <v>0</v>
      </c>
      <c r="EP28" s="7">
        <f>('Dat1'!UC29+'Dat1'!UG29)/2</f>
        <v>0</v>
      </c>
      <c r="EQ28" s="7">
        <f>('Dat1'!UD29+'Dat1'!UH29)/2</f>
        <v>0</v>
      </c>
      <c r="ER28" s="7">
        <f>('Dat1'!UE29+'Dat1'!UI29)/2</f>
        <v>1.5</v>
      </c>
      <c r="ES28" s="7">
        <f>('Dat1'!UF29+'Dat1'!UJ29)/2</f>
        <v>0</v>
      </c>
      <c r="ET28" s="8">
        <f>('Dat1'!UK29+'Dat1'!UT29)/2</f>
        <v>0</v>
      </c>
      <c r="EU28" s="8">
        <f>('Dat1'!UL29+'Dat1'!UU29)/2</f>
        <v>0.5</v>
      </c>
      <c r="EV28" s="8">
        <f>('Dat1'!UM29+'Dat1'!UV29)/2</f>
        <v>0</v>
      </c>
      <c r="EW28" s="8">
        <f>('Dat1'!UN29+'Dat1'!UW29)/2</f>
        <v>0</v>
      </c>
      <c r="EX28" s="8">
        <f>('Dat1'!UO29+'Dat1'!UX29)/2</f>
        <v>1.5</v>
      </c>
      <c r="EY28" s="8">
        <f>('Dat1'!UP29+'Dat1'!UY29)/2</f>
        <v>0.5</v>
      </c>
      <c r="EZ28" s="8">
        <f>('Dat1'!UQ29+'Dat1'!UZ29)/2</f>
        <v>1.5</v>
      </c>
      <c r="FA28" s="8">
        <f>('Dat1'!UR29+'Dat1'!VA29)/2</f>
        <v>0</v>
      </c>
      <c r="FB28" s="8">
        <f>('Dat1'!US29+'Dat1'!VB29)/2</f>
        <v>0</v>
      </c>
      <c r="FC28">
        <f>'Dat1'!VC29</f>
        <v>0</v>
      </c>
      <c r="FD28">
        <f>'Dat1'!VD29</f>
        <v>0</v>
      </c>
      <c r="FE28">
        <f>'Dat1'!VE29</f>
        <v>0</v>
      </c>
      <c r="FF28">
        <f>'Dat1'!VF29</f>
        <v>0</v>
      </c>
      <c r="FG28">
        <f>'Dat1'!VG29</f>
        <v>0</v>
      </c>
      <c r="FH28">
        <f>'Dat1'!VH29</f>
        <v>0</v>
      </c>
      <c r="FI28">
        <f>'Dat1'!VI29</f>
        <v>0</v>
      </c>
      <c r="FJ28">
        <f>'Dat1'!VJ29</f>
        <v>0</v>
      </c>
      <c r="FK28">
        <f>'Dat1'!VK29</f>
        <v>0</v>
      </c>
      <c r="FL28">
        <f>'Dat1'!VL29</f>
        <v>0</v>
      </c>
      <c r="FM28">
        <f>'Dat1'!VM29</f>
        <v>3</v>
      </c>
      <c r="FN28">
        <f>'Dat1'!VN29</f>
        <v>0</v>
      </c>
      <c r="FO28">
        <f>'Dat1'!VO29</f>
        <v>0</v>
      </c>
      <c r="FP28">
        <f>'Dat1'!VP29</f>
        <v>6</v>
      </c>
      <c r="FQ28">
        <f>'Dat1'!VQ29</f>
        <v>0</v>
      </c>
      <c r="FR28">
        <f>'Dat1'!VR29</f>
        <v>0</v>
      </c>
      <c r="FS28">
        <f>'Dat1'!VS29</f>
        <v>0</v>
      </c>
      <c r="FT28">
        <f>'Dat1'!VT29</f>
        <v>0</v>
      </c>
      <c r="FU28">
        <f>'Dat1'!VU29</f>
        <v>0</v>
      </c>
      <c r="FV28">
        <f>'Dat1'!VV29</f>
        <v>0</v>
      </c>
      <c r="FW28">
        <f>'Dat1'!VW29</f>
        <v>0</v>
      </c>
      <c r="FX28">
        <f>'Dat1'!VX29</f>
        <v>0</v>
      </c>
      <c r="FY28">
        <f>'Dat1'!VY29</f>
        <v>0</v>
      </c>
      <c r="FZ28">
        <f>'Dat1'!VZ29</f>
        <v>4</v>
      </c>
      <c r="GA28">
        <f>'Dat1'!WA29</f>
        <v>0</v>
      </c>
      <c r="GB28">
        <f>'Dat1'!WB29</f>
        <v>0</v>
      </c>
      <c r="GC28">
        <f>'Dat1'!WC29</f>
        <v>0</v>
      </c>
      <c r="GD28">
        <f>'Dat1'!WD29</f>
        <v>0</v>
      </c>
      <c r="GE28" s="12">
        <f>'Dat1'!WO29</f>
        <v>0</v>
      </c>
      <c r="GF28" s="12">
        <f>'Dat1'!WP29</f>
        <v>0</v>
      </c>
      <c r="GG28">
        <f>'Dat1'!WQ29</f>
        <v>0</v>
      </c>
      <c r="GH28">
        <f>'Dat1'!WR29</f>
        <v>0</v>
      </c>
      <c r="GI28">
        <f>'Dat1'!WS29</f>
        <v>0</v>
      </c>
      <c r="GJ28">
        <f>'Dat1'!WT29</f>
        <v>0</v>
      </c>
      <c r="GK28">
        <f>'Dat1'!WU29</f>
        <v>0</v>
      </c>
      <c r="GL28">
        <f>'Dat1'!WV29</f>
        <v>0</v>
      </c>
      <c r="GM28">
        <f>'Dat1'!WW29</f>
        <v>0</v>
      </c>
      <c r="GN28">
        <f>'Dat1'!WX29</f>
        <v>1</v>
      </c>
      <c r="GO28">
        <f>'Dat1'!WY29</f>
        <v>0</v>
      </c>
      <c r="GP28">
        <f>'Dat1'!WZ29</f>
        <v>0</v>
      </c>
      <c r="GQ28">
        <f>'Dat1'!XA29</f>
        <v>1</v>
      </c>
      <c r="GR28">
        <f>'Dat1'!XB29</f>
        <v>1</v>
      </c>
      <c r="GS28">
        <f>'Dat1'!XC29</f>
        <v>0</v>
      </c>
      <c r="GT28">
        <f>'Dat1'!XD29</f>
        <v>0</v>
      </c>
      <c r="GU28">
        <f>'Dat1'!XE29</f>
        <v>0</v>
      </c>
      <c r="GV28">
        <f>'Dat1'!XF29</f>
        <v>0</v>
      </c>
      <c r="GW28">
        <f>'Dat1'!XG29</f>
        <v>0</v>
      </c>
      <c r="GX28">
        <f>'Dat1'!XH29</f>
        <v>0</v>
      </c>
      <c r="GY28">
        <f>'Dat1'!XI29</f>
        <v>0</v>
      </c>
      <c r="GZ28">
        <f>'Dat1'!XJ29</f>
        <v>0</v>
      </c>
      <c r="HA28">
        <f>'Dat1'!XK29</f>
        <v>0</v>
      </c>
      <c r="HB28">
        <f>'Dat1'!XL29</f>
        <v>0</v>
      </c>
      <c r="HC28">
        <f>'Dat1'!XM29</f>
        <v>0</v>
      </c>
      <c r="HD28">
        <f>'Dat1'!XN29</f>
        <v>0</v>
      </c>
      <c r="HE28">
        <f>'Dat1'!XO29</f>
        <v>0</v>
      </c>
      <c r="HF28">
        <f>'Dat1'!XP29</f>
        <v>0</v>
      </c>
      <c r="HG28" s="12">
        <f t="shared" si="12"/>
        <v>3</v>
      </c>
      <c r="HH28" s="12">
        <f t="shared" si="13"/>
        <v>0</v>
      </c>
      <c r="HI28">
        <f>'Dat1'!XQ29</f>
        <v>0</v>
      </c>
      <c r="HJ28">
        <f>'Dat1'!XR29</f>
        <v>0</v>
      </c>
      <c r="HK28">
        <f>'Dat1'!XS29</f>
        <v>0</v>
      </c>
      <c r="HL28">
        <f>'Dat1'!XT29</f>
        <v>0</v>
      </c>
      <c r="HM28">
        <f>'Dat1'!XU29</f>
        <v>0</v>
      </c>
      <c r="HN28">
        <f>'Dat1'!XV29</f>
        <v>0</v>
      </c>
      <c r="HO28">
        <f>'Dat1'!XW29</f>
        <v>0</v>
      </c>
      <c r="HP28">
        <f>'Dat1'!XX29</f>
        <v>0</v>
      </c>
      <c r="HQ28">
        <f>'Dat1'!XY29</f>
        <v>0</v>
      </c>
      <c r="HR28">
        <f>'Dat1'!XZ29</f>
        <v>0</v>
      </c>
      <c r="HS28">
        <f>'Dat1'!YA29</f>
        <v>0</v>
      </c>
      <c r="HT28">
        <f>'Dat1'!YB29</f>
        <v>0</v>
      </c>
      <c r="HU28">
        <f>'Dat1'!YC29</f>
        <v>0</v>
      </c>
      <c r="HV28">
        <f>'Dat1'!YD29</f>
        <v>0</v>
      </c>
      <c r="HW28">
        <f>'Dat1'!YE29</f>
        <v>0</v>
      </c>
      <c r="HX28">
        <f>'Dat1'!YF29</f>
        <v>0</v>
      </c>
      <c r="HY28">
        <f>'Dat1'!YG29</f>
        <v>0</v>
      </c>
      <c r="HZ28">
        <f>'Dat1'!YH29</f>
        <v>0</v>
      </c>
      <c r="IA28">
        <f>'Dat1'!YI29</f>
        <v>0</v>
      </c>
      <c r="IB28">
        <f>'Dat1'!YJ29</f>
        <v>0</v>
      </c>
      <c r="IC28">
        <f>'Dat1'!YK29</f>
        <v>0</v>
      </c>
      <c r="ID28">
        <f>'Dat1'!YL29</f>
        <v>0</v>
      </c>
      <c r="IE28">
        <f>'Dat1'!YM29</f>
        <v>0</v>
      </c>
      <c r="IF28">
        <f>'Dat1'!YN29</f>
        <v>0</v>
      </c>
      <c r="IG28">
        <f>'Dat1'!YO29</f>
        <v>8</v>
      </c>
      <c r="IH28">
        <f>'Dat1'!YP29</f>
        <v>0</v>
      </c>
      <c r="II28">
        <f>'Dat1'!YQ29</f>
        <v>0</v>
      </c>
      <c r="IJ28">
        <f>'Dat1'!YR29</f>
        <v>0</v>
      </c>
      <c r="IK28">
        <f>'Dat1'!YS29</f>
        <v>0</v>
      </c>
      <c r="IL28">
        <f>'Dat1'!YT29</f>
        <v>0</v>
      </c>
      <c r="IM28">
        <f>'Dat1'!YU29</f>
        <v>0</v>
      </c>
      <c r="IN28">
        <f>'Dat1'!YV29</f>
        <v>0</v>
      </c>
      <c r="IO28">
        <f>'Dat1'!YW29</f>
        <v>0</v>
      </c>
      <c r="IP28">
        <f>'Dat1'!YX29</f>
        <v>0</v>
      </c>
      <c r="IQ28">
        <f>'Dat1'!YY29</f>
        <v>0</v>
      </c>
      <c r="IR28">
        <f>'Dat1'!YZ29</f>
        <v>0</v>
      </c>
      <c r="IS28">
        <f>'Dat1'!ZA29</f>
        <v>0</v>
      </c>
      <c r="IT28">
        <f>'Dat1'!ZB29</f>
        <v>0</v>
      </c>
      <c r="IU28">
        <f>'Dat1'!ZC29</f>
        <v>0</v>
      </c>
      <c r="IV28">
        <f>'Dat1'!ZD29</f>
        <v>0</v>
      </c>
      <c r="IW28">
        <f>'Dat1'!ZE29</f>
        <v>0</v>
      </c>
      <c r="IX28">
        <f>'Dat1'!ZF29</f>
        <v>0</v>
      </c>
      <c r="IY28">
        <f>'Dat1'!ZG29</f>
        <v>0</v>
      </c>
      <c r="IZ28">
        <f>'Dat1'!ZH29</f>
        <v>0</v>
      </c>
      <c r="JA28">
        <f>'Dat1'!ZI29</f>
        <v>0</v>
      </c>
      <c r="JB28">
        <f>'Dat1'!ZJ29</f>
        <v>4</v>
      </c>
      <c r="JC28" s="12">
        <f t="shared" si="3"/>
        <v>0</v>
      </c>
      <c r="JD28" s="12">
        <f t="shared" si="4"/>
        <v>12</v>
      </c>
      <c r="JE28">
        <f>'Dat1'!ZK29</f>
        <v>0</v>
      </c>
      <c r="JF28">
        <f>'Dat1'!ZL29</f>
        <v>0</v>
      </c>
      <c r="JG28">
        <f>'Dat1'!ZM29</f>
        <v>0</v>
      </c>
      <c r="JH28">
        <f>'Dat1'!ZN29</f>
        <v>0</v>
      </c>
      <c r="JI28">
        <f>'Dat1'!ZO29</f>
        <v>0</v>
      </c>
      <c r="JJ28">
        <f>'Dat1'!ZP29</f>
        <v>0</v>
      </c>
      <c r="JK28">
        <f>'Dat1'!ZQ29</f>
        <v>0</v>
      </c>
      <c r="JL28">
        <f>'Dat1'!ZR29</f>
        <v>0</v>
      </c>
      <c r="JM28">
        <f>'Dat1'!ZS29</f>
        <v>0</v>
      </c>
      <c r="JN28">
        <f>'Dat1'!ZT29</f>
        <v>0</v>
      </c>
      <c r="JO28">
        <f>'Dat1'!ZU29</f>
        <v>0</v>
      </c>
      <c r="JP28">
        <f>'Dat1'!ZV29</f>
        <v>0</v>
      </c>
      <c r="JQ28">
        <f>'Dat1'!ZW29</f>
        <v>0</v>
      </c>
      <c r="JR28">
        <f>'Dat1'!ZX29</f>
        <v>0</v>
      </c>
      <c r="JS28">
        <f>'Dat1'!ZY29</f>
        <v>0</v>
      </c>
      <c r="JT28">
        <f>'Dat1'!ZZ29</f>
        <v>0</v>
      </c>
      <c r="JU28">
        <f>'Dat1'!AAA29</f>
        <v>0</v>
      </c>
      <c r="JV28">
        <f>'Dat1'!AAB29</f>
        <v>0</v>
      </c>
      <c r="JW28">
        <f>'Dat1'!AAC29</f>
        <v>0</v>
      </c>
      <c r="JX28">
        <f>'Dat1'!AAD29</f>
        <v>0</v>
      </c>
      <c r="JY28">
        <f>'Dat1'!AAE29</f>
        <v>0</v>
      </c>
      <c r="JZ28">
        <f>'Dat1'!AAF29</f>
        <v>0</v>
      </c>
      <c r="KA28">
        <f>'Dat1'!AAG29</f>
        <v>0</v>
      </c>
      <c r="KB28">
        <f>'Dat1'!AAH29</f>
        <v>0</v>
      </c>
      <c r="KC28">
        <f>'Dat1'!AAI29</f>
        <v>0</v>
      </c>
      <c r="KD28">
        <f>'Dat1'!AAJ29</f>
        <v>8</v>
      </c>
      <c r="KE28">
        <f>'Dat1'!AAK29</f>
        <v>0</v>
      </c>
      <c r="KF28">
        <f>'Dat1'!AAL29</f>
        <v>0</v>
      </c>
      <c r="KG28">
        <f>'Dat1'!AAM29</f>
        <v>0</v>
      </c>
      <c r="KH28">
        <f>'Dat1'!AAN29</f>
        <v>0</v>
      </c>
      <c r="KI28">
        <f>'Dat1'!AAO29</f>
        <v>0</v>
      </c>
      <c r="KJ28">
        <f>'Dat1'!AAP29</f>
        <v>23</v>
      </c>
      <c r="KK28">
        <f>'Dat1'!AAQ29</f>
        <v>0</v>
      </c>
      <c r="KL28">
        <f>'Dat1'!AAR29</f>
        <v>0</v>
      </c>
      <c r="KM28">
        <f>'Dat1'!AAS29</f>
        <v>0</v>
      </c>
      <c r="KN28">
        <f>'Dat1'!AAT29</f>
        <v>1</v>
      </c>
      <c r="KO28">
        <f>'Dat1'!AAU29</f>
        <v>0</v>
      </c>
      <c r="KP28">
        <f>'Dat1'!AAV29</f>
        <v>0</v>
      </c>
      <c r="KQ28">
        <f>'Dat1'!AAW29</f>
        <v>0</v>
      </c>
      <c r="KR28">
        <f>'Dat1'!AAX29</f>
        <v>0</v>
      </c>
      <c r="KS28">
        <f>'Dat1'!AAY29</f>
        <v>0</v>
      </c>
      <c r="KT28">
        <f>'Dat1'!AAZ29</f>
        <v>0</v>
      </c>
      <c r="KU28">
        <f>'Dat1'!ABA29</f>
        <v>0</v>
      </c>
      <c r="KV28">
        <f>'Dat1'!ABB29</f>
        <v>0</v>
      </c>
      <c r="KW28" s="12">
        <f>SUM(Dat1fix!JE28:JZ28)</f>
        <v>0</v>
      </c>
      <c r="KX28" s="12">
        <f t="shared" si="14"/>
        <v>32</v>
      </c>
      <c r="KY28" s="12">
        <f>'Dat1'!ABC29</f>
        <v>0</v>
      </c>
      <c r="KZ28" s="12">
        <f>'Dat1'!ABD29</f>
        <v>1</v>
      </c>
      <c r="LA28">
        <f>'Dat1'!ABE29</f>
        <v>0</v>
      </c>
      <c r="LB28">
        <f>'Dat1'!ABF29</f>
        <v>0</v>
      </c>
      <c r="LC28">
        <f>'Dat1'!ABG29</f>
        <v>0</v>
      </c>
      <c r="LD28">
        <f>'Dat1'!VI29</f>
        <v>0</v>
      </c>
      <c r="LE28">
        <f>'Dat1'!VJ29</f>
        <v>0</v>
      </c>
      <c r="LF28">
        <f>'Dat1'!VK29</f>
        <v>0</v>
      </c>
      <c r="LG28">
        <f>'Dat1'!VL29</f>
        <v>0</v>
      </c>
      <c r="LH28">
        <f>'Dat1'!VM29</f>
        <v>3</v>
      </c>
      <c r="LI28">
        <f>'Dat1'!VN29</f>
        <v>0</v>
      </c>
      <c r="LJ28">
        <f>'Dat1'!VO29</f>
        <v>0</v>
      </c>
      <c r="LK28">
        <f>'Dat1'!VP29</f>
        <v>6</v>
      </c>
      <c r="LL28">
        <f>'Dat1'!VQ29</f>
        <v>0</v>
      </c>
      <c r="LM28">
        <f>'Dat1'!VR29</f>
        <v>0</v>
      </c>
      <c r="LN28">
        <f>'Dat1'!VS29</f>
        <v>0</v>
      </c>
      <c r="LO28">
        <f>'Dat1'!VT29</f>
        <v>0</v>
      </c>
      <c r="LP28">
        <f>'Dat1'!VU29</f>
        <v>0</v>
      </c>
      <c r="LQ28">
        <f>'Dat1'!VV29</f>
        <v>0</v>
      </c>
      <c r="LR28">
        <f>'Dat1'!VW29</f>
        <v>0</v>
      </c>
      <c r="LS28">
        <f>'Dat1'!VX29</f>
        <v>0</v>
      </c>
      <c r="LT28">
        <f>'Dat1'!VY29</f>
        <v>0</v>
      </c>
      <c r="LU28">
        <f>'Dat1'!VZ29</f>
        <v>4</v>
      </c>
      <c r="LV28" s="12">
        <f>'Dat1'!WA29</f>
        <v>0</v>
      </c>
      <c r="LW28" s="12">
        <f>'Dat1'!WB29</f>
        <v>0</v>
      </c>
      <c r="LX28" s="12">
        <f>'Dat1'!WC29</f>
        <v>0</v>
      </c>
      <c r="LY28" s="12">
        <f>'Dat1'!WD29</f>
        <v>0</v>
      </c>
      <c r="LZ28" s="364">
        <f>'Dat1'!AG29</f>
        <v>8</v>
      </c>
      <c r="MA28" s="364">
        <f>'Dat1'!AH29</f>
        <v>6</v>
      </c>
      <c r="MB28" s="364">
        <f>'Dat1'!AI29</f>
        <v>2</v>
      </c>
      <c r="MC28" s="364">
        <f>'Dat1'!AJ29</f>
        <v>4</v>
      </c>
      <c r="MD28" s="364">
        <f>'Dat1'!WE29</f>
        <v>8</v>
      </c>
    </row>
    <row r="29" spans="1:342">
      <c r="A29" s="73">
        <f>'Dat1'!C30</f>
        <v>4</v>
      </c>
      <c r="B29" t="str">
        <f>'Dat1'!F30</f>
        <v>Vestfold</v>
      </c>
      <c r="C29" t="str">
        <f>'Dat1'!G30</f>
        <v>Færder vgs</v>
      </c>
      <c r="D29" t="str">
        <f>'Dat1'!H30&amp;" ("&amp;LEFT('Dat1'!I30,1)&amp;"S)"</f>
        <v>Søndre Vestfold fengsel Berg avd (LS)</v>
      </c>
      <c r="E29">
        <f t="shared" si="18"/>
        <v>2</v>
      </c>
      <c r="F29">
        <f t="shared" si="15"/>
        <v>2</v>
      </c>
      <c r="G29">
        <f>'Dat1'!J30</f>
        <v>48</v>
      </c>
      <c r="H29" s="8">
        <f>('Dat1'!AK30+'Dat1'!AM30+'Dat1'!AO30+'Dat1'!AQ30)/$A29</f>
        <v>0.5</v>
      </c>
      <c r="I29" s="8">
        <f>('Dat1'!AL30+'Dat1'!AN30+'Dat1'!AP30+'Dat1'!AR30)/$A29</f>
        <v>2.75</v>
      </c>
      <c r="J29">
        <f>('Dat1'!AS30+'Dat1'!BS30+'Dat1'!CS30+'Dat1'!DS30)/$A29</f>
        <v>0</v>
      </c>
      <c r="K29">
        <f>('Dat1'!AT30+'Dat1'!BT30+'Dat1'!CT30+'Dat1'!DT30)/$A29</f>
        <v>0</v>
      </c>
      <c r="L29">
        <f>('Dat1'!AU30+'Dat1'!BU30+'Dat1'!CU30+'Dat1'!DU30)/$A29</f>
        <v>0</v>
      </c>
      <c r="M29">
        <f>('Dat1'!AV30+'Dat1'!BV30+'Dat1'!CV30+'Dat1'!DV30)/$A29</f>
        <v>4.25</v>
      </c>
      <c r="N29">
        <f>('Dat1'!AW30+'Dat1'!BW30+'Dat1'!CW30+'Dat1'!DW30)/$A29</f>
        <v>0</v>
      </c>
      <c r="O29">
        <f>('Dat1'!AX30+'Dat1'!BX30+'Dat1'!CX30+'Dat1'!DX30)/$A29</f>
        <v>0</v>
      </c>
      <c r="P29">
        <f>('Dat1'!AY30+'Dat1'!BY30+'Dat1'!CY30+'Dat1'!DY30)/$A29</f>
        <v>0</v>
      </c>
      <c r="Q29">
        <f>('Dat1'!AZ30+'Dat1'!BZ30+'Dat1'!CZ30+'Dat1'!DZ30)/$A29</f>
        <v>0</v>
      </c>
      <c r="R29">
        <f>('Dat1'!BA30+'Dat1'!CA30+'Dat1'!DA30+'Dat1'!EA30)/$A29</f>
        <v>0</v>
      </c>
      <c r="S29">
        <f>('Dat1'!BB30+'Dat1'!CB30+'Dat1'!DB30+'Dat1'!EB30)/$A29</f>
        <v>0</v>
      </c>
      <c r="T29">
        <f>('Dat1'!BC30+'Dat1'!CC30+'Dat1'!DC30+'Dat1'!EC30)/$A29</f>
        <v>0</v>
      </c>
      <c r="U29">
        <f>('Dat1'!BD30+'Dat1'!CD30+'Dat1'!DD30+'Dat1'!ED30)/$A29</f>
        <v>0</v>
      </c>
      <c r="V29">
        <f>('Dat1'!BE30+'Dat1'!CE30+'Dat1'!DE30+'Dat1'!EE30)/$A29</f>
        <v>0</v>
      </c>
      <c r="W29">
        <f>('Dat1'!BF30+'Dat1'!CF30+'Dat1'!DF30+'Dat1'!EF30)/$A29</f>
        <v>3.5</v>
      </c>
      <c r="X29">
        <f>('Dat1'!BG30+'Dat1'!CG30+'Dat1'!DG30+'Dat1'!EG30)/$A29</f>
        <v>0</v>
      </c>
      <c r="Y29">
        <f>('Dat1'!BH30+'Dat1'!CH30+'Dat1'!DH30+'Dat1'!EH30)/$A29</f>
        <v>0</v>
      </c>
      <c r="Z29">
        <f>('Dat1'!BI30+'Dat1'!CI30+'Dat1'!DI30+'Dat1'!EI30)/$A29</f>
        <v>0</v>
      </c>
      <c r="AA29">
        <f>('Dat1'!BJ30+'Dat1'!CJ30+'Dat1'!DJ30+'Dat1'!EJ30)/$A29</f>
        <v>3</v>
      </c>
      <c r="AB29">
        <f>('Dat1'!BK30+'Dat1'!CK30+'Dat1'!DK30+'Dat1'!EK30)/$A29</f>
        <v>0</v>
      </c>
      <c r="AC29">
        <f>('Dat1'!BL30+'Dat1'!CL30+'Dat1'!DL30+'Dat1'!EL30)/$A29</f>
        <v>0.5</v>
      </c>
      <c r="AD29">
        <f>('Dat1'!BM30+'Dat1'!CM30+'Dat1'!DM30+'Dat1'!EM30)/$A29</f>
        <v>0</v>
      </c>
      <c r="AE29">
        <f>('Dat1'!BN30+'Dat1'!CN30+'Dat1'!DN30+'Dat1'!EN30)/$A29</f>
        <v>0</v>
      </c>
      <c r="AF29">
        <f>('Dat1'!BO30+'Dat1'!CO30+'Dat1'!DO30+'Dat1'!EO30)/$A29</f>
        <v>0.5</v>
      </c>
      <c r="AG29">
        <f>('Dat1'!BP30+'Dat1'!CP30+'Dat1'!DP30+'Dat1'!EP30)/$A29</f>
        <v>0.25</v>
      </c>
      <c r="AH29">
        <f>('Dat1'!BQ30+'Dat1'!CQ30+'Dat1'!DQ30+'Dat1'!EQ30)/$A29</f>
        <v>1.5</v>
      </c>
      <c r="AI29">
        <f>('Dat1'!BR30+'Dat1'!CR30+'Dat1'!DR30+'Dat1'!ER30)/$A29</f>
        <v>2</v>
      </c>
      <c r="AJ29" s="8">
        <f t="shared" si="5"/>
        <v>4.25</v>
      </c>
      <c r="AK29" s="8">
        <f t="shared" si="6"/>
        <v>11.25</v>
      </c>
      <c r="AL29">
        <f>('Dat1'!ES30+'Dat1'!GM30+'Dat1'!IG30+'Dat1'!KA30)/$A29</f>
        <v>0</v>
      </c>
      <c r="AM29">
        <f>('Dat1'!ET30+'Dat1'!GN30+'Dat1'!IH30+'Dat1'!KB30)/$A29</f>
        <v>0</v>
      </c>
      <c r="AN29">
        <f>('Dat1'!EU30+'Dat1'!GO30+'Dat1'!II30+'Dat1'!KC30)/$A29</f>
        <v>0</v>
      </c>
      <c r="AO29">
        <f>('Dat1'!EV30+'Dat1'!GP30+'Dat1'!IJ30+'Dat1'!KD30)/$A29</f>
        <v>0</v>
      </c>
      <c r="AP29">
        <f>('Dat1'!EW30+'Dat1'!GQ30+'Dat1'!IK30+'Dat1'!KE30)/$A29</f>
        <v>0</v>
      </c>
      <c r="AQ29">
        <f>('Dat1'!EX30+'Dat1'!GR30+'Dat1'!IL30+'Dat1'!KF30)/$A29</f>
        <v>0</v>
      </c>
      <c r="AR29">
        <f>('Dat1'!EY30+'Dat1'!GS30+'Dat1'!IM30+'Dat1'!KG30)/$A29</f>
        <v>0</v>
      </c>
      <c r="AS29">
        <f>('Dat1'!EZ30+'Dat1'!GT30+'Dat1'!IN30+'Dat1'!KH30)/$A29</f>
        <v>0</v>
      </c>
      <c r="AT29">
        <f>('Dat1'!FA30+'Dat1'!GU30+'Dat1'!IO30+'Dat1'!KI30)/$A29</f>
        <v>0</v>
      </c>
      <c r="AU29">
        <f>('Dat1'!FB30+'Dat1'!GV30+'Dat1'!IP30+'Dat1'!KJ30)/$A29</f>
        <v>0</v>
      </c>
      <c r="AV29">
        <f>('Dat1'!FC30+'Dat1'!GW30+'Dat1'!IQ30+'Dat1'!KK30)/$A29</f>
        <v>0</v>
      </c>
      <c r="AW29">
        <f>('Dat1'!FD30+'Dat1'!GX30+'Dat1'!IR30+'Dat1'!KL30)/$A29</f>
        <v>0</v>
      </c>
      <c r="AX29">
        <f>('Dat1'!FE30+'Dat1'!GY30+'Dat1'!IS30+'Dat1'!KM30)/$A29</f>
        <v>0</v>
      </c>
      <c r="AY29">
        <f>('Dat1'!FF30+'Dat1'!GZ30+'Dat1'!IT30+'Dat1'!KN30)/$A29</f>
        <v>0</v>
      </c>
      <c r="AZ29">
        <f>('Dat1'!FG30+'Dat1'!HA30+'Dat1'!IU30+'Dat1'!KO30)/$A29</f>
        <v>0</v>
      </c>
      <c r="BA29">
        <f>('Dat1'!FH30+'Dat1'!HB30+'Dat1'!IV30+'Dat1'!KP30)/$A29</f>
        <v>0</v>
      </c>
      <c r="BB29">
        <f>('Dat1'!FI30+'Dat1'!HC30+'Dat1'!IW30+'Dat1'!KQ30)/$A29</f>
        <v>0</v>
      </c>
      <c r="BC29">
        <f>('Dat1'!FJ30+'Dat1'!HD30+'Dat1'!IX30+'Dat1'!KR30)/$A29</f>
        <v>0</v>
      </c>
      <c r="BD29">
        <f>('Dat1'!FK30+'Dat1'!HE30+'Dat1'!IY30+'Dat1'!KS30)/$A29</f>
        <v>0</v>
      </c>
      <c r="BE29">
        <f>('Dat1'!FL30+'Dat1'!HF30+'Dat1'!IZ30+'Dat1'!KT30)/$A29</f>
        <v>0</v>
      </c>
      <c r="BF29">
        <f>('Dat1'!FM30+'Dat1'!HG30+'Dat1'!JA30+'Dat1'!KU30)/$A29</f>
        <v>0</v>
      </c>
      <c r="BG29">
        <f>('Dat1'!FN30+'Dat1'!HH30+'Dat1'!JB30+'Dat1'!KV30)/$A29</f>
        <v>0</v>
      </c>
      <c r="BH29">
        <f>('Dat1'!FO30+'Dat1'!HI30+'Dat1'!JC30+'Dat1'!KW30)/$A29</f>
        <v>0</v>
      </c>
      <c r="BI29">
        <f>('Dat1'!FP30+'Dat1'!HJ30+'Dat1'!JD30+'Dat1'!KX30)/$A29</f>
        <v>0</v>
      </c>
      <c r="BJ29">
        <f>('Dat1'!FQ30+'Dat1'!HK30+'Dat1'!JE30+'Dat1'!KY30)/$A29</f>
        <v>0</v>
      </c>
      <c r="BK29">
        <f>('Dat1'!FR30+'Dat1'!HL30+'Dat1'!JF30+'Dat1'!KZ30)/$A29</f>
        <v>0</v>
      </c>
      <c r="BL29">
        <f>('Dat1'!FS30+'Dat1'!HM30+'Dat1'!JG30+'Dat1'!LA30)/$A29</f>
        <v>0</v>
      </c>
      <c r="BM29">
        <f>('Dat1'!FT30+'Dat1'!HN30+'Dat1'!JH30+'Dat1'!LB30)/$A29</f>
        <v>0.5</v>
      </c>
      <c r="BN29">
        <f>('Dat1'!FU30+'Dat1'!HO30+'Dat1'!JI30+'Dat1'!LC30)/$A29</f>
        <v>0</v>
      </c>
      <c r="BO29">
        <f>('Dat1'!FV30+'Dat1'!HP30+'Dat1'!JJ30+'Dat1'!LD30)/$A29</f>
        <v>0</v>
      </c>
      <c r="BP29">
        <f>('Dat1'!FW30+'Dat1'!HQ30+'Dat1'!JK30+'Dat1'!LE30)/$A29</f>
        <v>0</v>
      </c>
      <c r="BQ29">
        <f>('Dat1'!FX30+'Dat1'!HR30+'Dat1'!JL30+'Dat1'!LF30)/$A29</f>
        <v>0</v>
      </c>
      <c r="BR29">
        <f>('Dat1'!FY30+'Dat1'!HS30+'Dat1'!JM30+'Dat1'!LG30)/$A29</f>
        <v>0</v>
      </c>
      <c r="BS29">
        <f>('Dat1'!FZ30+'Dat1'!HT30+'Dat1'!JN30+'Dat1'!LH30)/$A29</f>
        <v>0</v>
      </c>
      <c r="BT29">
        <f>('Dat1'!GA30+'Dat1'!HU30+'Dat1'!JO30+'Dat1'!LI30)/$A29</f>
        <v>0</v>
      </c>
      <c r="BU29">
        <f>('Dat1'!GB30+'Dat1'!HV30+'Dat1'!JP30+'Dat1'!LJ30)/$A29</f>
        <v>0</v>
      </c>
      <c r="BV29">
        <f>('Dat1'!GC30+'Dat1'!HW30+'Dat1'!JQ30+'Dat1'!LK30)/$A29</f>
        <v>0</v>
      </c>
      <c r="BW29">
        <f>('Dat1'!GD30+'Dat1'!HX30+'Dat1'!JR30+'Dat1'!LL30)/$A29</f>
        <v>0</v>
      </c>
      <c r="BX29">
        <f>('Dat1'!GE30+'Dat1'!HY30+'Dat1'!JS30+'Dat1'!LM30)/$A29</f>
        <v>0</v>
      </c>
      <c r="BY29">
        <f>('Dat1'!GF30+'Dat1'!HZ30+'Dat1'!JT30+'Dat1'!LN30)/$A29</f>
        <v>0</v>
      </c>
      <c r="BZ29">
        <f>('Dat1'!GG30+'Dat1'!IA30+'Dat1'!JU30+'Dat1'!LO30)/$A29</f>
        <v>0</v>
      </c>
      <c r="CA29">
        <f>('Dat1'!GH30+'Dat1'!IB30+'Dat1'!JV30+'Dat1'!LP30)/$A29</f>
        <v>0</v>
      </c>
      <c r="CB29">
        <f>('Dat1'!GI30+'Dat1'!IC30+'Dat1'!JW30+'Dat1'!LQ30)/$A29</f>
        <v>0</v>
      </c>
      <c r="CC29">
        <f>('Dat1'!GJ30+'Dat1'!ID30+'Dat1'!JX30+'Dat1'!LR30)/$A29</f>
        <v>0</v>
      </c>
      <c r="CD29">
        <f>('Dat1'!GK30+'Dat1'!IE30+'Dat1'!JY30+'Dat1'!LS30)/$A29</f>
        <v>0</v>
      </c>
      <c r="CE29">
        <f>('Dat1'!GL30+'Dat1'!IF30+'Dat1'!JZ30+'Dat1'!LT30)/$A29</f>
        <v>0</v>
      </c>
      <c r="CF29" s="8">
        <f t="shared" si="1"/>
        <v>0</v>
      </c>
      <c r="CG29" s="8">
        <f t="shared" si="2"/>
        <v>0.5</v>
      </c>
      <c r="CH29">
        <f>('Dat1'!LU30+'Dat1'!NM30+'Dat1'!PE30+'Dat1'!QW30)/$A29</f>
        <v>0</v>
      </c>
      <c r="CI29">
        <f>('Dat1'!LV30+'Dat1'!NN30+'Dat1'!PF30+'Dat1'!QX30)/$A29</f>
        <v>0</v>
      </c>
      <c r="CJ29">
        <f>('Dat1'!LW30+'Dat1'!NO30+'Dat1'!PG30+'Dat1'!QY30)/$A29</f>
        <v>0</v>
      </c>
      <c r="CK29">
        <f>('Dat1'!LX30+'Dat1'!NP30+'Dat1'!PH30+'Dat1'!QZ30)/$A29</f>
        <v>0</v>
      </c>
      <c r="CL29">
        <f>('Dat1'!LY30+'Dat1'!NQ30+'Dat1'!PI30+'Dat1'!RA30)/$A29</f>
        <v>0</v>
      </c>
      <c r="CM29">
        <f>('Dat1'!LZ30+'Dat1'!NR30+'Dat1'!PJ30+'Dat1'!RB30)/$A29</f>
        <v>0</v>
      </c>
      <c r="CN29">
        <f>('Dat1'!MA30+'Dat1'!NS30+'Dat1'!PK30+'Dat1'!RC30)/$A29</f>
        <v>0</v>
      </c>
      <c r="CO29">
        <f>('Dat1'!MB30+'Dat1'!NT30+'Dat1'!PL30+'Dat1'!RD30)/$A29</f>
        <v>0</v>
      </c>
      <c r="CP29">
        <f>('Dat1'!MC30+'Dat1'!NU30+'Dat1'!PM30+'Dat1'!RE30)/$A29</f>
        <v>0</v>
      </c>
      <c r="CQ29">
        <f>('Dat1'!MD30+'Dat1'!NV30+'Dat1'!PN30+'Dat1'!RF30)/$A29</f>
        <v>0</v>
      </c>
      <c r="CR29">
        <f>('Dat1'!ME30+'Dat1'!NW30+'Dat1'!PO30+'Dat1'!RG30)/$A29</f>
        <v>0</v>
      </c>
      <c r="CS29">
        <f>('Dat1'!MF30+'Dat1'!NX30+'Dat1'!PP30+'Dat1'!RH30)/$A29</f>
        <v>0</v>
      </c>
      <c r="CT29">
        <f>('Dat1'!MG30+'Dat1'!NY30+'Dat1'!PQ30+'Dat1'!RI30)/$A29</f>
        <v>0</v>
      </c>
      <c r="CU29">
        <f>('Dat1'!MH30+'Dat1'!NZ30+'Dat1'!PR30+'Dat1'!RJ30)/$A29</f>
        <v>0</v>
      </c>
      <c r="CV29">
        <f>('Dat1'!MI30+'Dat1'!OA30+'Dat1'!PS30+'Dat1'!RK30)/$A29</f>
        <v>0</v>
      </c>
      <c r="CW29">
        <f>('Dat1'!MJ30+'Dat1'!OB30+'Dat1'!PT30+'Dat1'!RL30)/$A29</f>
        <v>0</v>
      </c>
      <c r="CX29">
        <f>('Dat1'!MK30+'Dat1'!OC30+'Dat1'!PU30+'Dat1'!RM30)/$A29</f>
        <v>0</v>
      </c>
      <c r="CY29">
        <f>('Dat1'!ML30+'Dat1'!OD30+'Dat1'!PV30+'Dat1'!RN30)/$A29</f>
        <v>0</v>
      </c>
      <c r="CZ29">
        <f>('Dat1'!MM30+'Dat1'!OE30+'Dat1'!PW30+'Dat1'!RO30)/$A29</f>
        <v>0</v>
      </c>
      <c r="DA29">
        <f>('Dat1'!MN30+'Dat1'!OF30+'Dat1'!PX30+'Dat1'!RP30)/$A29</f>
        <v>0</v>
      </c>
      <c r="DB29">
        <f>('Dat1'!MO30+'Dat1'!OG30+'Dat1'!PY30+'Dat1'!RQ30)/$A29</f>
        <v>0</v>
      </c>
      <c r="DC29">
        <f>('Dat1'!MP30+'Dat1'!OH30+'Dat1'!PZ30+'Dat1'!RR30)/$A29</f>
        <v>0</v>
      </c>
      <c r="DD29">
        <f>('Dat1'!MQ30+'Dat1'!OI30+'Dat1'!QA30+'Dat1'!RS30)/$A29</f>
        <v>0</v>
      </c>
      <c r="DE29">
        <f>('Dat1'!MR30+'Dat1'!OJ30+'Dat1'!QB30+'Dat1'!RT30)/$A29</f>
        <v>0</v>
      </c>
      <c r="DF29">
        <f>('Dat1'!MS30+'Dat1'!OK30+'Dat1'!QC30+'Dat1'!RU30)/$A29</f>
        <v>0.5</v>
      </c>
      <c r="DG29">
        <f>('Dat1'!MT30+'Dat1'!OL30+'Dat1'!QD30+'Dat1'!RV30)/$A29</f>
        <v>0</v>
      </c>
      <c r="DH29">
        <f>('Dat1'!MU30+'Dat1'!OM30+'Dat1'!QE30+'Dat1'!RW30)/$A29</f>
        <v>0</v>
      </c>
      <c r="DI29">
        <f>('Dat1'!MV30+'Dat1'!ON30+'Dat1'!QF30+'Dat1'!RX30)/$A29</f>
        <v>0</v>
      </c>
      <c r="DJ29">
        <f>('Dat1'!MW30+'Dat1'!OO30+'Dat1'!QG30+'Dat1'!RY30)/$A29</f>
        <v>0</v>
      </c>
      <c r="DK29">
        <f>('Dat1'!MX30+'Dat1'!OP30+'Dat1'!QH30+'Dat1'!RZ30)/$A29</f>
        <v>0</v>
      </c>
      <c r="DL29">
        <f>('Dat1'!MY30+'Dat1'!OQ30+'Dat1'!QI30+'Dat1'!SA30)/$A29</f>
        <v>0</v>
      </c>
      <c r="DM29">
        <f>('Dat1'!MZ30+'Dat1'!OR30+'Dat1'!QJ30+'Dat1'!SB30)/$A29</f>
        <v>0</v>
      </c>
      <c r="DN29">
        <f>('Dat1'!NA30+'Dat1'!OS30+'Dat1'!QK30+'Dat1'!SC30)/$A29</f>
        <v>0</v>
      </c>
      <c r="DO29">
        <f>('Dat1'!NB30+'Dat1'!OT30+'Dat1'!QL30+'Dat1'!SD30)/$A29</f>
        <v>0</v>
      </c>
      <c r="DP29">
        <f>('Dat1'!NC30+'Dat1'!OU30+'Dat1'!QM30+'Dat1'!SE30)/$A29</f>
        <v>0</v>
      </c>
      <c r="DQ29">
        <f>('Dat1'!ND30+'Dat1'!OV30+'Dat1'!QN30+'Dat1'!SF30)/$A29</f>
        <v>0</v>
      </c>
      <c r="DR29">
        <f>('Dat1'!NE30+'Dat1'!OW30+'Dat1'!QO30+'Dat1'!SG30)/$A29</f>
        <v>0</v>
      </c>
      <c r="DS29">
        <f>('Dat1'!NF30+'Dat1'!OX30+'Dat1'!QP30+'Dat1'!SH30)/$A29</f>
        <v>0.75</v>
      </c>
      <c r="DT29">
        <f>('Dat1'!NG30+'Dat1'!OY30+'Dat1'!QQ30+'Dat1'!SI30)/$A29</f>
        <v>1.25</v>
      </c>
      <c r="DU29">
        <f>('Dat1'!NH30+'Dat1'!OZ30+'Dat1'!QR30+'Dat1'!SJ30)/$A29</f>
        <v>0</v>
      </c>
      <c r="DV29">
        <f>('Dat1'!NI30+'Dat1'!PA30+'Dat1'!QS30+'Dat1'!SK30)/$A29</f>
        <v>0</v>
      </c>
      <c r="DW29">
        <f>('Dat1'!NJ30+'Dat1'!PB30+'Dat1'!QT30+'Dat1'!SL30)/$A29</f>
        <v>0</v>
      </c>
      <c r="DX29">
        <f>('Dat1'!NK30+'Dat1'!PC30+'Dat1'!QU30+'Dat1'!SM30)/$A29</f>
        <v>0</v>
      </c>
      <c r="DY29">
        <f>('Dat1'!NL30+'Dat1'!PD30+'Dat1'!QV30+'Dat1'!SN30)/$A29</f>
        <v>0</v>
      </c>
      <c r="DZ29" s="8">
        <f t="shared" si="7"/>
        <v>0</v>
      </c>
      <c r="EA29" s="8">
        <f t="shared" si="8"/>
        <v>2.5</v>
      </c>
      <c r="EB29" s="127">
        <f>('Dat1'!SO30+'Dat1'!SQ30+'Dat1'!SS30+'Dat1'!SU30)/$A29</f>
        <v>1.5</v>
      </c>
      <c r="EC29" s="127">
        <f>('Dat1'!SP30+'Dat1'!SR30+'Dat1'!ST30+'Dat1'!SV30)/$A29</f>
        <v>0</v>
      </c>
      <c r="ED29" s="8">
        <f t="shared" si="16"/>
        <v>1.5</v>
      </c>
      <c r="EE29" s="8">
        <f t="shared" si="9"/>
        <v>0</v>
      </c>
      <c r="EF29">
        <f>SUM('Dat1'!SW30+'Dat1'!TE30+'Dat1'!TM30+'Dat1'!TU30)/$A29</f>
        <v>1.5</v>
      </c>
      <c r="EG29">
        <f>SUM('Dat1'!SX30+'Dat1'!TF30+'Dat1'!TN30+'Dat1'!TV30)/$A29</f>
        <v>2.5</v>
      </c>
      <c r="EH29">
        <f>SUM('Dat1'!SY30+'Dat1'!TG30+'Dat1'!TO30+'Dat1'!TW30)/$A29</f>
        <v>0.25</v>
      </c>
      <c r="EI29">
        <f>SUM('Dat1'!SZ30+'Dat1'!TH30+'Dat1'!TP30+'Dat1'!TX30)/$A29</f>
        <v>0</v>
      </c>
      <c r="EJ29">
        <f>SUM('Dat1'!TA30+'Dat1'!TI30+'Dat1'!TQ30+'Dat1'!TY30)/$A29</f>
        <v>0</v>
      </c>
      <c r="EK29">
        <f>SUM('Dat1'!TB30+'Dat1'!TJ30+'Dat1'!TR30+'Dat1'!TZ30)/$A29</f>
        <v>0</v>
      </c>
      <c r="EL29">
        <f>SUM('Dat1'!TC30+'Dat1'!TK30+'Dat1'!TS30+'Dat1'!UA30)/$A29</f>
        <v>0</v>
      </c>
      <c r="EM29">
        <f>SUM('Dat1'!TD30+'Dat1'!TL30+'Dat1'!TT30+'Dat1'!UB30)/$A29</f>
        <v>0</v>
      </c>
      <c r="EN29" s="8">
        <f t="shared" si="10"/>
        <v>4.25</v>
      </c>
      <c r="EO29" s="8">
        <f t="shared" si="11"/>
        <v>0</v>
      </c>
      <c r="EP29" s="7">
        <f>('Dat1'!UC30+'Dat1'!UG30)/2</f>
        <v>20.5</v>
      </c>
      <c r="EQ29" s="7">
        <f>('Dat1'!UD30+'Dat1'!UH30)/2</f>
        <v>0</v>
      </c>
      <c r="ER29" s="7">
        <f>('Dat1'!UE30+'Dat1'!UI30)/2</f>
        <v>3.5</v>
      </c>
      <c r="ES29" s="7">
        <f>('Dat1'!UF30+'Dat1'!UJ30)/2</f>
        <v>0</v>
      </c>
      <c r="ET29" s="8">
        <f>('Dat1'!UK30+'Dat1'!UT30)/2</f>
        <v>0</v>
      </c>
      <c r="EU29" s="8">
        <f>('Dat1'!UL30+'Dat1'!UU30)/2</f>
        <v>0</v>
      </c>
      <c r="EV29" s="8">
        <f>('Dat1'!UM30+'Dat1'!UV30)/2</f>
        <v>4.5</v>
      </c>
      <c r="EW29" s="8">
        <f>('Dat1'!UN30+'Dat1'!UW30)/2</f>
        <v>7</v>
      </c>
      <c r="EX29" s="8">
        <f>('Dat1'!UO30+'Dat1'!UX30)/2</f>
        <v>5</v>
      </c>
      <c r="EY29" s="8">
        <f>('Dat1'!UP30+'Dat1'!UY30)/2</f>
        <v>3.5</v>
      </c>
      <c r="EZ29" s="8">
        <f>('Dat1'!UQ30+'Dat1'!UZ30)/2</f>
        <v>0.5</v>
      </c>
      <c r="FA29" s="8">
        <f>('Dat1'!UR30+'Dat1'!VA30)/2</f>
        <v>0</v>
      </c>
      <c r="FB29" s="8">
        <f>('Dat1'!US30+'Dat1'!VB30)/2</f>
        <v>0</v>
      </c>
      <c r="FC29">
        <f>'Dat1'!VC30</f>
        <v>0</v>
      </c>
      <c r="FD29">
        <f>'Dat1'!VD30</f>
        <v>0</v>
      </c>
      <c r="FE29">
        <f>'Dat1'!VE30</f>
        <v>0</v>
      </c>
      <c r="FF29">
        <f>'Dat1'!VF30</f>
        <v>0</v>
      </c>
      <c r="FG29">
        <f>'Dat1'!VG30</f>
        <v>0</v>
      </c>
      <c r="FH29">
        <f>'Dat1'!VH30</f>
        <v>0</v>
      </c>
      <c r="FI29">
        <f>'Dat1'!VI30</f>
        <v>0</v>
      </c>
      <c r="FJ29">
        <f>'Dat1'!VJ30</f>
        <v>0</v>
      </c>
      <c r="FK29">
        <f>'Dat1'!VK30</f>
        <v>0</v>
      </c>
      <c r="FL29">
        <f>'Dat1'!VL30</f>
        <v>0</v>
      </c>
      <c r="FM29">
        <f>'Dat1'!VM30</f>
        <v>16</v>
      </c>
      <c r="FN29">
        <f>'Dat1'!VN30</f>
        <v>44</v>
      </c>
      <c r="FO29">
        <f>'Dat1'!VO30</f>
        <v>12</v>
      </c>
      <c r="FP29">
        <f>'Dat1'!VP30</f>
        <v>29</v>
      </c>
      <c r="FQ29">
        <f>'Dat1'!VQ30</f>
        <v>1</v>
      </c>
      <c r="FR29">
        <f>'Dat1'!VR30</f>
        <v>1</v>
      </c>
      <c r="FS29">
        <f>'Dat1'!VS30</f>
        <v>7</v>
      </c>
      <c r="FT29">
        <f>'Dat1'!VT30</f>
        <v>17</v>
      </c>
      <c r="FU29">
        <f>'Dat1'!VU30</f>
        <v>0</v>
      </c>
      <c r="FV29">
        <f>'Dat1'!VV30</f>
        <v>0</v>
      </c>
      <c r="FW29">
        <f>'Dat1'!VW30</f>
        <v>0</v>
      </c>
      <c r="FX29">
        <f>'Dat1'!VX30</f>
        <v>0</v>
      </c>
      <c r="FY29">
        <f>'Dat1'!VY30</f>
        <v>6</v>
      </c>
      <c r="FZ29">
        <f>'Dat1'!VZ30</f>
        <v>0</v>
      </c>
      <c r="GA29">
        <f>'Dat1'!WA30</f>
        <v>5</v>
      </c>
      <c r="GB29">
        <f>'Dat1'!WB30</f>
        <v>2</v>
      </c>
      <c r="GC29">
        <f>'Dat1'!WC30</f>
        <v>0</v>
      </c>
      <c r="GD29">
        <f>'Dat1'!WD30</f>
        <v>0</v>
      </c>
      <c r="GE29" s="12">
        <f>'Dat1'!WO30</f>
        <v>1</v>
      </c>
      <c r="GF29" s="12">
        <f>'Dat1'!WP30</f>
        <v>0</v>
      </c>
      <c r="GG29">
        <f>'Dat1'!WQ30</f>
        <v>0</v>
      </c>
      <c r="GH29">
        <f>'Dat1'!WR30</f>
        <v>0</v>
      </c>
      <c r="GI29">
        <f>'Dat1'!WS30</f>
        <v>0</v>
      </c>
      <c r="GJ29">
        <f>'Dat1'!WT30</f>
        <v>7</v>
      </c>
      <c r="GK29">
        <f>'Dat1'!WU30</f>
        <v>0</v>
      </c>
      <c r="GL29">
        <f>'Dat1'!WV30</f>
        <v>0</v>
      </c>
      <c r="GM29">
        <f>'Dat1'!WW30</f>
        <v>0</v>
      </c>
      <c r="GN29">
        <f>'Dat1'!WX30</f>
        <v>0</v>
      </c>
      <c r="GO29">
        <f>'Dat1'!WY30</f>
        <v>0</v>
      </c>
      <c r="GP29">
        <f>'Dat1'!WZ30</f>
        <v>0</v>
      </c>
      <c r="GQ29">
        <f>'Dat1'!XA30</f>
        <v>0</v>
      </c>
      <c r="GR29">
        <f>'Dat1'!XB30</f>
        <v>0</v>
      </c>
      <c r="GS29">
        <f>'Dat1'!XC30</f>
        <v>2</v>
      </c>
      <c r="GT29">
        <f>'Dat1'!XD30</f>
        <v>12</v>
      </c>
      <c r="GU29">
        <f>'Dat1'!XE30</f>
        <v>0</v>
      </c>
      <c r="GV29">
        <f>'Dat1'!XF30</f>
        <v>0</v>
      </c>
      <c r="GW29">
        <f>'Dat1'!XG30</f>
        <v>0</v>
      </c>
      <c r="GX29">
        <f>'Dat1'!XH30</f>
        <v>5</v>
      </c>
      <c r="GY29">
        <f>'Dat1'!XI30</f>
        <v>0</v>
      </c>
      <c r="GZ29">
        <f>'Dat1'!XJ30</f>
        <v>3</v>
      </c>
      <c r="HA29">
        <f>'Dat1'!XK30</f>
        <v>0</v>
      </c>
      <c r="HB29">
        <f>'Dat1'!XL30</f>
        <v>0</v>
      </c>
      <c r="HC29">
        <f>'Dat1'!XM30</f>
        <v>2</v>
      </c>
      <c r="HD29">
        <f>'Dat1'!XN30</f>
        <v>2</v>
      </c>
      <c r="HE29">
        <f>'Dat1'!XO30</f>
        <v>4</v>
      </c>
      <c r="HF29">
        <f>'Dat1'!XP30</f>
        <v>5</v>
      </c>
      <c r="HG29" s="12">
        <f t="shared" si="12"/>
        <v>9</v>
      </c>
      <c r="HH29" s="12">
        <f t="shared" si="13"/>
        <v>33</v>
      </c>
      <c r="HI29">
        <f>'Dat1'!XQ30</f>
        <v>0</v>
      </c>
      <c r="HJ29">
        <f>'Dat1'!XR30</f>
        <v>0</v>
      </c>
      <c r="HK29">
        <f>'Dat1'!XS30</f>
        <v>0</v>
      </c>
      <c r="HL29">
        <f>'Dat1'!XT30</f>
        <v>0</v>
      </c>
      <c r="HM29">
        <f>'Dat1'!XU30</f>
        <v>0</v>
      </c>
      <c r="HN29">
        <f>'Dat1'!XV30</f>
        <v>0</v>
      </c>
      <c r="HO29">
        <f>'Dat1'!XW30</f>
        <v>0</v>
      </c>
      <c r="HP29">
        <f>'Dat1'!XX30</f>
        <v>0</v>
      </c>
      <c r="HQ29">
        <f>'Dat1'!XY30</f>
        <v>0</v>
      </c>
      <c r="HR29">
        <f>'Dat1'!XZ30</f>
        <v>0</v>
      </c>
      <c r="HS29">
        <f>'Dat1'!YA30</f>
        <v>0</v>
      </c>
      <c r="HT29">
        <f>'Dat1'!YB30</f>
        <v>0</v>
      </c>
      <c r="HU29">
        <f>'Dat1'!YC30</f>
        <v>0</v>
      </c>
      <c r="HV29">
        <f>'Dat1'!YD30</f>
        <v>0</v>
      </c>
      <c r="HW29">
        <f>'Dat1'!YE30</f>
        <v>0</v>
      </c>
      <c r="HX29">
        <f>'Dat1'!YF30</f>
        <v>0</v>
      </c>
      <c r="HY29">
        <f>'Dat1'!YG30</f>
        <v>0</v>
      </c>
      <c r="HZ29">
        <f>'Dat1'!YH30</f>
        <v>0</v>
      </c>
      <c r="IA29">
        <f>'Dat1'!YI30</f>
        <v>0</v>
      </c>
      <c r="IB29">
        <f>'Dat1'!YJ30</f>
        <v>0</v>
      </c>
      <c r="IC29">
        <f>'Dat1'!YK30</f>
        <v>0</v>
      </c>
      <c r="ID29">
        <f>'Dat1'!YL30</f>
        <v>0</v>
      </c>
      <c r="IE29">
        <f>'Dat1'!YM30</f>
        <v>0</v>
      </c>
      <c r="IF29">
        <f>'Dat1'!YN30</f>
        <v>0</v>
      </c>
      <c r="IG29">
        <f>'Dat1'!YO30</f>
        <v>0</v>
      </c>
      <c r="IH29">
        <f>'Dat1'!YP30</f>
        <v>0</v>
      </c>
      <c r="II29">
        <f>'Dat1'!YQ30</f>
        <v>0</v>
      </c>
      <c r="IJ29">
        <f>'Dat1'!YR30</f>
        <v>5</v>
      </c>
      <c r="IK29">
        <f>'Dat1'!YS30</f>
        <v>0</v>
      </c>
      <c r="IL29">
        <f>'Dat1'!YT30</f>
        <v>0</v>
      </c>
      <c r="IM29">
        <f>'Dat1'!YU30</f>
        <v>0</v>
      </c>
      <c r="IN29">
        <f>'Dat1'!YV30</f>
        <v>6</v>
      </c>
      <c r="IO29">
        <f>'Dat1'!YW30</f>
        <v>0</v>
      </c>
      <c r="IP29">
        <f>'Dat1'!YX30</f>
        <v>0</v>
      </c>
      <c r="IQ29">
        <f>'Dat1'!YY30</f>
        <v>0</v>
      </c>
      <c r="IR29">
        <f>'Dat1'!YZ30</f>
        <v>0</v>
      </c>
      <c r="IS29">
        <f>'Dat1'!ZA30</f>
        <v>0</v>
      </c>
      <c r="IT29">
        <f>'Dat1'!ZB30</f>
        <v>0</v>
      </c>
      <c r="IU29">
        <f>'Dat1'!ZC30</f>
        <v>0</v>
      </c>
      <c r="IV29">
        <f>'Dat1'!ZD30</f>
        <v>0</v>
      </c>
      <c r="IW29">
        <f>'Dat1'!ZE30</f>
        <v>0</v>
      </c>
      <c r="IX29">
        <f>'Dat1'!ZF30</f>
        <v>0</v>
      </c>
      <c r="IY29">
        <f>'Dat1'!ZG30</f>
        <v>0</v>
      </c>
      <c r="IZ29">
        <f>'Dat1'!ZH30</f>
        <v>0</v>
      </c>
      <c r="JA29">
        <f>'Dat1'!ZI30</f>
        <v>19</v>
      </c>
      <c r="JB29">
        <f>'Dat1'!ZJ30</f>
        <v>0</v>
      </c>
      <c r="JC29" s="12">
        <f t="shared" si="3"/>
        <v>0</v>
      </c>
      <c r="JD29" s="12">
        <f t="shared" si="4"/>
        <v>30</v>
      </c>
      <c r="JE29">
        <f>'Dat1'!ZK30</f>
        <v>0</v>
      </c>
      <c r="JF29">
        <f>'Dat1'!ZL30</f>
        <v>0</v>
      </c>
      <c r="JG29">
        <f>'Dat1'!ZM30</f>
        <v>0</v>
      </c>
      <c r="JH29">
        <f>'Dat1'!ZN30</f>
        <v>0</v>
      </c>
      <c r="JI29">
        <f>'Dat1'!ZO30</f>
        <v>0</v>
      </c>
      <c r="JJ29">
        <f>'Dat1'!ZP30</f>
        <v>0</v>
      </c>
      <c r="JK29">
        <f>'Dat1'!ZQ30</f>
        <v>0</v>
      </c>
      <c r="JL29">
        <f>'Dat1'!ZR30</f>
        <v>0</v>
      </c>
      <c r="JM29">
        <f>'Dat1'!ZS30</f>
        <v>0</v>
      </c>
      <c r="JN29">
        <f>'Dat1'!ZT30</f>
        <v>0</v>
      </c>
      <c r="JO29">
        <f>'Dat1'!ZU30</f>
        <v>0</v>
      </c>
      <c r="JP29">
        <f>'Dat1'!ZV30</f>
        <v>0</v>
      </c>
      <c r="JQ29">
        <f>'Dat1'!ZW30</f>
        <v>0</v>
      </c>
      <c r="JR29">
        <f>'Dat1'!ZX30</f>
        <v>0</v>
      </c>
      <c r="JS29">
        <f>'Dat1'!ZY30</f>
        <v>0</v>
      </c>
      <c r="JT29">
        <f>'Dat1'!ZZ30</f>
        <v>0</v>
      </c>
      <c r="JU29">
        <f>'Dat1'!AAA30</f>
        <v>0</v>
      </c>
      <c r="JV29">
        <f>'Dat1'!AAB30</f>
        <v>0</v>
      </c>
      <c r="JW29">
        <f>'Dat1'!AAC30</f>
        <v>0</v>
      </c>
      <c r="JX29">
        <f>'Dat1'!AAD30</f>
        <v>0</v>
      </c>
      <c r="JY29">
        <f>'Dat1'!AAE30</f>
        <v>0</v>
      </c>
      <c r="JZ29">
        <f>'Dat1'!AAF30</f>
        <v>0</v>
      </c>
      <c r="KA29">
        <f>'Dat1'!AAG30</f>
        <v>0</v>
      </c>
      <c r="KB29">
        <f>'Dat1'!AAH30</f>
        <v>0</v>
      </c>
      <c r="KC29">
        <f>'Dat1'!AAI30</f>
        <v>0</v>
      </c>
      <c r="KD29">
        <f>'Dat1'!AAJ30</f>
        <v>0</v>
      </c>
      <c r="KE29">
        <f>'Dat1'!AAK30</f>
        <v>0</v>
      </c>
      <c r="KF29">
        <f>'Dat1'!AAL30</f>
        <v>0</v>
      </c>
      <c r="KG29">
        <f>'Dat1'!AAM30</f>
        <v>0</v>
      </c>
      <c r="KH29">
        <f>'Dat1'!AAN30</f>
        <v>0</v>
      </c>
      <c r="KI29">
        <f>'Dat1'!AAO30</f>
        <v>0</v>
      </c>
      <c r="KJ29">
        <f>'Dat1'!AAP30</f>
        <v>0</v>
      </c>
      <c r="KK29">
        <f>'Dat1'!AAQ30</f>
        <v>0</v>
      </c>
      <c r="KL29">
        <f>'Dat1'!AAR30</f>
        <v>0</v>
      </c>
      <c r="KM29">
        <f>'Dat1'!AAS30</f>
        <v>0</v>
      </c>
      <c r="KN29">
        <f>'Dat1'!AAT30</f>
        <v>0</v>
      </c>
      <c r="KO29">
        <f>'Dat1'!AAU30</f>
        <v>0</v>
      </c>
      <c r="KP29">
        <f>'Dat1'!AAV30</f>
        <v>0</v>
      </c>
      <c r="KQ29">
        <f>'Dat1'!AAW30</f>
        <v>0</v>
      </c>
      <c r="KR29">
        <f>'Dat1'!AAX30</f>
        <v>0</v>
      </c>
      <c r="KS29">
        <f>'Dat1'!AAY30</f>
        <v>0</v>
      </c>
      <c r="KT29">
        <f>'Dat1'!AAZ30</f>
        <v>0</v>
      </c>
      <c r="KU29">
        <f>'Dat1'!ABA30</f>
        <v>0</v>
      </c>
      <c r="KV29">
        <f>'Dat1'!ABB30</f>
        <v>52</v>
      </c>
      <c r="KW29" s="12">
        <f>SUM(Dat1fix!JE29:JZ29)</f>
        <v>0</v>
      </c>
      <c r="KX29" s="12">
        <f t="shared" si="14"/>
        <v>52</v>
      </c>
      <c r="KY29" s="12">
        <f>'Dat1'!ABC30</f>
        <v>2</v>
      </c>
      <c r="KZ29" s="12">
        <f>'Dat1'!ABD30</f>
        <v>8</v>
      </c>
      <c r="LA29">
        <f>'Dat1'!ABE30</f>
        <v>0</v>
      </c>
      <c r="LB29">
        <f>'Dat1'!ABF30</f>
        <v>0</v>
      </c>
      <c r="LC29">
        <f>'Dat1'!ABG30</f>
        <v>0</v>
      </c>
      <c r="LD29">
        <f>'Dat1'!VI30</f>
        <v>0</v>
      </c>
      <c r="LE29">
        <f>'Dat1'!VJ30</f>
        <v>0</v>
      </c>
      <c r="LF29">
        <f>'Dat1'!VK30</f>
        <v>0</v>
      </c>
      <c r="LG29">
        <f>'Dat1'!VL30</f>
        <v>0</v>
      </c>
      <c r="LH29">
        <f>'Dat1'!VM30</f>
        <v>16</v>
      </c>
      <c r="LI29">
        <f>'Dat1'!VN30</f>
        <v>44</v>
      </c>
      <c r="LJ29">
        <f>'Dat1'!VO30</f>
        <v>12</v>
      </c>
      <c r="LK29">
        <f>'Dat1'!VP30</f>
        <v>29</v>
      </c>
      <c r="LL29">
        <f>'Dat1'!VQ30</f>
        <v>1</v>
      </c>
      <c r="LM29">
        <f>'Dat1'!VR30</f>
        <v>1</v>
      </c>
      <c r="LN29">
        <f>'Dat1'!VS30</f>
        <v>7</v>
      </c>
      <c r="LO29">
        <f>'Dat1'!VT30</f>
        <v>17</v>
      </c>
      <c r="LP29">
        <f>'Dat1'!VU30</f>
        <v>0</v>
      </c>
      <c r="LQ29">
        <f>'Dat1'!VV30</f>
        <v>0</v>
      </c>
      <c r="LR29">
        <f>'Dat1'!VW30</f>
        <v>0</v>
      </c>
      <c r="LS29">
        <f>'Dat1'!VX30</f>
        <v>0</v>
      </c>
      <c r="LT29">
        <f>'Dat1'!VY30</f>
        <v>6</v>
      </c>
      <c r="LU29">
        <f>'Dat1'!VZ30</f>
        <v>0</v>
      </c>
      <c r="LV29" s="12">
        <f>'Dat1'!WA30</f>
        <v>5</v>
      </c>
      <c r="LW29" s="12">
        <f>'Dat1'!WB30</f>
        <v>2</v>
      </c>
      <c r="LX29" s="12">
        <f>'Dat1'!WC30</f>
        <v>0</v>
      </c>
      <c r="LY29" s="12">
        <f>'Dat1'!WD30</f>
        <v>0</v>
      </c>
      <c r="LZ29" s="364">
        <f>'Dat1'!AG30</f>
        <v>18</v>
      </c>
      <c r="MA29" s="364">
        <f>'Dat1'!AH30</f>
        <v>15</v>
      </c>
      <c r="MB29" s="364">
        <f>'Dat1'!AI30</f>
        <v>17</v>
      </c>
      <c r="MC29" s="364">
        <f>'Dat1'!AJ30</f>
        <v>16</v>
      </c>
      <c r="MD29" s="364">
        <f>'Dat1'!WE30</f>
        <v>34</v>
      </c>
    </row>
    <row r="30" spans="1:342">
      <c r="A30" s="73">
        <f>'Dat1'!C31</f>
        <v>4</v>
      </c>
      <c r="B30" t="str">
        <f>'Dat1'!F31</f>
        <v>Vestfold</v>
      </c>
      <c r="C30" t="str">
        <f>'Dat1'!G31</f>
        <v>Færder vgs</v>
      </c>
      <c r="D30" t="str">
        <f>'Dat1'!H31&amp;" ("&amp;LEFT('Dat1'!I31,1)&amp;"S)"</f>
        <v>Sem fengsel (HS)</v>
      </c>
      <c r="E30">
        <f t="shared" si="18"/>
        <v>1</v>
      </c>
      <c r="F30">
        <f t="shared" si="15"/>
        <v>1</v>
      </c>
      <c r="G30">
        <f>'Dat1'!J31</f>
        <v>62</v>
      </c>
      <c r="H30" s="8">
        <f>('Dat1'!AK31+'Dat1'!AM31+'Dat1'!AO31+'Dat1'!AQ31)/$A30</f>
        <v>0</v>
      </c>
      <c r="I30" s="8">
        <f>('Dat1'!AL31+'Dat1'!AN31+'Dat1'!AP31+'Dat1'!AR31)/$A30</f>
        <v>0.75</v>
      </c>
      <c r="J30">
        <f>('Dat1'!AS31+'Dat1'!BS31+'Dat1'!CS31+'Dat1'!DS31)/$A30</f>
        <v>0</v>
      </c>
      <c r="K30">
        <f>('Dat1'!AT31+'Dat1'!BT31+'Dat1'!CT31+'Dat1'!DT31)/$A30</f>
        <v>0</v>
      </c>
      <c r="L30">
        <f>('Dat1'!AU31+'Dat1'!BU31+'Dat1'!CU31+'Dat1'!DU31)/$A30</f>
        <v>0</v>
      </c>
      <c r="M30">
        <f>('Dat1'!AV31+'Dat1'!BV31+'Dat1'!CV31+'Dat1'!DV31)/$A30</f>
        <v>0</v>
      </c>
      <c r="N30">
        <f>('Dat1'!AW31+'Dat1'!BW31+'Dat1'!CW31+'Dat1'!DW31)/$A30</f>
        <v>0</v>
      </c>
      <c r="O30">
        <f>('Dat1'!AX31+'Dat1'!BX31+'Dat1'!CX31+'Dat1'!DX31)/$A30</f>
        <v>0</v>
      </c>
      <c r="P30">
        <f>('Dat1'!AY31+'Dat1'!BY31+'Dat1'!CY31+'Dat1'!DY31)/$A30</f>
        <v>0</v>
      </c>
      <c r="Q30">
        <f>('Dat1'!AZ31+'Dat1'!BZ31+'Dat1'!CZ31+'Dat1'!DZ31)/$A30</f>
        <v>0</v>
      </c>
      <c r="R30">
        <f>('Dat1'!BA31+'Dat1'!CA31+'Dat1'!DA31+'Dat1'!EA31)/$A30</f>
        <v>0</v>
      </c>
      <c r="S30">
        <f>('Dat1'!BB31+'Dat1'!CB31+'Dat1'!DB31+'Dat1'!EB31)/$A30</f>
        <v>0</v>
      </c>
      <c r="T30">
        <f>('Dat1'!BC31+'Dat1'!CC31+'Dat1'!DC31+'Dat1'!EC31)/$A30</f>
        <v>0</v>
      </c>
      <c r="U30">
        <f>('Dat1'!BD31+'Dat1'!CD31+'Dat1'!DD31+'Dat1'!ED31)/$A30</f>
        <v>0</v>
      </c>
      <c r="V30">
        <f>('Dat1'!BE31+'Dat1'!CE31+'Dat1'!DE31+'Dat1'!EE31)/$A30</f>
        <v>0</v>
      </c>
      <c r="W30">
        <f>('Dat1'!BF31+'Dat1'!CF31+'Dat1'!DF31+'Dat1'!EF31)/$A30</f>
        <v>6.5</v>
      </c>
      <c r="X30">
        <f>('Dat1'!BG31+'Dat1'!CG31+'Dat1'!DG31+'Dat1'!EG31)/$A30</f>
        <v>0.75</v>
      </c>
      <c r="Y30">
        <f>('Dat1'!BH31+'Dat1'!CH31+'Dat1'!DH31+'Dat1'!EH31)/$A30</f>
        <v>0.5</v>
      </c>
      <c r="Z30">
        <f>('Dat1'!BI31+'Dat1'!CI31+'Dat1'!DI31+'Dat1'!EI31)/$A30</f>
        <v>2.25</v>
      </c>
      <c r="AA30">
        <f>('Dat1'!BJ31+'Dat1'!CJ31+'Dat1'!DJ31+'Dat1'!EJ31)/$A30</f>
        <v>0.25</v>
      </c>
      <c r="AB30">
        <f>('Dat1'!BK31+'Dat1'!CK31+'Dat1'!DK31+'Dat1'!EK31)/$A30</f>
        <v>1.75</v>
      </c>
      <c r="AC30">
        <f>('Dat1'!BL31+'Dat1'!CL31+'Dat1'!DL31+'Dat1'!EL31)/$A30</f>
        <v>0</v>
      </c>
      <c r="AD30">
        <f>('Dat1'!BM31+'Dat1'!CM31+'Dat1'!DM31+'Dat1'!EM31)/$A30</f>
        <v>1</v>
      </c>
      <c r="AE30">
        <f>('Dat1'!BN31+'Dat1'!CN31+'Dat1'!DN31+'Dat1'!EN31)/$A30</f>
        <v>0</v>
      </c>
      <c r="AF30">
        <f>('Dat1'!BO31+'Dat1'!CO31+'Dat1'!DO31+'Dat1'!EO31)/$A30</f>
        <v>0</v>
      </c>
      <c r="AG30">
        <f>('Dat1'!BP31+'Dat1'!CP31+'Dat1'!DP31+'Dat1'!EP31)/$A30</f>
        <v>0</v>
      </c>
      <c r="AH30">
        <f>('Dat1'!BQ31+'Dat1'!CQ31+'Dat1'!DQ31+'Dat1'!EQ31)/$A30</f>
        <v>0</v>
      </c>
      <c r="AI30">
        <f>('Dat1'!BR31+'Dat1'!CR31+'Dat1'!DR31+'Dat1'!ER31)/$A30</f>
        <v>0.5</v>
      </c>
      <c r="AJ30" s="8">
        <f t="shared" si="5"/>
        <v>0</v>
      </c>
      <c r="AK30" s="8">
        <f t="shared" si="6"/>
        <v>13.5</v>
      </c>
      <c r="AL30">
        <f>('Dat1'!ES31+'Dat1'!GM31+'Dat1'!IG31+'Dat1'!KA31)/$A30</f>
        <v>0</v>
      </c>
      <c r="AM30">
        <f>('Dat1'!ET31+'Dat1'!GN31+'Dat1'!IH31+'Dat1'!KB31)/$A30</f>
        <v>0</v>
      </c>
      <c r="AN30">
        <f>('Dat1'!EU31+'Dat1'!GO31+'Dat1'!II31+'Dat1'!KC31)/$A30</f>
        <v>0</v>
      </c>
      <c r="AO30">
        <f>('Dat1'!EV31+'Dat1'!GP31+'Dat1'!IJ31+'Dat1'!KD31)/$A30</f>
        <v>0</v>
      </c>
      <c r="AP30">
        <f>('Dat1'!EW31+'Dat1'!GQ31+'Dat1'!IK31+'Dat1'!KE31)/$A30</f>
        <v>0</v>
      </c>
      <c r="AQ30">
        <f>('Dat1'!EX31+'Dat1'!GR31+'Dat1'!IL31+'Dat1'!KF31)/$A30</f>
        <v>0</v>
      </c>
      <c r="AR30">
        <f>('Dat1'!EY31+'Dat1'!GS31+'Dat1'!IM31+'Dat1'!KG31)/$A30</f>
        <v>0</v>
      </c>
      <c r="AS30">
        <f>('Dat1'!EZ31+'Dat1'!GT31+'Dat1'!IN31+'Dat1'!KH31)/$A30</f>
        <v>0</v>
      </c>
      <c r="AT30">
        <f>('Dat1'!FA31+'Dat1'!GU31+'Dat1'!IO31+'Dat1'!KI31)/$A30</f>
        <v>0</v>
      </c>
      <c r="AU30">
        <f>('Dat1'!FB31+'Dat1'!GV31+'Dat1'!IP31+'Dat1'!KJ31)/$A30</f>
        <v>0</v>
      </c>
      <c r="AV30">
        <f>('Dat1'!FC31+'Dat1'!GW31+'Dat1'!IQ31+'Dat1'!KK31)/$A30</f>
        <v>0</v>
      </c>
      <c r="AW30">
        <f>('Dat1'!FD31+'Dat1'!GX31+'Dat1'!IR31+'Dat1'!KL31)/$A30</f>
        <v>0</v>
      </c>
      <c r="AX30">
        <f>('Dat1'!FE31+'Dat1'!GY31+'Dat1'!IS31+'Dat1'!KM31)/$A30</f>
        <v>0</v>
      </c>
      <c r="AY30">
        <f>('Dat1'!FF31+'Dat1'!GZ31+'Dat1'!IT31+'Dat1'!KN31)/$A30</f>
        <v>0</v>
      </c>
      <c r="AZ30">
        <f>('Dat1'!FG31+'Dat1'!HA31+'Dat1'!IU31+'Dat1'!KO31)/$A30</f>
        <v>0</v>
      </c>
      <c r="BA30">
        <f>('Dat1'!FH31+'Dat1'!HB31+'Dat1'!IV31+'Dat1'!KP31)/$A30</f>
        <v>0</v>
      </c>
      <c r="BB30">
        <f>('Dat1'!FI31+'Dat1'!HC31+'Dat1'!IW31+'Dat1'!KQ31)/$A30</f>
        <v>0</v>
      </c>
      <c r="BC30">
        <f>('Dat1'!FJ31+'Dat1'!HD31+'Dat1'!IX31+'Dat1'!KR31)/$A30</f>
        <v>0</v>
      </c>
      <c r="BD30">
        <f>('Dat1'!FK31+'Dat1'!HE31+'Dat1'!IY31+'Dat1'!KS31)/$A30</f>
        <v>0</v>
      </c>
      <c r="BE30">
        <f>('Dat1'!FL31+'Dat1'!HF31+'Dat1'!IZ31+'Dat1'!KT31)/$A30</f>
        <v>0</v>
      </c>
      <c r="BF30">
        <f>('Dat1'!FM31+'Dat1'!HG31+'Dat1'!JA31+'Dat1'!KU31)/$A30</f>
        <v>0</v>
      </c>
      <c r="BG30">
        <f>('Dat1'!FN31+'Dat1'!HH31+'Dat1'!JB31+'Dat1'!KV31)/$A30</f>
        <v>0</v>
      </c>
      <c r="BH30">
        <f>('Dat1'!FO31+'Dat1'!HI31+'Dat1'!JC31+'Dat1'!KW31)/$A30</f>
        <v>0</v>
      </c>
      <c r="BI30">
        <f>('Dat1'!FP31+'Dat1'!HJ31+'Dat1'!JD31+'Dat1'!KX31)/$A30</f>
        <v>0</v>
      </c>
      <c r="BJ30">
        <f>('Dat1'!FQ31+'Dat1'!HK31+'Dat1'!JE31+'Dat1'!KY31)/$A30</f>
        <v>0</v>
      </c>
      <c r="BK30">
        <f>('Dat1'!FR31+'Dat1'!HL31+'Dat1'!JF31+'Dat1'!KZ31)/$A30</f>
        <v>0</v>
      </c>
      <c r="BL30">
        <f>('Dat1'!FS31+'Dat1'!HM31+'Dat1'!JG31+'Dat1'!LA31)/$A30</f>
        <v>0</v>
      </c>
      <c r="BM30">
        <f>('Dat1'!FT31+'Dat1'!HN31+'Dat1'!JH31+'Dat1'!LB31)/$A30</f>
        <v>0</v>
      </c>
      <c r="BN30">
        <f>('Dat1'!FU31+'Dat1'!HO31+'Dat1'!JI31+'Dat1'!LC31)/$A30</f>
        <v>0</v>
      </c>
      <c r="BO30">
        <f>('Dat1'!FV31+'Dat1'!HP31+'Dat1'!JJ31+'Dat1'!LD31)/$A30</f>
        <v>0</v>
      </c>
      <c r="BP30">
        <f>('Dat1'!FW31+'Dat1'!HQ31+'Dat1'!JK31+'Dat1'!LE31)/$A30</f>
        <v>0</v>
      </c>
      <c r="BQ30">
        <f>('Dat1'!FX31+'Dat1'!HR31+'Dat1'!JL31+'Dat1'!LF31)/$A30</f>
        <v>0</v>
      </c>
      <c r="BR30">
        <f>('Dat1'!FY31+'Dat1'!HS31+'Dat1'!JM31+'Dat1'!LG31)/$A30</f>
        <v>0</v>
      </c>
      <c r="BS30">
        <f>('Dat1'!FZ31+'Dat1'!HT31+'Dat1'!JN31+'Dat1'!LH31)/$A30</f>
        <v>0</v>
      </c>
      <c r="BT30">
        <f>('Dat1'!GA31+'Dat1'!HU31+'Dat1'!JO31+'Dat1'!LI31)/$A30</f>
        <v>0</v>
      </c>
      <c r="BU30">
        <f>('Dat1'!GB31+'Dat1'!HV31+'Dat1'!JP31+'Dat1'!LJ31)/$A30</f>
        <v>0</v>
      </c>
      <c r="BV30">
        <f>('Dat1'!GC31+'Dat1'!HW31+'Dat1'!JQ31+'Dat1'!LK31)/$A30</f>
        <v>0</v>
      </c>
      <c r="BW30">
        <f>('Dat1'!GD31+'Dat1'!HX31+'Dat1'!JR31+'Dat1'!LL31)/$A30</f>
        <v>0</v>
      </c>
      <c r="BX30">
        <f>('Dat1'!GE31+'Dat1'!HY31+'Dat1'!JS31+'Dat1'!LM31)/$A30</f>
        <v>0</v>
      </c>
      <c r="BY30">
        <f>('Dat1'!GF31+'Dat1'!HZ31+'Dat1'!JT31+'Dat1'!LN31)/$A30</f>
        <v>0</v>
      </c>
      <c r="BZ30">
        <f>('Dat1'!GG31+'Dat1'!IA31+'Dat1'!JU31+'Dat1'!LO31)/$A30</f>
        <v>0</v>
      </c>
      <c r="CA30">
        <f>('Dat1'!GH31+'Dat1'!IB31+'Dat1'!JV31+'Dat1'!LP31)/$A30</f>
        <v>0</v>
      </c>
      <c r="CB30">
        <f>('Dat1'!GI31+'Dat1'!IC31+'Dat1'!JW31+'Dat1'!LQ31)/$A30</f>
        <v>0</v>
      </c>
      <c r="CC30">
        <f>('Dat1'!GJ31+'Dat1'!ID31+'Dat1'!JX31+'Dat1'!LR31)/$A30</f>
        <v>0</v>
      </c>
      <c r="CD30">
        <f>('Dat1'!GK31+'Dat1'!IE31+'Dat1'!JY31+'Dat1'!LS31)/$A30</f>
        <v>0</v>
      </c>
      <c r="CE30">
        <f>('Dat1'!GL31+'Dat1'!IF31+'Dat1'!JZ31+'Dat1'!LT31)/$A30</f>
        <v>0</v>
      </c>
      <c r="CF30" s="8">
        <f t="shared" si="1"/>
        <v>0</v>
      </c>
      <c r="CG30" s="8">
        <f t="shared" si="2"/>
        <v>0</v>
      </c>
      <c r="CH30">
        <f>('Dat1'!LU31+'Dat1'!NM31+'Dat1'!PE31+'Dat1'!QW31)/$A30</f>
        <v>0</v>
      </c>
      <c r="CI30">
        <f>('Dat1'!LV31+'Dat1'!NN31+'Dat1'!PF31+'Dat1'!QX31)/$A30</f>
        <v>0</v>
      </c>
      <c r="CJ30">
        <f>('Dat1'!LW31+'Dat1'!NO31+'Dat1'!PG31+'Dat1'!QY31)/$A30</f>
        <v>0</v>
      </c>
      <c r="CK30">
        <f>('Dat1'!LX31+'Dat1'!NP31+'Dat1'!PH31+'Dat1'!QZ31)/$A30</f>
        <v>0</v>
      </c>
      <c r="CL30">
        <f>('Dat1'!LY31+'Dat1'!NQ31+'Dat1'!PI31+'Dat1'!RA31)/$A30</f>
        <v>0</v>
      </c>
      <c r="CM30">
        <f>('Dat1'!LZ31+'Dat1'!NR31+'Dat1'!PJ31+'Dat1'!RB31)/$A30</f>
        <v>0</v>
      </c>
      <c r="CN30">
        <f>('Dat1'!MA31+'Dat1'!NS31+'Dat1'!PK31+'Dat1'!RC31)/$A30</f>
        <v>0</v>
      </c>
      <c r="CO30">
        <f>('Dat1'!MB31+'Dat1'!NT31+'Dat1'!PL31+'Dat1'!RD31)/$A30</f>
        <v>0</v>
      </c>
      <c r="CP30">
        <f>('Dat1'!MC31+'Dat1'!NU31+'Dat1'!PM31+'Dat1'!RE31)/$A30</f>
        <v>0</v>
      </c>
      <c r="CQ30">
        <f>('Dat1'!MD31+'Dat1'!NV31+'Dat1'!PN31+'Dat1'!RF31)/$A30</f>
        <v>0</v>
      </c>
      <c r="CR30">
        <f>('Dat1'!ME31+'Dat1'!NW31+'Dat1'!PO31+'Dat1'!RG31)/$A30</f>
        <v>0</v>
      </c>
      <c r="CS30">
        <f>('Dat1'!MF31+'Dat1'!NX31+'Dat1'!PP31+'Dat1'!RH31)/$A30</f>
        <v>0</v>
      </c>
      <c r="CT30">
        <f>('Dat1'!MG31+'Dat1'!NY31+'Dat1'!PQ31+'Dat1'!RI31)/$A30</f>
        <v>0</v>
      </c>
      <c r="CU30">
        <f>('Dat1'!MH31+'Dat1'!NZ31+'Dat1'!PR31+'Dat1'!RJ31)/$A30</f>
        <v>0</v>
      </c>
      <c r="CV30">
        <f>('Dat1'!MI31+'Dat1'!OA31+'Dat1'!PS31+'Dat1'!RK31)/$A30</f>
        <v>0</v>
      </c>
      <c r="CW30">
        <f>('Dat1'!MJ31+'Dat1'!OB31+'Dat1'!PT31+'Dat1'!RL31)/$A30</f>
        <v>0</v>
      </c>
      <c r="CX30">
        <f>('Dat1'!MK31+'Dat1'!OC31+'Dat1'!PU31+'Dat1'!RM31)/$A30</f>
        <v>0</v>
      </c>
      <c r="CY30">
        <f>('Dat1'!ML31+'Dat1'!OD31+'Dat1'!PV31+'Dat1'!RN31)/$A30</f>
        <v>0</v>
      </c>
      <c r="CZ30">
        <f>('Dat1'!MM31+'Dat1'!OE31+'Dat1'!PW31+'Dat1'!RO31)/$A30</f>
        <v>0</v>
      </c>
      <c r="DA30">
        <f>('Dat1'!MN31+'Dat1'!OF31+'Dat1'!PX31+'Dat1'!RP31)/$A30</f>
        <v>0</v>
      </c>
      <c r="DB30">
        <f>('Dat1'!MO31+'Dat1'!OG31+'Dat1'!PY31+'Dat1'!RQ31)/$A30</f>
        <v>0</v>
      </c>
      <c r="DC30">
        <f>('Dat1'!MP31+'Dat1'!OH31+'Dat1'!PZ31+'Dat1'!RR31)/$A30</f>
        <v>0</v>
      </c>
      <c r="DD30">
        <f>('Dat1'!MQ31+'Dat1'!OI31+'Dat1'!QA31+'Dat1'!RS31)/$A30</f>
        <v>0.25</v>
      </c>
      <c r="DE30">
        <f>('Dat1'!MR31+'Dat1'!OJ31+'Dat1'!QB31+'Dat1'!RT31)/$A30</f>
        <v>2.5</v>
      </c>
      <c r="DF30">
        <f>('Dat1'!MS31+'Dat1'!OK31+'Dat1'!QC31+'Dat1'!RU31)/$A30</f>
        <v>0</v>
      </c>
      <c r="DG30">
        <f>('Dat1'!MT31+'Dat1'!OL31+'Dat1'!QD31+'Dat1'!RV31)/$A30</f>
        <v>0</v>
      </c>
      <c r="DH30">
        <f>('Dat1'!MU31+'Dat1'!OM31+'Dat1'!QE31+'Dat1'!RW31)/$A30</f>
        <v>0</v>
      </c>
      <c r="DI30">
        <f>('Dat1'!MV31+'Dat1'!ON31+'Dat1'!QF31+'Dat1'!RX31)/$A30</f>
        <v>0</v>
      </c>
      <c r="DJ30">
        <f>('Dat1'!MW31+'Dat1'!OO31+'Dat1'!QG31+'Dat1'!RY31)/$A30</f>
        <v>1.5</v>
      </c>
      <c r="DK30">
        <f>('Dat1'!MX31+'Dat1'!OP31+'Dat1'!QH31+'Dat1'!RZ31)/$A30</f>
        <v>0</v>
      </c>
      <c r="DL30">
        <f>('Dat1'!MY31+'Dat1'!OQ31+'Dat1'!QI31+'Dat1'!SA31)/$A30</f>
        <v>0</v>
      </c>
      <c r="DM30">
        <f>('Dat1'!MZ31+'Dat1'!OR31+'Dat1'!QJ31+'Dat1'!SB31)/$A30</f>
        <v>0</v>
      </c>
      <c r="DN30">
        <f>('Dat1'!NA31+'Dat1'!OS31+'Dat1'!QK31+'Dat1'!SC31)/$A30</f>
        <v>0</v>
      </c>
      <c r="DO30">
        <f>('Dat1'!NB31+'Dat1'!OT31+'Dat1'!QL31+'Dat1'!SD31)/$A30</f>
        <v>0</v>
      </c>
      <c r="DP30">
        <f>('Dat1'!NC31+'Dat1'!OU31+'Dat1'!QM31+'Dat1'!SE31)/$A30</f>
        <v>0</v>
      </c>
      <c r="DQ30">
        <f>('Dat1'!ND31+'Dat1'!OV31+'Dat1'!QN31+'Dat1'!SF31)/$A30</f>
        <v>1</v>
      </c>
      <c r="DR30">
        <f>('Dat1'!NE31+'Dat1'!OW31+'Dat1'!QO31+'Dat1'!SG31)/$A30</f>
        <v>0</v>
      </c>
      <c r="DS30">
        <f>('Dat1'!NF31+'Dat1'!OX31+'Dat1'!QP31+'Dat1'!SH31)/$A30</f>
        <v>1.5</v>
      </c>
      <c r="DT30">
        <f>('Dat1'!NG31+'Dat1'!OY31+'Dat1'!QQ31+'Dat1'!SI31)/$A30</f>
        <v>0</v>
      </c>
      <c r="DU30">
        <f>('Dat1'!NH31+'Dat1'!OZ31+'Dat1'!QR31+'Dat1'!SJ31)/$A30</f>
        <v>0</v>
      </c>
      <c r="DV30">
        <f>('Dat1'!NI31+'Dat1'!PA31+'Dat1'!QS31+'Dat1'!SK31)/$A30</f>
        <v>0</v>
      </c>
      <c r="DW30">
        <f>('Dat1'!NJ31+'Dat1'!PB31+'Dat1'!QT31+'Dat1'!SL31)/$A30</f>
        <v>0</v>
      </c>
      <c r="DX30">
        <f>('Dat1'!NK31+'Dat1'!PC31+'Dat1'!QU31+'Dat1'!SM31)/$A30</f>
        <v>0</v>
      </c>
      <c r="DY30">
        <f>('Dat1'!NL31+'Dat1'!PD31+'Dat1'!QV31+'Dat1'!SN31)/$A30</f>
        <v>0</v>
      </c>
      <c r="DZ30" s="8">
        <f t="shared" si="7"/>
        <v>0</v>
      </c>
      <c r="EA30" s="8">
        <f t="shared" si="8"/>
        <v>6.75</v>
      </c>
      <c r="EB30" s="127">
        <f>('Dat1'!SO31+'Dat1'!SQ31+'Dat1'!SS31+'Dat1'!SU31)/$A30</f>
        <v>0</v>
      </c>
      <c r="EC30" s="127">
        <f>('Dat1'!SP31+'Dat1'!SR31+'Dat1'!ST31+'Dat1'!SV31)/$A30</f>
        <v>0</v>
      </c>
      <c r="ED30" s="8">
        <f t="shared" si="16"/>
        <v>0</v>
      </c>
      <c r="EE30" s="8">
        <f t="shared" si="9"/>
        <v>0</v>
      </c>
      <c r="EF30">
        <f>SUM('Dat1'!SW31+'Dat1'!TE31+'Dat1'!TM31+'Dat1'!TU31)/$A30</f>
        <v>0</v>
      </c>
      <c r="EG30">
        <f>SUM('Dat1'!SX31+'Dat1'!TF31+'Dat1'!TN31+'Dat1'!TV31)/$A30</f>
        <v>0</v>
      </c>
      <c r="EH30">
        <f>SUM('Dat1'!SY31+'Dat1'!TG31+'Dat1'!TO31+'Dat1'!TW31)/$A30</f>
        <v>0</v>
      </c>
      <c r="EI30">
        <f>SUM('Dat1'!SZ31+'Dat1'!TH31+'Dat1'!TP31+'Dat1'!TX31)/$A30</f>
        <v>0</v>
      </c>
      <c r="EJ30">
        <f>SUM('Dat1'!TA31+'Dat1'!TI31+'Dat1'!TQ31+'Dat1'!TY31)/$A30</f>
        <v>0</v>
      </c>
      <c r="EK30">
        <f>SUM('Dat1'!TB31+'Dat1'!TJ31+'Dat1'!TR31+'Dat1'!TZ31)/$A30</f>
        <v>0.75</v>
      </c>
      <c r="EL30">
        <f>SUM('Dat1'!TC31+'Dat1'!TK31+'Dat1'!TS31+'Dat1'!UA31)/$A30</f>
        <v>0</v>
      </c>
      <c r="EM30">
        <f>SUM('Dat1'!TD31+'Dat1'!TL31+'Dat1'!TT31+'Dat1'!UB31)/$A30</f>
        <v>0</v>
      </c>
      <c r="EN30" s="8">
        <f t="shared" si="10"/>
        <v>0</v>
      </c>
      <c r="EO30" s="8">
        <f t="shared" si="11"/>
        <v>0.75</v>
      </c>
      <c r="EP30" s="7">
        <f>('Dat1'!UC31+'Dat1'!UG31)/2</f>
        <v>19</v>
      </c>
      <c r="EQ30" s="7">
        <f>('Dat1'!UD31+'Dat1'!UH31)/2</f>
        <v>0</v>
      </c>
      <c r="ER30" s="7">
        <f>('Dat1'!UE31+'Dat1'!UI31)/2</f>
        <v>5.5</v>
      </c>
      <c r="ES30" s="7">
        <f>('Dat1'!UF31+'Dat1'!UJ31)/2</f>
        <v>0</v>
      </c>
      <c r="ET30" s="8">
        <f>('Dat1'!UK31+'Dat1'!UT31)/2</f>
        <v>0</v>
      </c>
      <c r="EU30" s="8">
        <f>('Dat1'!UL31+'Dat1'!UU31)/2</f>
        <v>0</v>
      </c>
      <c r="EV30" s="8">
        <f>('Dat1'!UM31+'Dat1'!UV31)/2</f>
        <v>1.5</v>
      </c>
      <c r="EW30" s="8">
        <f>('Dat1'!UN31+'Dat1'!UW31)/2</f>
        <v>8</v>
      </c>
      <c r="EX30" s="8">
        <f>('Dat1'!UO31+'Dat1'!UX31)/2</f>
        <v>8.5</v>
      </c>
      <c r="EY30" s="8">
        <f>('Dat1'!UP31+'Dat1'!UY31)/2</f>
        <v>1</v>
      </c>
      <c r="EZ30" s="8">
        <f>('Dat1'!UQ31+'Dat1'!UZ31)/2</f>
        <v>0</v>
      </c>
      <c r="FA30" s="8">
        <f>('Dat1'!UR31+'Dat1'!VA31)/2</f>
        <v>0</v>
      </c>
      <c r="FB30" s="8">
        <f>('Dat1'!US31+'Dat1'!VB31)/2</f>
        <v>0</v>
      </c>
      <c r="FC30">
        <f>'Dat1'!VC31</f>
        <v>0</v>
      </c>
      <c r="FD30">
        <f>'Dat1'!VD31</f>
        <v>0</v>
      </c>
      <c r="FE30">
        <f>'Dat1'!VE31</f>
        <v>0</v>
      </c>
      <c r="FF30">
        <f>'Dat1'!VF31</f>
        <v>0</v>
      </c>
      <c r="FG30">
        <f>'Dat1'!VG31</f>
        <v>0</v>
      </c>
      <c r="FH30">
        <f>'Dat1'!VH31</f>
        <v>0</v>
      </c>
      <c r="FI30">
        <f>'Dat1'!VI31</f>
        <v>0</v>
      </c>
      <c r="FJ30">
        <f>'Dat1'!VJ31</f>
        <v>0</v>
      </c>
      <c r="FK30">
        <f>'Dat1'!VK31</f>
        <v>0</v>
      </c>
      <c r="FL30">
        <f>'Dat1'!VL31</f>
        <v>0</v>
      </c>
      <c r="FM30">
        <f>'Dat1'!VM31</f>
        <v>6</v>
      </c>
      <c r="FN30">
        <f>'Dat1'!VN31</f>
        <v>10</v>
      </c>
      <c r="FO30">
        <f>'Dat1'!VO31</f>
        <v>5</v>
      </c>
      <c r="FP30">
        <f>'Dat1'!VP31</f>
        <v>8</v>
      </c>
      <c r="FQ30">
        <f>'Dat1'!VQ31</f>
        <v>0</v>
      </c>
      <c r="FR30">
        <f>'Dat1'!VR31</f>
        <v>0</v>
      </c>
      <c r="FS30">
        <f>'Dat1'!VS31</f>
        <v>0</v>
      </c>
      <c r="FT30">
        <f>'Dat1'!VT31</f>
        <v>0</v>
      </c>
      <c r="FU30">
        <f>'Dat1'!VU31</f>
        <v>0</v>
      </c>
      <c r="FV30">
        <f>'Dat1'!VV31</f>
        <v>0</v>
      </c>
      <c r="FW30">
        <f>'Dat1'!VW31</f>
        <v>0</v>
      </c>
      <c r="FX30">
        <f>'Dat1'!VX31</f>
        <v>0</v>
      </c>
      <c r="FY30">
        <f>'Dat1'!VY31</f>
        <v>0</v>
      </c>
      <c r="FZ30">
        <f>'Dat1'!VZ31</f>
        <v>0</v>
      </c>
      <c r="GA30">
        <f>'Dat1'!WA31</f>
        <v>0</v>
      </c>
      <c r="GB30">
        <f>'Dat1'!WB31</f>
        <v>0</v>
      </c>
      <c r="GC30">
        <f>'Dat1'!WC31</f>
        <v>2</v>
      </c>
      <c r="GD30">
        <f>'Dat1'!WD31</f>
        <v>0</v>
      </c>
      <c r="GE30" s="12">
        <f>'Dat1'!WO31</f>
        <v>0</v>
      </c>
      <c r="GF30" s="12">
        <f>'Dat1'!WP31</f>
        <v>4</v>
      </c>
      <c r="GG30">
        <f>'Dat1'!WQ31</f>
        <v>0</v>
      </c>
      <c r="GH30">
        <f>'Dat1'!WR31</f>
        <v>0</v>
      </c>
      <c r="GI30">
        <f>'Dat1'!WS31</f>
        <v>0</v>
      </c>
      <c r="GJ30">
        <f>'Dat1'!WT31</f>
        <v>0</v>
      </c>
      <c r="GK30">
        <f>'Dat1'!WU31</f>
        <v>0</v>
      </c>
      <c r="GL30">
        <f>'Dat1'!WV31</f>
        <v>0</v>
      </c>
      <c r="GM30">
        <f>'Dat1'!WW31</f>
        <v>0</v>
      </c>
      <c r="GN30">
        <f>'Dat1'!WX31</f>
        <v>0</v>
      </c>
      <c r="GO30">
        <f>'Dat1'!WY31</f>
        <v>0</v>
      </c>
      <c r="GP30">
        <f>'Dat1'!WZ31</f>
        <v>0</v>
      </c>
      <c r="GQ30">
        <f>'Dat1'!XA31</f>
        <v>0</v>
      </c>
      <c r="GR30">
        <f>'Dat1'!XB31</f>
        <v>0</v>
      </c>
      <c r="GS30">
        <f>'Dat1'!XC31</f>
        <v>0</v>
      </c>
      <c r="GT30">
        <f>'Dat1'!XD31</f>
        <v>56</v>
      </c>
      <c r="GU30">
        <f>'Dat1'!XE31</f>
        <v>0</v>
      </c>
      <c r="GV30">
        <f>'Dat1'!XF31</f>
        <v>0</v>
      </c>
      <c r="GW30">
        <f>'Dat1'!XG31</f>
        <v>15</v>
      </c>
      <c r="GX30">
        <f>'Dat1'!XH31</f>
        <v>2</v>
      </c>
      <c r="GY30">
        <f>'Dat1'!XI31</f>
        <v>0</v>
      </c>
      <c r="GZ30">
        <f>'Dat1'!XJ31</f>
        <v>0</v>
      </c>
      <c r="HA30">
        <f>'Dat1'!XK31</f>
        <v>6</v>
      </c>
      <c r="HB30">
        <f>'Dat1'!XL31</f>
        <v>0</v>
      </c>
      <c r="HC30">
        <f>'Dat1'!XM31</f>
        <v>0</v>
      </c>
      <c r="HD30">
        <f>'Dat1'!XN31</f>
        <v>1</v>
      </c>
      <c r="HE30">
        <f>'Dat1'!XO31</f>
        <v>0</v>
      </c>
      <c r="HF30">
        <f>'Dat1'!XP31</f>
        <v>2</v>
      </c>
      <c r="HG30" s="12">
        <f t="shared" si="12"/>
        <v>0</v>
      </c>
      <c r="HH30" s="12">
        <f t="shared" si="13"/>
        <v>82</v>
      </c>
      <c r="HI30">
        <f>'Dat1'!XQ31</f>
        <v>0</v>
      </c>
      <c r="HJ30">
        <f>'Dat1'!XR31</f>
        <v>0</v>
      </c>
      <c r="HK30">
        <f>'Dat1'!XS31</f>
        <v>0</v>
      </c>
      <c r="HL30">
        <f>'Dat1'!XT31</f>
        <v>0</v>
      </c>
      <c r="HM30">
        <f>'Dat1'!XU31</f>
        <v>0</v>
      </c>
      <c r="HN30">
        <f>'Dat1'!XV31</f>
        <v>0</v>
      </c>
      <c r="HO30">
        <f>'Dat1'!XW31</f>
        <v>0</v>
      </c>
      <c r="HP30">
        <f>'Dat1'!XX31</f>
        <v>0</v>
      </c>
      <c r="HQ30">
        <f>'Dat1'!XY31</f>
        <v>0</v>
      </c>
      <c r="HR30">
        <f>'Dat1'!XZ31</f>
        <v>0</v>
      </c>
      <c r="HS30">
        <f>'Dat1'!YA31</f>
        <v>0</v>
      </c>
      <c r="HT30">
        <f>'Dat1'!YB31</f>
        <v>0</v>
      </c>
      <c r="HU30">
        <f>'Dat1'!YC31</f>
        <v>0</v>
      </c>
      <c r="HV30">
        <f>'Dat1'!YD31</f>
        <v>0</v>
      </c>
      <c r="HW30">
        <f>'Dat1'!YE31</f>
        <v>0</v>
      </c>
      <c r="HX30">
        <f>'Dat1'!YF31</f>
        <v>0</v>
      </c>
      <c r="HY30">
        <f>'Dat1'!YG31</f>
        <v>0</v>
      </c>
      <c r="HZ30">
        <f>'Dat1'!YH31</f>
        <v>0</v>
      </c>
      <c r="IA30">
        <f>'Dat1'!YI31</f>
        <v>0</v>
      </c>
      <c r="IB30">
        <f>'Dat1'!YJ31</f>
        <v>0</v>
      </c>
      <c r="IC30">
        <f>'Dat1'!YK31</f>
        <v>0</v>
      </c>
      <c r="ID30">
        <f>'Dat1'!YL31</f>
        <v>0</v>
      </c>
      <c r="IE30">
        <f>'Dat1'!YM31</f>
        <v>0</v>
      </c>
      <c r="IF30">
        <f>'Dat1'!YN31</f>
        <v>0</v>
      </c>
      <c r="IG30">
        <f>'Dat1'!YO31</f>
        <v>0</v>
      </c>
      <c r="IH30">
        <f>'Dat1'!YP31</f>
        <v>0</v>
      </c>
      <c r="II30">
        <f>'Dat1'!YQ31</f>
        <v>0</v>
      </c>
      <c r="IJ30">
        <f>'Dat1'!YR31</f>
        <v>0</v>
      </c>
      <c r="IK30">
        <f>'Dat1'!YS31</f>
        <v>0</v>
      </c>
      <c r="IL30">
        <f>'Dat1'!YT31</f>
        <v>0</v>
      </c>
      <c r="IM30">
        <f>'Dat1'!YU31</f>
        <v>0</v>
      </c>
      <c r="IN30">
        <f>'Dat1'!YV31</f>
        <v>0</v>
      </c>
      <c r="IO30">
        <f>'Dat1'!YW31</f>
        <v>0</v>
      </c>
      <c r="IP30">
        <f>'Dat1'!YX31</f>
        <v>0</v>
      </c>
      <c r="IQ30">
        <f>'Dat1'!YY31</f>
        <v>0</v>
      </c>
      <c r="IR30">
        <f>'Dat1'!YZ31</f>
        <v>0</v>
      </c>
      <c r="IS30">
        <f>'Dat1'!ZA31</f>
        <v>0</v>
      </c>
      <c r="IT30">
        <f>'Dat1'!ZB31</f>
        <v>0</v>
      </c>
      <c r="IU30">
        <f>'Dat1'!ZC31</f>
        <v>0</v>
      </c>
      <c r="IV30">
        <f>'Dat1'!ZD31</f>
        <v>0</v>
      </c>
      <c r="IW30">
        <f>'Dat1'!ZE31</f>
        <v>0</v>
      </c>
      <c r="IX30">
        <f>'Dat1'!ZF31</f>
        <v>0</v>
      </c>
      <c r="IY30">
        <f>'Dat1'!ZG31</f>
        <v>0</v>
      </c>
      <c r="IZ30">
        <f>'Dat1'!ZH31</f>
        <v>0</v>
      </c>
      <c r="JA30">
        <f>'Dat1'!ZI31</f>
        <v>0</v>
      </c>
      <c r="JB30">
        <f>'Dat1'!ZJ31</f>
        <v>0</v>
      </c>
      <c r="JC30" s="12">
        <f t="shared" si="3"/>
        <v>0</v>
      </c>
      <c r="JD30" s="12">
        <f t="shared" si="4"/>
        <v>0</v>
      </c>
      <c r="JE30">
        <f>'Dat1'!ZK31</f>
        <v>0</v>
      </c>
      <c r="JF30">
        <f>'Dat1'!ZL31</f>
        <v>0</v>
      </c>
      <c r="JG30">
        <f>'Dat1'!ZM31</f>
        <v>0</v>
      </c>
      <c r="JH30">
        <f>'Dat1'!ZN31</f>
        <v>0</v>
      </c>
      <c r="JI30">
        <f>'Dat1'!ZO31</f>
        <v>0</v>
      </c>
      <c r="JJ30">
        <f>'Dat1'!ZP31</f>
        <v>0</v>
      </c>
      <c r="JK30">
        <f>'Dat1'!ZQ31</f>
        <v>0</v>
      </c>
      <c r="JL30">
        <f>'Dat1'!ZR31</f>
        <v>0</v>
      </c>
      <c r="JM30">
        <f>'Dat1'!ZS31</f>
        <v>0</v>
      </c>
      <c r="JN30">
        <f>'Dat1'!ZT31</f>
        <v>0</v>
      </c>
      <c r="JO30">
        <f>'Dat1'!ZU31</f>
        <v>0</v>
      </c>
      <c r="JP30">
        <f>'Dat1'!ZV31</f>
        <v>0</v>
      </c>
      <c r="JQ30">
        <f>'Dat1'!ZW31</f>
        <v>0</v>
      </c>
      <c r="JR30">
        <f>'Dat1'!ZX31</f>
        <v>0</v>
      </c>
      <c r="JS30">
        <f>'Dat1'!ZY31</f>
        <v>0</v>
      </c>
      <c r="JT30">
        <f>'Dat1'!ZZ31</f>
        <v>0</v>
      </c>
      <c r="JU30">
        <f>'Dat1'!AAA31</f>
        <v>0</v>
      </c>
      <c r="JV30">
        <f>'Dat1'!AAB31</f>
        <v>0</v>
      </c>
      <c r="JW30">
        <f>'Dat1'!AAC31</f>
        <v>0</v>
      </c>
      <c r="JX30">
        <f>'Dat1'!AAD31</f>
        <v>0</v>
      </c>
      <c r="JY30">
        <f>'Dat1'!AAE31</f>
        <v>0</v>
      </c>
      <c r="JZ30">
        <f>'Dat1'!AAF31</f>
        <v>0</v>
      </c>
      <c r="KA30">
        <f>'Dat1'!AAG31</f>
        <v>0</v>
      </c>
      <c r="KB30">
        <f>'Dat1'!AAH31</f>
        <v>11</v>
      </c>
      <c r="KC30">
        <f>'Dat1'!AAI31</f>
        <v>0</v>
      </c>
      <c r="KD30">
        <f>'Dat1'!AAJ31</f>
        <v>0</v>
      </c>
      <c r="KE30">
        <f>'Dat1'!AAK31</f>
        <v>0</v>
      </c>
      <c r="KF30">
        <f>'Dat1'!AAL31</f>
        <v>30</v>
      </c>
      <c r="KG30">
        <f>'Dat1'!AAM31</f>
        <v>36</v>
      </c>
      <c r="KH30">
        <f>'Dat1'!AAN31</f>
        <v>0</v>
      </c>
      <c r="KI30">
        <f>'Dat1'!AAO31</f>
        <v>0</v>
      </c>
      <c r="KJ30">
        <f>'Dat1'!AAP31</f>
        <v>50</v>
      </c>
      <c r="KK30">
        <f>'Dat1'!AAQ31</f>
        <v>0</v>
      </c>
      <c r="KL30">
        <f>'Dat1'!AAR31</f>
        <v>0</v>
      </c>
      <c r="KM30">
        <f>'Dat1'!AAS31</f>
        <v>41</v>
      </c>
      <c r="KN30">
        <f>'Dat1'!AAT31</f>
        <v>32</v>
      </c>
      <c r="KO30">
        <f>'Dat1'!AAU31</f>
        <v>0</v>
      </c>
      <c r="KP30">
        <f>'Dat1'!AAV31</f>
        <v>20</v>
      </c>
      <c r="KQ30">
        <f>'Dat1'!AAW31</f>
        <v>0</v>
      </c>
      <c r="KR30">
        <f>'Dat1'!AAX31</f>
        <v>0</v>
      </c>
      <c r="KS30">
        <f>'Dat1'!AAY31</f>
        <v>0</v>
      </c>
      <c r="KT30">
        <f>'Dat1'!AAZ31</f>
        <v>0</v>
      </c>
      <c r="KU30">
        <f>'Dat1'!ABA31</f>
        <v>0</v>
      </c>
      <c r="KV30">
        <f>'Dat1'!ABB31</f>
        <v>0</v>
      </c>
      <c r="KW30" s="12">
        <f>SUM(Dat1fix!JE30:JZ30)</f>
        <v>0</v>
      </c>
      <c r="KX30" s="12">
        <f t="shared" si="14"/>
        <v>220</v>
      </c>
      <c r="KY30" s="12">
        <f>'Dat1'!ABC31</f>
        <v>0</v>
      </c>
      <c r="KZ30" s="12">
        <f>'Dat1'!ABD31</f>
        <v>2</v>
      </c>
      <c r="LA30">
        <f>'Dat1'!ABE31</f>
        <v>0</v>
      </c>
      <c r="LB30">
        <f>'Dat1'!ABF31</f>
        <v>0</v>
      </c>
      <c r="LC30">
        <f>'Dat1'!ABG31</f>
        <v>0</v>
      </c>
      <c r="LD30">
        <f>'Dat1'!VI31</f>
        <v>0</v>
      </c>
      <c r="LE30">
        <f>'Dat1'!VJ31</f>
        <v>0</v>
      </c>
      <c r="LF30">
        <f>'Dat1'!VK31</f>
        <v>0</v>
      </c>
      <c r="LG30">
        <f>'Dat1'!VL31</f>
        <v>0</v>
      </c>
      <c r="LH30">
        <f>'Dat1'!VM31</f>
        <v>6</v>
      </c>
      <c r="LI30">
        <f>'Dat1'!VN31</f>
        <v>10</v>
      </c>
      <c r="LJ30">
        <f>'Dat1'!VO31</f>
        <v>5</v>
      </c>
      <c r="LK30">
        <f>'Dat1'!VP31</f>
        <v>8</v>
      </c>
      <c r="LL30">
        <f>'Dat1'!VQ31</f>
        <v>0</v>
      </c>
      <c r="LM30">
        <f>'Dat1'!VR31</f>
        <v>0</v>
      </c>
      <c r="LN30">
        <f>'Dat1'!VS31</f>
        <v>0</v>
      </c>
      <c r="LO30">
        <f>'Dat1'!VT31</f>
        <v>0</v>
      </c>
      <c r="LP30">
        <f>'Dat1'!VU31</f>
        <v>0</v>
      </c>
      <c r="LQ30">
        <f>'Dat1'!VV31</f>
        <v>0</v>
      </c>
      <c r="LR30">
        <f>'Dat1'!VW31</f>
        <v>0</v>
      </c>
      <c r="LS30">
        <f>'Dat1'!VX31</f>
        <v>0</v>
      </c>
      <c r="LT30">
        <f>'Dat1'!VY31</f>
        <v>0</v>
      </c>
      <c r="LU30">
        <f>'Dat1'!VZ31</f>
        <v>0</v>
      </c>
      <c r="LV30" s="12">
        <f>'Dat1'!WA31</f>
        <v>0</v>
      </c>
      <c r="LW30" s="12">
        <f>'Dat1'!WB31</f>
        <v>0</v>
      </c>
      <c r="LX30" s="12">
        <f>'Dat1'!WC31</f>
        <v>2</v>
      </c>
      <c r="LY30" s="12">
        <f>'Dat1'!WD31</f>
        <v>0</v>
      </c>
      <c r="LZ30" s="364">
        <f>'Dat1'!AG31</f>
        <v>12</v>
      </c>
      <c r="MA30" s="364">
        <f>'Dat1'!AH31</f>
        <v>10</v>
      </c>
      <c r="MB30" s="364">
        <f>'Dat1'!AI31</f>
        <v>8</v>
      </c>
      <c r="MC30" s="364">
        <f>'Dat1'!AJ31</f>
        <v>8</v>
      </c>
      <c r="MD30" s="364">
        <f>'Dat1'!WE31</f>
        <v>63</v>
      </c>
    </row>
    <row r="31" spans="1:342">
      <c r="A31" s="73">
        <f>'Dat1'!C32</f>
        <v>4</v>
      </c>
      <c r="B31" t="str">
        <f>'Dat1'!F32</f>
        <v>Vestfold</v>
      </c>
      <c r="C31" t="str">
        <f>'Dat1'!G32</f>
        <v>Horten vgs</v>
      </c>
      <c r="D31" t="str">
        <f>'Dat1'!H32&amp;" ("&amp;LEFT('Dat1'!I32,1)&amp;"S)"</f>
        <v>Bastøy fengsel (LS)</v>
      </c>
      <c r="E31">
        <f t="shared" si="18"/>
        <v>2</v>
      </c>
      <c r="F31">
        <f t="shared" si="15"/>
        <v>2</v>
      </c>
      <c r="G31">
        <f>'Dat1'!J32</f>
        <v>115</v>
      </c>
      <c r="H31" s="8">
        <f>('Dat1'!AK32+'Dat1'!AM32+'Dat1'!AO32+'Dat1'!AQ32)/$A31</f>
        <v>0</v>
      </c>
      <c r="I31" s="8">
        <f>('Dat1'!AL32+'Dat1'!AN32+'Dat1'!AP32+'Dat1'!AR32)/$A31</f>
        <v>0</v>
      </c>
      <c r="J31">
        <f>('Dat1'!AS32+'Dat1'!BS32+'Dat1'!CS32+'Dat1'!DS32)/$A31</f>
        <v>0</v>
      </c>
      <c r="K31">
        <f>('Dat1'!AT32+'Dat1'!BT32+'Dat1'!CT32+'Dat1'!DT32)/$A31</f>
        <v>0</v>
      </c>
      <c r="L31">
        <f>('Dat1'!AU32+'Dat1'!BU32+'Dat1'!CU32+'Dat1'!DU32)/$A31</f>
        <v>0</v>
      </c>
      <c r="M31">
        <f>('Dat1'!AV32+'Dat1'!BV32+'Dat1'!CV32+'Dat1'!DV32)/$A31</f>
        <v>0</v>
      </c>
      <c r="N31">
        <f>('Dat1'!AW32+'Dat1'!BW32+'Dat1'!CW32+'Dat1'!DW32)/$A31</f>
        <v>0</v>
      </c>
      <c r="O31">
        <f>('Dat1'!AX32+'Dat1'!BX32+'Dat1'!CX32+'Dat1'!DX32)/$A31</f>
        <v>0</v>
      </c>
      <c r="P31">
        <f>('Dat1'!AY32+'Dat1'!BY32+'Dat1'!CY32+'Dat1'!DY32)/$A31</f>
        <v>0</v>
      </c>
      <c r="Q31">
        <f>('Dat1'!AZ32+'Dat1'!BZ32+'Dat1'!CZ32+'Dat1'!DZ32)/$A31</f>
        <v>0</v>
      </c>
      <c r="R31">
        <f>('Dat1'!BA32+'Dat1'!CA32+'Dat1'!DA32+'Dat1'!EA32)/$A31</f>
        <v>0</v>
      </c>
      <c r="S31">
        <f>('Dat1'!BB32+'Dat1'!CB32+'Dat1'!DB32+'Dat1'!EB32)/$A31</f>
        <v>0</v>
      </c>
      <c r="T31">
        <f>('Dat1'!BC32+'Dat1'!CC32+'Dat1'!DC32+'Dat1'!EC32)/$A31</f>
        <v>0</v>
      </c>
      <c r="U31">
        <f>('Dat1'!BD32+'Dat1'!CD32+'Dat1'!DD32+'Dat1'!ED32)/$A31</f>
        <v>0</v>
      </c>
      <c r="V31">
        <f>('Dat1'!BE32+'Dat1'!CE32+'Dat1'!DE32+'Dat1'!EE32)/$A31</f>
        <v>0</v>
      </c>
      <c r="W31">
        <f>('Dat1'!BF32+'Dat1'!CF32+'Dat1'!DF32+'Dat1'!EF32)/$A31</f>
        <v>4</v>
      </c>
      <c r="X31">
        <f>('Dat1'!BG32+'Dat1'!CG32+'Dat1'!DG32+'Dat1'!EG32)/$A31</f>
        <v>0</v>
      </c>
      <c r="Y31">
        <f>('Dat1'!BH32+'Dat1'!CH32+'Dat1'!DH32+'Dat1'!EH32)/$A31</f>
        <v>0</v>
      </c>
      <c r="Z31">
        <f>('Dat1'!BI32+'Dat1'!CI32+'Dat1'!DI32+'Dat1'!EI32)/$A31</f>
        <v>1.75</v>
      </c>
      <c r="AA31">
        <f>('Dat1'!BJ32+'Dat1'!CJ32+'Dat1'!DJ32+'Dat1'!EJ32)/$A31</f>
        <v>5.75</v>
      </c>
      <c r="AB31">
        <f>('Dat1'!BK32+'Dat1'!CK32+'Dat1'!DK32+'Dat1'!EK32)/$A31</f>
        <v>0</v>
      </c>
      <c r="AC31">
        <f>('Dat1'!BL32+'Dat1'!CL32+'Dat1'!DL32+'Dat1'!EL32)/$A31</f>
        <v>0.25</v>
      </c>
      <c r="AD31">
        <f>('Dat1'!BM32+'Dat1'!CM32+'Dat1'!DM32+'Dat1'!EM32)/$A31</f>
        <v>0.5</v>
      </c>
      <c r="AE31">
        <f>('Dat1'!BN32+'Dat1'!CN32+'Dat1'!DN32+'Dat1'!EN32)/$A31</f>
        <v>0</v>
      </c>
      <c r="AF31">
        <f>('Dat1'!BO32+'Dat1'!CO32+'Dat1'!DO32+'Dat1'!EO32)/$A31</f>
        <v>1.5</v>
      </c>
      <c r="AG31">
        <f>('Dat1'!BP32+'Dat1'!CP32+'Dat1'!DP32+'Dat1'!EP32)/$A31</f>
        <v>0</v>
      </c>
      <c r="AH31">
        <f>('Dat1'!BQ32+'Dat1'!CQ32+'Dat1'!DQ32+'Dat1'!EQ32)/$A31</f>
        <v>0.5</v>
      </c>
      <c r="AI31">
        <f>('Dat1'!BR32+'Dat1'!CR32+'Dat1'!DR32+'Dat1'!ER32)/$A31</f>
        <v>0</v>
      </c>
      <c r="AJ31" s="8">
        <f t="shared" si="5"/>
        <v>0</v>
      </c>
      <c r="AK31" s="8">
        <f t="shared" si="6"/>
        <v>14.25</v>
      </c>
      <c r="AL31">
        <f>('Dat1'!ES32+'Dat1'!GM32+'Dat1'!IG32+'Dat1'!KA32)/$A31</f>
        <v>0</v>
      </c>
      <c r="AM31">
        <f>('Dat1'!ET32+'Dat1'!GN32+'Dat1'!IH32+'Dat1'!KB32)/$A31</f>
        <v>0</v>
      </c>
      <c r="AN31">
        <f>('Dat1'!EU32+'Dat1'!GO32+'Dat1'!II32+'Dat1'!KC32)/$A31</f>
        <v>0</v>
      </c>
      <c r="AO31">
        <f>('Dat1'!EV32+'Dat1'!GP32+'Dat1'!IJ32+'Dat1'!KD32)/$A31</f>
        <v>0</v>
      </c>
      <c r="AP31">
        <f>('Dat1'!EW32+'Dat1'!GQ32+'Dat1'!IK32+'Dat1'!KE32)/$A31</f>
        <v>0</v>
      </c>
      <c r="AQ31">
        <f>('Dat1'!EX32+'Dat1'!GR32+'Dat1'!IL32+'Dat1'!KF32)/$A31</f>
        <v>0</v>
      </c>
      <c r="AR31">
        <f>('Dat1'!EY32+'Dat1'!GS32+'Dat1'!IM32+'Dat1'!KG32)/$A31</f>
        <v>0</v>
      </c>
      <c r="AS31">
        <f>('Dat1'!EZ32+'Dat1'!GT32+'Dat1'!IN32+'Dat1'!KH32)/$A31</f>
        <v>0</v>
      </c>
      <c r="AT31">
        <f>('Dat1'!FA32+'Dat1'!GU32+'Dat1'!IO32+'Dat1'!KI32)/$A31</f>
        <v>0</v>
      </c>
      <c r="AU31">
        <f>('Dat1'!FB32+'Dat1'!GV32+'Dat1'!IP32+'Dat1'!KJ32)/$A31</f>
        <v>0</v>
      </c>
      <c r="AV31">
        <f>('Dat1'!FC32+'Dat1'!GW32+'Dat1'!IQ32+'Dat1'!KK32)/$A31</f>
        <v>0</v>
      </c>
      <c r="AW31">
        <f>('Dat1'!FD32+'Dat1'!GX32+'Dat1'!IR32+'Dat1'!KL32)/$A31</f>
        <v>0</v>
      </c>
      <c r="AX31">
        <f>('Dat1'!FE32+'Dat1'!GY32+'Dat1'!IS32+'Dat1'!KM32)/$A31</f>
        <v>0</v>
      </c>
      <c r="AY31">
        <f>('Dat1'!FF32+'Dat1'!GZ32+'Dat1'!IT32+'Dat1'!KN32)/$A31</f>
        <v>0</v>
      </c>
      <c r="AZ31">
        <f>('Dat1'!FG32+'Dat1'!HA32+'Dat1'!IU32+'Dat1'!KO32)/$A31</f>
        <v>0</v>
      </c>
      <c r="BA31">
        <f>('Dat1'!FH32+'Dat1'!HB32+'Dat1'!IV32+'Dat1'!KP32)/$A31</f>
        <v>0</v>
      </c>
      <c r="BB31">
        <f>('Dat1'!FI32+'Dat1'!HC32+'Dat1'!IW32+'Dat1'!KQ32)/$A31</f>
        <v>0</v>
      </c>
      <c r="BC31">
        <f>('Dat1'!FJ32+'Dat1'!HD32+'Dat1'!IX32+'Dat1'!KR32)/$A31</f>
        <v>0</v>
      </c>
      <c r="BD31">
        <f>('Dat1'!FK32+'Dat1'!HE32+'Dat1'!IY32+'Dat1'!KS32)/$A31</f>
        <v>0</v>
      </c>
      <c r="BE31">
        <f>('Dat1'!FL32+'Dat1'!HF32+'Dat1'!IZ32+'Dat1'!KT32)/$A31</f>
        <v>0</v>
      </c>
      <c r="BF31">
        <f>('Dat1'!FM32+'Dat1'!HG32+'Dat1'!JA32+'Dat1'!KU32)/$A31</f>
        <v>0</v>
      </c>
      <c r="BG31">
        <f>('Dat1'!FN32+'Dat1'!HH32+'Dat1'!JB32+'Dat1'!KV32)/$A31</f>
        <v>0</v>
      </c>
      <c r="BH31">
        <f>('Dat1'!FO32+'Dat1'!HI32+'Dat1'!JC32+'Dat1'!KW32)/$A31</f>
        <v>0</v>
      </c>
      <c r="BI31">
        <f>('Dat1'!FP32+'Dat1'!HJ32+'Dat1'!JD32+'Dat1'!KX32)/$A31</f>
        <v>0</v>
      </c>
      <c r="BJ31">
        <f>('Dat1'!FQ32+'Dat1'!HK32+'Dat1'!JE32+'Dat1'!KY32)/$A31</f>
        <v>1.75</v>
      </c>
      <c r="BK31">
        <f>('Dat1'!FR32+'Dat1'!HL32+'Dat1'!JF32+'Dat1'!KZ32)/$A31</f>
        <v>1</v>
      </c>
      <c r="BL31">
        <f>('Dat1'!FS32+'Dat1'!HM32+'Dat1'!JG32+'Dat1'!LA32)/$A31</f>
        <v>0</v>
      </c>
      <c r="BM31">
        <f>('Dat1'!FT32+'Dat1'!HN32+'Dat1'!JH32+'Dat1'!LB32)/$A31</f>
        <v>0.25</v>
      </c>
      <c r="BN31">
        <f>('Dat1'!FU32+'Dat1'!HO32+'Dat1'!JI32+'Dat1'!LC32)/$A31</f>
        <v>0</v>
      </c>
      <c r="BO31">
        <f>('Dat1'!FV32+'Dat1'!HP32+'Dat1'!JJ32+'Dat1'!LD32)/$A31</f>
        <v>0.25</v>
      </c>
      <c r="BP31">
        <f>('Dat1'!FW32+'Dat1'!HQ32+'Dat1'!JK32+'Dat1'!LE32)/$A31</f>
        <v>0</v>
      </c>
      <c r="BQ31">
        <f>('Dat1'!FX32+'Dat1'!HR32+'Dat1'!JL32+'Dat1'!LF32)/$A31</f>
        <v>0</v>
      </c>
      <c r="BR31">
        <f>('Dat1'!FY32+'Dat1'!HS32+'Dat1'!JM32+'Dat1'!LG32)/$A31</f>
        <v>0</v>
      </c>
      <c r="BS31">
        <f>('Dat1'!FZ32+'Dat1'!HT32+'Dat1'!JN32+'Dat1'!LH32)/$A31</f>
        <v>0</v>
      </c>
      <c r="BT31">
        <f>('Dat1'!GA32+'Dat1'!HU32+'Dat1'!JO32+'Dat1'!LI32)/$A31</f>
        <v>0</v>
      </c>
      <c r="BU31">
        <f>('Dat1'!GB32+'Dat1'!HV32+'Dat1'!JP32+'Dat1'!LJ32)/$A31</f>
        <v>0</v>
      </c>
      <c r="BV31">
        <f>('Dat1'!GC32+'Dat1'!HW32+'Dat1'!JQ32+'Dat1'!LK32)/$A31</f>
        <v>0</v>
      </c>
      <c r="BW31">
        <f>('Dat1'!GD32+'Dat1'!HX32+'Dat1'!JR32+'Dat1'!LL32)/$A31</f>
        <v>0</v>
      </c>
      <c r="BX31">
        <f>('Dat1'!GE32+'Dat1'!HY32+'Dat1'!JS32+'Dat1'!LM32)/$A31</f>
        <v>0</v>
      </c>
      <c r="BY31">
        <f>('Dat1'!GF32+'Dat1'!HZ32+'Dat1'!JT32+'Dat1'!LN32)/$A31</f>
        <v>0</v>
      </c>
      <c r="BZ31">
        <f>('Dat1'!GG32+'Dat1'!IA32+'Dat1'!JU32+'Dat1'!LO32)/$A31</f>
        <v>0</v>
      </c>
      <c r="CA31">
        <f>('Dat1'!GH32+'Dat1'!IB32+'Dat1'!JV32+'Dat1'!LP32)/$A31</f>
        <v>0</v>
      </c>
      <c r="CB31">
        <f>('Dat1'!GI32+'Dat1'!IC32+'Dat1'!JW32+'Dat1'!LQ32)/$A31</f>
        <v>0</v>
      </c>
      <c r="CC31">
        <f>('Dat1'!GJ32+'Dat1'!ID32+'Dat1'!JX32+'Dat1'!LR32)/$A31</f>
        <v>0</v>
      </c>
      <c r="CD31">
        <f>('Dat1'!GK32+'Dat1'!IE32+'Dat1'!JY32+'Dat1'!LS32)/$A31</f>
        <v>0</v>
      </c>
      <c r="CE31">
        <f>('Dat1'!GL32+'Dat1'!IF32+'Dat1'!JZ32+'Dat1'!LT32)/$A31</f>
        <v>0</v>
      </c>
      <c r="CF31" s="8">
        <f t="shared" si="1"/>
        <v>0</v>
      </c>
      <c r="CG31" s="8">
        <f t="shared" si="2"/>
        <v>3.25</v>
      </c>
      <c r="CH31">
        <f>('Dat1'!LU32+'Dat1'!NM32+'Dat1'!PE32+'Dat1'!QW32)/$A31</f>
        <v>0</v>
      </c>
      <c r="CI31">
        <f>('Dat1'!LV32+'Dat1'!NN32+'Dat1'!PF32+'Dat1'!QX32)/$A31</f>
        <v>0</v>
      </c>
      <c r="CJ31">
        <f>('Dat1'!LW32+'Dat1'!NO32+'Dat1'!PG32+'Dat1'!QY32)/$A31</f>
        <v>0</v>
      </c>
      <c r="CK31">
        <f>('Dat1'!LX32+'Dat1'!NP32+'Dat1'!PH32+'Dat1'!QZ32)/$A31</f>
        <v>0</v>
      </c>
      <c r="CL31">
        <f>('Dat1'!LY32+'Dat1'!NQ32+'Dat1'!PI32+'Dat1'!RA32)/$A31</f>
        <v>0</v>
      </c>
      <c r="CM31">
        <f>('Dat1'!LZ32+'Dat1'!NR32+'Dat1'!PJ32+'Dat1'!RB32)/$A31</f>
        <v>0</v>
      </c>
      <c r="CN31">
        <f>('Dat1'!MA32+'Dat1'!NS32+'Dat1'!PK32+'Dat1'!RC32)/$A31</f>
        <v>0</v>
      </c>
      <c r="CO31">
        <f>('Dat1'!MB32+'Dat1'!NT32+'Dat1'!PL32+'Dat1'!RD32)/$A31</f>
        <v>0</v>
      </c>
      <c r="CP31">
        <f>('Dat1'!MC32+'Dat1'!NU32+'Dat1'!PM32+'Dat1'!RE32)/$A31</f>
        <v>0</v>
      </c>
      <c r="CQ31">
        <f>('Dat1'!MD32+'Dat1'!NV32+'Dat1'!PN32+'Dat1'!RF32)/$A31</f>
        <v>0</v>
      </c>
      <c r="CR31">
        <f>('Dat1'!ME32+'Dat1'!NW32+'Dat1'!PO32+'Dat1'!RG32)/$A31</f>
        <v>0</v>
      </c>
      <c r="CS31">
        <f>('Dat1'!MF32+'Dat1'!NX32+'Dat1'!PP32+'Dat1'!RH32)/$A31</f>
        <v>0</v>
      </c>
      <c r="CT31">
        <f>('Dat1'!MG32+'Dat1'!NY32+'Dat1'!PQ32+'Dat1'!RI32)/$A31</f>
        <v>0</v>
      </c>
      <c r="CU31">
        <f>('Dat1'!MH32+'Dat1'!NZ32+'Dat1'!PR32+'Dat1'!RJ32)/$A31</f>
        <v>0</v>
      </c>
      <c r="CV31">
        <f>('Dat1'!MI32+'Dat1'!OA32+'Dat1'!PS32+'Dat1'!RK32)/$A31</f>
        <v>0</v>
      </c>
      <c r="CW31">
        <f>('Dat1'!MJ32+'Dat1'!OB32+'Dat1'!PT32+'Dat1'!RL32)/$A31</f>
        <v>0</v>
      </c>
      <c r="CX31">
        <f>('Dat1'!MK32+'Dat1'!OC32+'Dat1'!PU32+'Dat1'!RM32)/$A31</f>
        <v>0</v>
      </c>
      <c r="CY31">
        <f>('Dat1'!ML32+'Dat1'!OD32+'Dat1'!PV32+'Dat1'!RN32)/$A31</f>
        <v>0</v>
      </c>
      <c r="CZ31">
        <f>('Dat1'!MM32+'Dat1'!OE32+'Dat1'!PW32+'Dat1'!RO32)/$A31</f>
        <v>0</v>
      </c>
      <c r="DA31">
        <f>('Dat1'!MN32+'Dat1'!OF32+'Dat1'!PX32+'Dat1'!RP32)/$A31</f>
        <v>0</v>
      </c>
      <c r="DB31">
        <f>('Dat1'!MO32+'Dat1'!OG32+'Dat1'!PY32+'Dat1'!RQ32)/$A31</f>
        <v>0</v>
      </c>
      <c r="DC31">
        <f>('Dat1'!MP32+'Dat1'!OH32+'Dat1'!PZ32+'Dat1'!RR32)/$A31</f>
        <v>0</v>
      </c>
      <c r="DD31">
        <f>('Dat1'!MQ32+'Dat1'!OI32+'Dat1'!QA32+'Dat1'!RS32)/$A31</f>
        <v>0</v>
      </c>
      <c r="DE31">
        <f>('Dat1'!MR32+'Dat1'!OJ32+'Dat1'!QB32+'Dat1'!RT32)/$A31</f>
        <v>0.75</v>
      </c>
      <c r="DF31">
        <f>('Dat1'!MS32+'Dat1'!OK32+'Dat1'!QC32+'Dat1'!RU32)/$A31</f>
        <v>0</v>
      </c>
      <c r="DG31">
        <f>('Dat1'!MT32+'Dat1'!OL32+'Dat1'!QD32+'Dat1'!RV32)/$A31</f>
        <v>0</v>
      </c>
      <c r="DH31">
        <f>('Dat1'!MU32+'Dat1'!OM32+'Dat1'!QE32+'Dat1'!RW32)/$A31</f>
        <v>0</v>
      </c>
      <c r="DI31">
        <f>('Dat1'!MV32+'Dat1'!ON32+'Dat1'!QF32+'Dat1'!RX32)/$A31</f>
        <v>0</v>
      </c>
      <c r="DJ31">
        <f>('Dat1'!MW32+'Dat1'!OO32+'Dat1'!QG32+'Dat1'!RY32)/$A31</f>
        <v>2.75</v>
      </c>
      <c r="DK31">
        <f>('Dat1'!MX32+'Dat1'!OP32+'Dat1'!QH32+'Dat1'!RZ32)/$A31</f>
        <v>0</v>
      </c>
      <c r="DL31">
        <f>('Dat1'!MY32+'Dat1'!OQ32+'Dat1'!QI32+'Dat1'!SA32)/$A31</f>
        <v>0</v>
      </c>
      <c r="DM31">
        <f>('Dat1'!MZ32+'Dat1'!OR32+'Dat1'!QJ32+'Dat1'!SB32)/$A31</f>
        <v>0</v>
      </c>
      <c r="DN31">
        <f>('Dat1'!NA32+'Dat1'!OS32+'Dat1'!QK32+'Dat1'!SC32)/$A31</f>
        <v>0</v>
      </c>
      <c r="DO31">
        <f>('Dat1'!NB32+'Dat1'!OT32+'Dat1'!QL32+'Dat1'!SD32)/$A31</f>
        <v>0</v>
      </c>
      <c r="DP31">
        <f>('Dat1'!NC32+'Dat1'!OU32+'Dat1'!QM32+'Dat1'!SE32)/$A31</f>
        <v>0</v>
      </c>
      <c r="DQ31">
        <f>('Dat1'!ND32+'Dat1'!OV32+'Dat1'!QN32+'Dat1'!SF32)/$A31</f>
        <v>0</v>
      </c>
      <c r="DR31">
        <f>('Dat1'!NE32+'Dat1'!OW32+'Dat1'!QO32+'Dat1'!SG32)/$A31</f>
        <v>0</v>
      </c>
      <c r="DS31">
        <f>('Dat1'!NF32+'Dat1'!OX32+'Dat1'!QP32+'Dat1'!SH32)/$A31</f>
        <v>3</v>
      </c>
      <c r="DT31">
        <f>('Dat1'!NG32+'Dat1'!OY32+'Dat1'!QQ32+'Dat1'!SI32)/$A31</f>
        <v>1.75</v>
      </c>
      <c r="DU31">
        <f>('Dat1'!NH32+'Dat1'!OZ32+'Dat1'!QR32+'Dat1'!SJ32)/$A31</f>
        <v>0.25</v>
      </c>
      <c r="DV31">
        <f>('Dat1'!NI32+'Dat1'!PA32+'Dat1'!QS32+'Dat1'!SK32)/$A31</f>
        <v>0</v>
      </c>
      <c r="DW31">
        <f>('Dat1'!NJ32+'Dat1'!PB32+'Dat1'!QT32+'Dat1'!SL32)/$A31</f>
        <v>0</v>
      </c>
      <c r="DX31">
        <f>('Dat1'!NK32+'Dat1'!PC32+'Dat1'!QU32+'Dat1'!SM32)/$A31</f>
        <v>0</v>
      </c>
      <c r="DY31">
        <f>('Dat1'!NL32+'Dat1'!PD32+'Dat1'!QV32+'Dat1'!SN32)/$A31</f>
        <v>1.25</v>
      </c>
      <c r="DZ31" s="8">
        <f t="shared" si="7"/>
        <v>0</v>
      </c>
      <c r="EA31" s="8">
        <f t="shared" si="8"/>
        <v>9.75</v>
      </c>
      <c r="EB31" s="338">
        <f>('Dat1'!SO32+'Dat1'!SQ32+'Dat1'!SS32+'Dat1'!SU32)/$A31</f>
        <v>1.75</v>
      </c>
      <c r="EC31" s="338">
        <f>('Dat1'!SP32+'Dat1'!SR32+'Dat1'!ST32+'Dat1'!SV32)/$A31</f>
        <v>1.25</v>
      </c>
      <c r="ED31" s="8">
        <f t="shared" si="16"/>
        <v>1.75</v>
      </c>
      <c r="EE31" s="8">
        <f t="shared" si="9"/>
        <v>1.25</v>
      </c>
      <c r="EF31">
        <f>SUM('Dat1'!SW32+'Dat1'!TE32+'Dat1'!TM32+'Dat1'!TU32)/$A31</f>
        <v>0.25</v>
      </c>
      <c r="EG31">
        <f>SUM('Dat1'!SX32+'Dat1'!TF32+'Dat1'!TN32+'Dat1'!TV32)/$A31</f>
        <v>3.25</v>
      </c>
      <c r="EH31">
        <f>SUM('Dat1'!SY32+'Dat1'!TG32+'Dat1'!TO32+'Dat1'!TW32)/$A31</f>
        <v>1</v>
      </c>
      <c r="EI31">
        <f>SUM('Dat1'!SZ32+'Dat1'!TH32+'Dat1'!TP32+'Dat1'!TX32)/$A31</f>
        <v>1</v>
      </c>
      <c r="EJ31">
        <f>SUM('Dat1'!TA32+'Dat1'!TI32+'Dat1'!TQ32+'Dat1'!TY32)/$A31</f>
        <v>0.5</v>
      </c>
      <c r="EK31">
        <f>SUM('Dat1'!TB32+'Dat1'!TJ32+'Dat1'!TR32+'Dat1'!TZ32)/$A31</f>
        <v>0</v>
      </c>
      <c r="EL31">
        <f>SUM('Dat1'!TC32+'Dat1'!TK32+'Dat1'!TS32+'Dat1'!UA32)/$A31</f>
        <v>0</v>
      </c>
      <c r="EM31">
        <f>SUM('Dat1'!TD32+'Dat1'!TL32+'Dat1'!TT32+'Dat1'!UB32)/$A31</f>
        <v>0</v>
      </c>
      <c r="EN31" s="8">
        <f t="shared" si="10"/>
        <v>5.5</v>
      </c>
      <c r="EO31" s="8">
        <f t="shared" si="11"/>
        <v>0.5</v>
      </c>
      <c r="EP31" s="7">
        <f>('Dat1'!UC32+'Dat1'!UG32)/2</f>
        <v>44.5</v>
      </c>
      <c r="EQ31" s="7">
        <f>('Dat1'!UD32+'Dat1'!UH32)/2</f>
        <v>0</v>
      </c>
      <c r="ER31" s="7">
        <f>('Dat1'!UE32+'Dat1'!UI32)/2</f>
        <v>8</v>
      </c>
      <c r="ES31" s="7">
        <f>('Dat1'!UF32+'Dat1'!UJ32)/2</f>
        <v>1.5</v>
      </c>
      <c r="ET31" s="8">
        <f>('Dat1'!UK32+'Dat1'!UT32)/2</f>
        <v>0</v>
      </c>
      <c r="EU31" s="8">
        <f>('Dat1'!UL32+'Dat1'!UU32)/2</f>
        <v>0</v>
      </c>
      <c r="EV31" s="8">
        <f>('Dat1'!UM32+'Dat1'!UV32)/2</f>
        <v>2</v>
      </c>
      <c r="EW31" s="8">
        <f>('Dat1'!UN32+'Dat1'!UW32)/2</f>
        <v>5.5</v>
      </c>
      <c r="EX31" s="8">
        <f>('Dat1'!UO32+'Dat1'!UX32)/2</f>
        <v>12</v>
      </c>
      <c r="EY31" s="8">
        <f>('Dat1'!UP32+'Dat1'!UY32)/2</f>
        <v>20</v>
      </c>
      <c r="EZ31" s="8">
        <f>('Dat1'!UQ32+'Dat1'!UZ32)/2</f>
        <v>4</v>
      </c>
      <c r="FA31" s="8">
        <f>('Dat1'!UR32+'Dat1'!VA32)/2</f>
        <v>0</v>
      </c>
      <c r="FB31" s="8">
        <f>('Dat1'!US32+'Dat1'!VB32)/2</f>
        <v>1</v>
      </c>
      <c r="FC31">
        <f>'Dat1'!VC32</f>
        <v>0</v>
      </c>
      <c r="FD31">
        <f>'Dat1'!VD32</f>
        <v>0</v>
      </c>
      <c r="FE31">
        <f>'Dat1'!VE32</f>
        <v>0</v>
      </c>
      <c r="FF31">
        <f>'Dat1'!VF32</f>
        <v>0</v>
      </c>
      <c r="FG31">
        <f>'Dat1'!VG32</f>
        <v>0</v>
      </c>
      <c r="FH31">
        <f>'Dat1'!VH32</f>
        <v>0</v>
      </c>
      <c r="FI31">
        <f>'Dat1'!VI32</f>
        <v>0</v>
      </c>
      <c r="FJ31">
        <f>'Dat1'!VJ32</f>
        <v>0</v>
      </c>
      <c r="FK31">
        <f>'Dat1'!VK32</f>
        <v>0</v>
      </c>
      <c r="FL31">
        <f>'Dat1'!VL32</f>
        <v>0</v>
      </c>
      <c r="FM31">
        <f>'Dat1'!VM32</f>
        <v>12</v>
      </c>
      <c r="FN31">
        <f>'Dat1'!VN32</f>
        <v>26</v>
      </c>
      <c r="FO31">
        <f>'Dat1'!VO32</f>
        <v>11</v>
      </c>
      <c r="FP31">
        <f>'Dat1'!VP32</f>
        <v>18</v>
      </c>
      <c r="FQ31">
        <f>'Dat1'!VQ32</f>
        <v>0</v>
      </c>
      <c r="FR31">
        <f>'Dat1'!VR32</f>
        <v>0</v>
      </c>
      <c r="FS31">
        <f>'Dat1'!VS32</f>
        <v>9</v>
      </c>
      <c r="FT31">
        <f>'Dat1'!VT32</f>
        <v>25</v>
      </c>
      <c r="FU31">
        <f>'Dat1'!VU32</f>
        <v>0</v>
      </c>
      <c r="FV31">
        <f>'Dat1'!VV32</f>
        <v>0</v>
      </c>
      <c r="FW31">
        <f>'Dat1'!VW32</f>
        <v>0</v>
      </c>
      <c r="FX31">
        <f>'Dat1'!VX32</f>
        <v>0</v>
      </c>
      <c r="FY31">
        <f>'Dat1'!VY32</f>
        <v>85</v>
      </c>
      <c r="FZ31">
        <f>'Dat1'!VZ32</f>
        <v>199</v>
      </c>
      <c r="GA31">
        <f>'Dat1'!WA32</f>
        <v>5</v>
      </c>
      <c r="GB31">
        <f>'Dat1'!WB32</f>
        <v>3</v>
      </c>
      <c r="GC31">
        <f>'Dat1'!WC32</f>
        <v>5</v>
      </c>
      <c r="GD31">
        <f>'Dat1'!WD32</f>
        <v>0</v>
      </c>
      <c r="GE31" s="12">
        <f>'Dat1'!WO32</f>
        <v>0</v>
      </c>
      <c r="GF31" s="12">
        <f>'Dat1'!WP32</f>
        <v>0</v>
      </c>
      <c r="GG31">
        <f>'Dat1'!WQ32</f>
        <v>0</v>
      </c>
      <c r="GH31">
        <f>'Dat1'!WR32</f>
        <v>0</v>
      </c>
      <c r="GI31">
        <f>'Dat1'!WS32</f>
        <v>0</v>
      </c>
      <c r="GJ31">
        <f>'Dat1'!WT32</f>
        <v>0</v>
      </c>
      <c r="GK31">
        <f>'Dat1'!WU32</f>
        <v>0</v>
      </c>
      <c r="GL31">
        <f>'Dat1'!WV32</f>
        <v>0</v>
      </c>
      <c r="GM31">
        <f>'Dat1'!WW32</f>
        <v>0</v>
      </c>
      <c r="GN31">
        <f>'Dat1'!WX32</f>
        <v>0</v>
      </c>
      <c r="GO31">
        <f>'Dat1'!WY32</f>
        <v>0</v>
      </c>
      <c r="GP31">
        <f>'Dat1'!WZ32</f>
        <v>0</v>
      </c>
      <c r="GQ31">
        <f>'Dat1'!XA32</f>
        <v>0</v>
      </c>
      <c r="GR31">
        <f>'Dat1'!XB32</f>
        <v>0</v>
      </c>
      <c r="GS31">
        <f>'Dat1'!XC32</f>
        <v>0</v>
      </c>
      <c r="GT31">
        <f>'Dat1'!XD32</f>
        <v>13</v>
      </c>
      <c r="GU31">
        <f>'Dat1'!XE32</f>
        <v>0</v>
      </c>
      <c r="GV31">
        <f>'Dat1'!XF32</f>
        <v>0</v>
      </c>
      <c r="GW31">
        <f>'Dat1'!XG32</f>
        <v>5</v>
      </c>
      <c r="GX31">
        <f>'Dat1'!XH32</f>
        <v>14</v>
      </c>
      <c r="GY31">
        <f>'Dat1'!XI32</f>
        <v>0</v>
      </c>
      <c r="GZ31">
        <f>'Dat1'!XJ32</f>
        <v>1</v>
      </c>
      <c r="HA31">
        <f>'Dat1'!XK32</f>
        <v>1</v>
      </c>
      <c r="HB31">
        <f>'Dat1'!XL32</f>
        <v>0</v>
      </c>
      <c r="HC31">
        <f>'Dat1'!XM32</f>
        <v>7</v>
      </c>
      <c r="HD31">
        <f>'Dat1'!XN32</f>
        <v>1</v>
      </c>
      <c r="HE31">
        <f>'Dat1'!XO32</f>
        <v>2</v>
      </c>
      <c r="HF31">
        <f>'Dat1'!XP32</f>
        <v>1</v>
      </c>
      <c r="HG31" s="12">
        <f t="shared" si="12"/>
        <v>0</v>
      </c>
      <c r="HH31" s="12">
        <f t="shared" si="13"/>
        <v>45</v>
      </c>
      <c r="HI31">
        <f>'Dat1'!XQ32</f>
        <v>0</v>
      </c>
      <c r="HJ31">
        <f>'Dat1'!XR32</f>
        <v>0</v>
      </c>
      <c r="HK31">
        <f>'Dat1'!XS32</f>
        <v>0</v>
      </c>
      <c r="HL31">
        <f>'Dat1'!XT32</f>
        <v>0</v>
      </c>
      <c r="HM31">
        <f>'Dat1'!XU32</f>
        <v>0</v>
      </c>
      <c r="HN31">
        <f>'Dat1'!XV32</f>
        <v>0</v>
      </c>
      <c r="HO31">
        <f>'Dat1'!XW32</f>
        <v>0</v>
      </c>
      <c r="HP31">
        <f>'Dat1'!XX32</f>
        <v>0</v>
      </c>
      <c r="HQ31">
        <f>'Dat1'!XY32</f>
        <v>0</v>
      </c>
      <c r="HR31">
        <f>'Dat1'!XZ32</f>
        <v>0</v>
      </c>
      <c r="HS31">
        <f>'Dat1'!YA32</f>
        <v>0</v>
      </c>
      <c r="HT31">
        <f>'Dat1'!YB32</f>
        <v>0</v>
      </c>
      <c r="HU31">
        <f>'Dat1'!YC32</f>
        <v>0</v>
      </c>
      <c r="HV31">
        <f>'Dat1'!YD32</f>
        <v>0</v>
      </c>
      <c r="HW31">
        <f>'Dat1'!YE32</f>
        <v>0</v>
      </c>
      <c r="HX31">
        <f>'Dat1'!YF32</f>
        <v>0</v>
      </c>
      <c r="HY31">
        <f>'Dat1'!YG32</f>
        <v>0</v>
      </c>
      <c r="HZ31">
        <f>'Dat1'!YH32</f>
        <v>0</v>
      </c>
      <c r="IA31">
        <f>'Dat1'!YI32</f>
        <v>0</v>
      </c>
      <c r="IB31">
        <f>'Dat1'!YJ32</f>
        <v>0</v>
      </c>
      <c r="IC31">
        <f>'Dat1'!YK32</f>
        <v>0</v>
      </c>
      <c r="ID31">
        <f>'Dat1'!YL32</f>
        <v>0</v>
      </c>
      <c r="IE31">
        <f>'Dat1'!YM32</f>
        <v>0</v>
      </c>
      <c r="IF31">
        <f>'Dat1'!YN32</f>
        <v>2</v>
      </c>
      <c r="IG31">
        <f>'Dat1'!YO32</f>
        <v>28</v>
      </c>
      <c r="IH31">
        <f>'Dat1'!YP32</f>
        <v>12</v>
      </c>
      <c r="II31">
        <f>'Dat1'!YQ32</f>
        <v>0</v>
      </c>
      <c r="IJ31">
        <f>'Dat1'!YR32</f>
        <v>3</v>
      </c>
      <c r="IK31">
        <f>'Dat1'!YS32</f>
        <v>0</v>
      </c>
      <c r="IL31">
        <f>'Dat1'!YT32</f>
        <v>1</v>
      </c>
      <c r="IM31">
        <f>'Dat1'!YU32</f>
        <v>0</v>
      </c>
      <c r="IN31">
        <f>'Dat1'!YV32</f>
        <v>2</v>
      </c>
      <c r="IO31">
        <f>'Dat1'!YW32</f>
        <v>0</v>
      </c>
      <c r="IP31">
        <f>'Dat1'!YX32</f>
        <v>0</v>
      </c>
      <c r="IQ31">
        <f>'Dat1'!YY32</f>
        <v>0</v>
      </c>
      <c r="IR31">
        <f>'Dat1'!YZ32</f>
        <v>0</v>
      </c>
      <c r="IS31">
        <f>'Dat1'!ZA32</f>
        <v>0</v>
      </c>
      <c r="IT31">
        <f>'Dat1'!ZB32</f>
        <v>0</v>
      </c>
      <c r="IU31">
        <f>'Dat1'!ZC32</f>
        <v>0</v>
      </c>
      <c r="IV31">
        <f>'Dat1'!ZD32</f>
        <v>15</v>
      </c>
      <c r="IW31">
        <f>'Dat1'!ZE32</f>
        <v>0</v>
      </c>
      <c r="IX31">
        <f>'Dat1'!ZF32</f>
        <v>0</v>
      </c>
      <c r="IY31">
        <f>'Dat1'!ZG32</f>
        <v>0</v>
      </c>
      <c r="IZ31">
        <f>'Dat1'!ZH32</f>
        <v>0</v>
      </c>
      <c r="JA31">
        <f>'Dat1'!ZI32</f>
        <v>10</v>
      </c>
      <c r="JB31">
        <f>'Dat1'!ZJ32</f>
        <v>12</v>
      </c>
      <c r="JC31" s="12">
        <f t="shared" si="3"/>
        <v>0</v>
      </c>
      <c r="JD31" s="12">
        <f t="shared" si="4"/>
        <v>85</v>
      </c>
      <c r="JE31">
        <f>'Dat1'!ZK32</f>
        <v>0</v>
      </c>
      <c r="JF31">
        <f>'Dat1'!ZL32</f>
        <v>0</v>
      </c>
      <c r="JG31">
        <f>'Dat1'!ZM32</f>
        <v>0</v>
      </c>
      <c r="JH31">
        <f>'Dat1'!ZN32</f>
        <v>0</v>
      </c>
      <c r="JI31">
        <f>'Dat1'!ZO32</f>
        <v>0</v>
      </c>
      <c r="JJ31">
        <f>'Dat1'!ZP32</f>
        <v>0</v>
      </c>
      <c r="JK31">
        <f>'Dat1'!ZQ32</f>
        <v>0</v>
      </c>
      <c r="JL31">
        <f>'Dat1'!ZR32</f>
        <v>0</v>
      </c>
      <c r="JM31">
        <f>'Dat1'!ZS32</f>
        <v>0</v>
      </c>
      <c r="JN31">
        <f>'Dat1'!ZT32</f>
        <v>0</v>
      </c>
      <c r="JO31">
        <f>'Dat1'!ZU32</f>
        <v>0</v>
      </c>
      <c r="JP31">
        <f>'Dat1'!ZV32</f>
        <v>0</v>
      </c>
      <c r="JQ31">
        <f>'Dat1'!ZW32</f>
        <v>0</v>
      </c>
      <c r="JR31">
        <f>'Dat1'!ZX32</f>
        <v>0</v>
      </c>
      <c r="JS31">
        <f>'Dat1'!ZY32</f>
        <v>0</v>
      </c>
      <c r="JT31">
        <f>'Dat1'!ZZ32</f>
        <v>0</v>
      </c>
      <c r="JU31">
        <f>'Dat1'!AAA32</f>
        <v>0</v>
      </c>
      <c r="JV31">
        <f>'Dat1'!AAB32</f>
        <v>0</v>
      </c>
      <c r="JW31">
        <f>'Dat1'!AAC32</f>
        <v>0</v>
      </c>
      <c r="JX31">
        <f>'Dat1'!AAD32</f>
        <v>0</v>
      </c>
      <c r="JY31">
        <f>'Dat1'!AAE32</f>
        <v>0</v>
      </c>
      <c r="JZ31">
        <f>'Dat1'!AAF32</f>
        <v>0</v>
      </c>
      <c r="KA31">
        <f>'Dat1'!AAG32</f>
        <v>0</v>
      </c>
      <c r="KB31">
        <f>'Dat1'!AAH32</f>
        <v>10</v>
      </c>
      <c r="KC31">
        <f>'Dat1'!AAI32</f>
        <v>0</v>
      </c>
      <c r="KD31">
        <f>'Dat1'!AAJ32</f>
        <v>0</v>
      </c>
      <c r="KE31">
        <f>'Dat1'!AAK32</f>
        <v>8</v>
      </c>
      <c r="KF31">
        <f>'Dat1'!AAL32</f>
        <v>0</v>
      </c>
      <c r="KG31">
        <f>'Dat1'!AAM32</f>
        <v>52</v>
      </c>
      <c r="KH31">
        <f>'Dat1'!AAN32</f>
        <v>25</v>
      </c>
      <c r="KI31">
        <f>'Dat1'!AAO32</f>
        <v>8</v>
      </c>
      <c r="KJ31">
        <f>'Dat1'!AAP32</f>
        <v>1</v>
      </c>
      <c r="KK31">
        <f>'Dat1'!AAQ32</f>
        <v>0</v>
      </c>
      <c r="KL31">
        <f>'Dat1'!AAR32</f>
        <v>0</v>
      </c>
      <c r="KM31">
        <f>'Dat1'!AAS32</f>
        <v>5</v>
      </c>
      <c r="KN31">
        <f>'Dat1'!AAT32</f>
        <v>0</v>
      </c>
      <c r="KO31">
        <f>'Dat1'!AAU32</f>
        <v>0</v>
      </c>
      <c r="KP31">
        <f>'Dat1'!AAV32</f>
        <v>16</v>
      </c>
      <c r="KQ31">
        <f>'Dat1'!AAW32</f>
        <v>47</v>
      </c>
      <c r="KR31">
        <f>'Dat1'!AAX32</f>
        <v>2</v>
      </c>
      <c r="KS31">
        <f>'Dat1'!AAY32</f>
        <v>0</v>
      </c>
      <c r="KT31">
        <f>'Dat1'!AAZ32</f>
        <v>0</v>
      </c>
      <c r="KU31">
        <f>'Dat1'!ABA32</f>
        <v>6</v>
      </c>
      <c r="KV31">
        <f>'Dat1'!ABB32</f>
        <v>19</v>
      </c>
      <c r="KW31" s="12">
        <f>SUM(Dat1fix!JE31:JZ31)</f>
        <v>0</v>
      </c>
      <c r="KX31" s="12">
        <f t="shared" si="14"/>
        <v>199</v>
      </c>
      <c r="KY31" s="12">
        <f>'Dat1'!ABC32</f>
        <v>4</v>
      </c>
      <c r="KZ31" s="12">
        <f>'Dat1'!ABD32</f>
        <v>9</v>
      </c>
      <c r="LA31">
        <f>'Dat1'!ABE32</f>
        <v>0</v>
      </c>
      <c r="LB31">
        <f>'Dat1'!ABF32</f>
        <v>0</v>
      </c>
      <c r="LC31">
        <f>'Dat1'!ABG32</f>
        <v>0</v>
      </c>
      <c r="LD31">
        <f>'Dat1'!VI32</f>
        <v>0</v>
      </c>
      <c r="LE31">
        <f>'Dat1'!VJ32</f>
        <v>0</v>
      </c>
      <c r="LF31">
        <f>'Dat1'!VK32</f>
        <v>0</v>
      </c>
      <c r="LG31">
        <f>'Dat1'!VL32</f>
        <v>0</v>
      </c>
      <c r="LH31">
        <f>'Dat1'!VM32</f>
        <v>12</v>
      </c>
      <c r="LI31">
        <f>'Dat1'!VN32</f>
        <v>26</v>
      </c>
      <c r="LJ31">
        <f>'Dat1'!VO32</f>
        <v>11</v>
      </c>
      <c r="LK31">
        <f>'Dat1'!VP32</f>
        <v>18</v>
      </c>
      <c r="LL31">
        <f>'Dat1'!VQ32</f>
        <v>0</v>
      </c>
      <c r="LM31">
        <f>'Dat1'!VR32</f>
        <v>0</v>
      </c>
      <c r="LN31">
        <f>'Dat1'!VS32</f>
        <v>9</v>
      </c>
      <c r="LO31">
        <f>'Dat1'!VT32</f>
        <v>25</v>
      </c>
      <c r="LP31">
        <f>'Dat1'!VU32</f>
        <v>0</v>
      </c>
      <c r="LQ31">
        <f>'Dat1'!VV32</f>
        <v>0</v>
      </c>
      <c r="LR31">
        <f>'Dat1'!VW32</f>
        <v>0</v>
      </c>
      <c r="LS31">
        <f>'Dat1'!VX32</f>
        <v>0</v>
      </c>
      <c r="LT31">
        <f>'Dat1'!VY32</f>
        <v>85</v>
      </c>
      <c r="LU31">
        <f>'Dat1'!VZ32</f>
        <v>199</v>
      </c>
      <c r="LV31" s="12">
        <f>'Dat1'!WA32</f>
        <v>5</v>
      </c>
      <c r="LW31" s="12">
        <f>'Dat1'!WB32</f>
        <v>3</v>
      </c>
      <c r="LX31" s="12">
        <f>'Dat1'!WC32</f>
        <v>5</v>
      </c>
      <c r="LY31" s="12">
        <f>'Dat1'!WD32</f>
        <v>0</v>
      </c>
      <c r="LZ31" s="364">
        <f>'Dat1'!AG32</f>
        <v>27</v>
      </c>
      <c r="MA31" s="364">
        <f>'Dat1'!AH32</f>
        <v>13</v>
      </c>
      <c r="MB31" s="364">
        <f>'Dat1'!AI32</f>
        <v>11</v>
      </c>
      <c r="MC31" s="364">
        <f>'Dat1'!AJ32</f>
        <v>7</v>
      </c>
      <c r="MD31" s="364">
        <f>'Dat1'!WE32</f>
        <v>95</v>
      </c>
    </row>
    <row r="32" spans="1:342">
      <c r="A32" s="73">
        <f>'Dat1'!C33</f>
        <v>4</v>
      </c>
      <c r="B32" t="str">
        <f>'Dat1'!F33</f>
        <v>Telemark</v>
      </c>
      <c r="C32" t="str">
        <f>'Dat1'!G33</f>
        <v>Hjalmar Johansen vgs</v>
      </c>
      <c r="D32" t="str">
        <f>'Dat1'!H33&amp;" ("&amp;LEFT('Dat1'!I33,1)&amp;"S)"</f>
        <v>Telemark fengsel Skien avd (HS)</v>
      </c>
      <c r="E32">
        <f t="shared" si="18"/>
        <v>1</v>
      </c>
      <c r="F32">
        <f t="shared" si="15"/>
        <v>1</v>
      </c>
      <c r="G32">
        <f>'Dat1'!J33</f>
        <v>82</v>
      </c>
      <c r="H32" s="8">
        <f>('Dat1'!AK33+'Dat1'!AM33+'Dat1'!AO33+'Dat1'!AQ33)/$A32</f>
        <v>0</v>
      </c>
      <c r="I32" s="8">
        <f>('Dat1'!AL33+'Dat1'!AN33+'Dat1'!AP33+'Dat1'!AR33)/$A32</f>
        <v>0</v>
      </c>
      <c r="J32">
        <f>('Dat1'!AS33+'Dat1'!BS33+'Dat1'!CS33+'Dat1'!DS33)/$A32</f>
        <v>0</v>
      </c>
      <c r="K32">
        <f>('Dat1'!AT33+'Dat1'!BT33+'Dat1'!CT33+'Dat1'!DT33)/$A32</f>
        <v>0</v>
      </c>
      <c r="L32">
        <f>('Dat1'!AU33+'Dat1'!BU33+'Dat1'!CU33+'Dat1'!DU33)/$A32</f>
        <v>0</v>
      </c>
      <c r="M32">
        <f>('Dat1'!AV33+'Dat1'!BV33+'Dat1'!CV33+'Dat1'!DV33)/$A32</f>
        <v>0</v>
      </c>
      <c r="N32">
        <f>('Dat1'!AW33+'Dat1'!BW33+'Dat1'!CW33+'Dat1'!DW33)/$A32</f>
        <v>0</v>
      </c>
      <c r="O32">
        <f>('Dat1'!AX33+'Dat1'!BX33+'Dat1'!CX33+'Dat1'!DX33)/$A32</f>
        <v>0</v>
      </c>
      <c r="P32">
        <f>('Dat1'!AY33+'Dat1'!BY33+'Dat1'!CY33+'Dat1'!DY33)/$A32</f>
        <v>0</v>
      </c>
      <c r="Q32">
        <f>('Dat1'!AZ33+'Dat1'!BZ33+'Dat1'!CZ33+'Dat1'!DZ33)/$A32</f>
        <v>0</v>
      </c>
      <c r="R32">
        <f>('Dat1'!BA33+'Dat1'!CA33+'Dat1'!DA33+'Dat1'!EA33)/$A32</f>
        <v>0</v>
      </c>
      <c r="S32">
        <f>('Dat1'!BB33+'Dat1'!CB33+'Dat1'!DB33+'Dat1'!EB33)/$A32</f>
        <v>0</v>
      </c>
      <c r="T32">
        <f>('Dat1'!BC33+'Dat1'!CC33+'Dat1'!DC33+'Dat1'!EC33)/$A32</f>
        <v>0</v>
      </c>
      <c r="U32">
        <f>('Dat1'!BD33+'Dat1'!CD33+'Dat1'!DD33+'Dat1'!ED33)/$A32</f>
        <v>0</v>
      </c>
      <c r="V32">
        <f>('Dat1'!BE33+'Dat1'!CE33+'Dat1'!DE33+'Dat1'!EE33)/$A32</f>
        <v>0</v>
      </c>
      <c r="W32">
        <f>('Dat1'!BF33+'Dat1'!CF33+'Dat1'!DF33+'Dat1'!EF33)/$A32</f>
        <v>8.75</v>
      </c>
      <c r="X32">
        <f>('Dat1'!BG33+'Dat1'!CG33+'Dat1'!DG33+'Dat1'!EG33)/$A32</f>
        <v>0</v>
      </c>
      <c r="Y32">
        <f>('Dat1'!BH33+'Dat1'!CH33+'Dat1'!DH33+'Dat1'!EH33)/$A32</f>
        <v>0</v>
      </c>
      <c r="Z32">
        <f>('Dat1'!BI33+'Dat1'!CI33+'Dat1'!DI33+'Dat1'!EI33)/$A32</f>
        <v>0.75</v>
      </c>
      <c r="AA32">
        <f>('Dat1'!BJ33+'Dat1'!CJ33+'Dat1'!DJ33+'Dat1'!EJ33)/$A32</f>
        <v>4.25</v>
      </c>
      <c r="AB32">
        <f>('Dat1'!BK33+'Dat1'!CK33+'Dat1'!DK33+'Dat1'!EK33)/$A32</f>
        <v>0</v>
      </c>
      <c r="AC32">
        <f>('Dat1'!BL33+'Dat1'!CL33+'Dat1'!DL33+'Dat1'!EL33)/$A32</f>
        <v>0</v>
      </c>
      <c r="AD32">
        <f>('Dat1'!BM33+'Dat1'!CM33+'Dat1'!DM33+'Dat1'!EM33)/$A32</f>
        <v>0</v>
      </c>
      <c r="AE32">
        <f>('Dat1'!BN33+'Dat1'!CN33+'Dat1'!DN33+'Dat1'!EN33)/$A32</f>
        <v>0</v>
      </c>
      <c r="AF32">
        <f>('Dat1'!BO33+'Dat1'!CO33+'Dat1'!DO33+'Dat1'!EO33)/$A32</f>
        <v>0</v>
      </c>
      <c r="AG32">
        <f>('Dat1'!BP33+'Dat1'!CP33+'Dat1'!DP33+'Dat1'!EP33)/$A32</f>
        <v>1.5</v>
      </c>
      <c r="AH32">
        <f>('Dat1'!BQ33+'Dat1'!CQ33+'Dat1'!DQ33+'Dat1'!EQ33)/$A32</f>
        <v>0</v>
      </c>
      <c r="AI32">
        <f>('Dat1'!BR33+'Dat1'!CR33+'Dat1'!DR33+'Dat1'!ER33)/$A32</f>
        <v>0.25</v>
      </c>
      <c r="AJ32" s="8">
        <f t="shared" si="5"/>
        <v>0</v>
      </c>
      <c r="AK32" s="8">
        <f t="shared" si="6"/>
        <v>15.5</v>
      </c>
      <c r="AL32">
        <f>('Dat1'!ES33+'Dat1'!GM33+'Dat1'!IG33+'Dat1'!KA33)/$A32</f>
        <v>0</v>
      </c>
      <c r="AM32">
        <f>('Dat1'!ET33+'Dat1'!GN33+'Dat1'!IH33+'Dat1'!KB33)/$A32</f>
        <v>0</v>
      </c>
      <c r="AN32">
        <f>('Dat1'!EU33+'Dat1'!GO33+'Dat1'!II33+'Dat1'!KC33)/$A32</f>
        <v>0</v>
      </c>
      <c r="AO32">
        <f>('Dat1'!EV33+'Dat1'!GP33+'Dat1'!IJ33+'Dat1'!KD33)/$A32</f>
        <v>0</v>
      </c>
      <c r="AP32">
        <f>('Dat1'!EW33+'Dat1'!GQ33+'Dat1'!IK33+'Dat1'!KE33)/$A32</f>
        <v>0</v>
      </c>
      <c r="AQ32">
        <f>('Dat1'!EX33+'Dat1'!GR33+'Dat1'!IL33+'Dat1'!KF33)/$A32</f>
        <v>0</v>
      </c>
      <c r="AR32">
        <f>('Dat1'!EY33+'Dat1'!GS33+'Dat1'!IM33+'Dat1'!KG33)/$A32</f>
        <v>0</v>
      </c>
      <c r="AS32">
        <f>('Dat1'!EZ33+'Dat1'!GT33+'Dat1'!IN33+'Dat1'!KH33)/$A32</f>
        <v>0</v>
      </c>
      <c r="AT32">
        <f>('Dat1'!FA33+'Dat1'!GU33+'Dat1'!IO33+'Dat1'!KI33)/$A32</f>
        <v>0</v>
      </c>
      <c r="AU32">
        <f>('Dat1'!FB33+'Dat1'!GV33+'Dat1'!IP33+'Dat1'!KJ33)/$A32</f>
        <v>0</v>
      </c>
      <c r="AV32">
        <f>('Dat1'!FC33+'Dat1'!GW33+'Dat1'!IQ33+'Dat1'!KK33)/$A32</f>
        <v>0</v>
      </c>
      <c r="AW32">
        <f>('Dat1'!FD33+'Dat1'!GX33+'Dat1'!IR33+'Dat1'!KL33)/$A32</f>
        <v>0</v>
      </c>
      <c r="AX32">
        <f>('Dat1'!FE33+'Dat1'!GY33+'Dat1'!IS33+'Dat1'!KM33)/$A32</f>
        <v>0</v>
      </c>
      <c r="AY32">
        <f>('Dat1'!FF33+'Dat1'!GZ33+'Dat1'!IT33+'Dat1'!KN33)/$A32</f>
        <v>0</v>
      </c>
      <c r="AZ32">
        <f>('Dat1'!FG33+'Dat1'!HA33+'Dat1'!IU33+'Dat1'!KO33)/$A32</f>
        <v>0</v>
      </c>
      <c r="BA32">
        <f>('Dat1'!FH33+'Dat1'!HB33+'Dat1'!IV33+'Dat1'!KP33)/$A32</f>
        <v>0</v>
      </c>
      <c r="BB32">
        <f>('Dat1'!FI33+'Dat1'!HC33+'Dat1'!IW33+'Dat1'!KQ33)/$A32</f>
        <v>0</v>
      </c>
      <c r="BC32">
        <f>('Dat1'!FJ33+'Dat1'!HD33+'Dat1'!IX33+'Dat1'!KR33)/$A32</f>
        <v>0</v>
      </c>
      <c r="BD32">
        <f>('Dat1'!FK33+'Dat1'!HE33+'Dat1'!IY33+'Dat1'!KS33)/$A32</f>
        <v>0</v>
      </c>
      <c r="BE32">
        <f>('Dat1'!FL33+'Dat1'!HF33+'Dat1'!IZ33+'Dat1'!KT33)/$A32</f>
        <v>0</v>
      </c>
      <c r="BF32">
        <f>('Dat1'!FM33+'Dat1'!HG33+'Dat1'!JA33+'Dat1'!KU33)/$A32</f>
        <v>0</v>
      </c>
      <c r="BG32">
        <f>('Dat1'!FN33+'Dat1'!HH33+'Dat1'!JB33+'Dat1'!KV33)/$A32</f>
        <v>0</v>
      </c>
      <c r="BH32">
        <f>('Dat1'!FO33+'Dat1'!HI33+'Dat1'!JC33+'Dat1'!KW33)/$A32</f>
        <v>0</v>
      </c>
      <c r="BI32">
        <f>('Dat1'!FP33+'Dat1'!HJ33+'Dat1'!JD33+'Dat1'!KX33)/$A32</f>
        <v>0</v>
      </c>
      <c r="BJ32">
        <f>('Dat1'!FQ33+'Dat1'!HK33+'Dat1'!JE33+'Dat1'!KY33)/$A32</f>
        <v>0</v>
      </c>
      <c r="BK32">
        <f>('Dat1'!FR33+'Dat1'!HL33+'Dat1'!JF33+'Dat1'!KZ33)/$A32</f>
        <v>1.5</v>
      </c>
      <c r="BL32">
        <f>('Dat1'!FS33+'Dat1'!HM33+'Dat1'!JG33+'Dat1'!LA33)/$A32</f>
        <v>0</v>
      </c>
      <c r="BM32">
        <f>('Dat1'!FT33+'Dat1'!HN33+'Dat1'!JH33+'Dat1'!LB33)/$A32</f>
        <v>0.25</v>
      </c>
      <c r="BN32">
        <f>('Dat1'!FU33+'Dat1'!HO33+'Dat1'!JI33+'Dat1'!LC33)/$A32</f>
        <v>0</v>
      </c>
      <c r="BO32">
        <f>('Dat1'!FV33+'Dat1'!HP33+'Dat1'!JJ33+'Dat1'!LD33)/$A32</f>
        <v>0</v>
      </c>
      <c r="BP32">
        <f>('Dat1'!FW33+'Dat1'!HQ33+'Dat1'!JK33+'Dat1'!LE33)/$A32</f>
        <v>0</v>
      </c>
      <c r="BQ32">
        <f>('Dat1'!FX33+'Dat1'!HR33+'Dat1'!JL33+'Dat1'!LF33)/$A32</f>
        <v>0</v>
      </c>
      <c r="BR32">
        <f>('Dat1'!FY33+'Dat1'!HS33+'Dat1'!JM33+'Dat1'!LG33)/$A32</f>
        <v>0</v>
      </c>
      <c r="BS32">
        <f>('Dat1'!FZ33+'Dat1'!HT33+'Dat1'!JN33+'Dat1'!LH33)/$A32</f>
        <v>0</v>
      </c>
      <c r="BT32">
        <f>('Dat1'!GA33+'Dat1'!HU33+'Dat1'!JO33+'Dat1'!LI33)/$A32</f>
        <v>0</v>
      </c>
      <c r="BU32">
        <f>('Dat1'!GB33+'Dat1'!HV33+'Dat1'!JP33+'Dat1'!LJ33)/$A32</f>
        <v>0</v>
      </c>
      <c r="BV32">
        <f>('Dat1'!GC33+'Dat1'!HW33+'Dat1'!JQ33+'Dat1'!LK33)/$A32</f>
        <v>0</v>
      </c>
      <c r="BW32">
        <f>('Dat1'!GD33+'Dat1'!HX33+'Dat1'!JR33+'Dat1'!LL33)/$A32</f>
        <v>0</v>
      </c>
      <c r="BX32">
        <f>('Dat1'!GE33+'Dat1'!HY33+'Dat1'!JS33+'Dat1'!LM33)/$A32</f>
        <v>2.25</v>
      </c>
      <c r="BY32">
        <f>('Dat1'!GF33+'Dat1'!HZ33+'Dat1'!JT33+'Dat1'!LN33)/$A32</f>
        <v>0</v>
      </c>
      <c r="BZ32">
        <f>('Dat1'!GG33+'Dat1'!IA33+'Dat1'!JU33+'Dat1'!LO33)/$A32</f>
        <v>0</v>
      </c>
      <c r="CA32">
        <f>('Dat1'!GH33+'Dat1'!IB33+'Dat1'!JV33+'Dat1'!LP33)/$A32</f>
        <v>0</v>
      </c>
      <c r="CB32">
        <f>('Dat1'!GI33+'Dat1'!IC33+'Dat1'!JW33+'Dat1'!LQ33)/$A32</f>
        <v>0</v>
      </c>
      <c r="CC32">
        <f>('Dat1'!GJ33+'Dat1'!ID33+'Dat1'!JX33+'Dat1'!LR33)/$A32</f>
        <v>0</v>
      </c>
      <c r="CD32">
        <f>('Dat1'!GK33+'Dat1'!IE33+'Dat1'!JY33+'Dat1'!LS33)/$A32</f>
        <v>0</v>
      </c>
      <c r="CE32">
        <f>('Dat1'!GL33+'Dat1'!IF33+'Dat1'!JZ33+'Dat1'!LT33)/$A32</f>
        <v>0</v>
      </c>
      <c r="CF32" s="8">
        <f t="shared" si="1"/>
        <v>0</v>
      </c>
      <c r="CG32" s="8">
        <f t="shared" si="2"/>
        <v>4</v>
      </c>
      <c r="CH32">
        <f>('Dat1'!LU33+'Dat1'!NM33+'Dat1'!PE33+'Dat1'!QW33)/$A32</f>
        <v>0</v>
      </c>
      <c r="CI32">
        <f>('Dat1'!LV33+'Dat1'!NN33+'Dat1'!PF33+'Dat1'!QX33)/$A32</f>
        <v>0</v>
      </c>
      <c r="CJ32">
        <f>('Dat1'!LW33+'Dat1'!NO33+'Dat1'!PG33+'Dat1'!QY33)/$A32</f>
        <v>0</v>
      </c>
      <c r="CK32">
        <f>('Dat1'!LX33+'Dat1'!NP33+'Dat1'!PH33+'Dat1'!QZ33)/$A32</f>
        <v>0</v>
      </c>
      <c r="CL32">
        <f>('Dat1'!LY33+'Dat1'!NQ33+'Dat1'!PI33+'Dat1'!RA33)/$A32</f>
        <v>0</v>
      </c>
      <c r="CM32">
        <f>('Dat1'!LZ33+'Dat1'!NR33+'Dat1'!PJ33+'Dat1'!RB33)/$A32</f>
        <v>0</v>
      </c>
      <c r="CN32">
        <f>('Dat1'!MA33+'Dat1'!NS33+'Dat1'!PK33+'Dat1'!RC33)/$A32</f>
        <v>0</v>
      </c>
      <c r="CO32">
        <f>('Dat1'!MB33+'Dat1'!NT33+'Dat1'!PL33+'Dat1'!RD33)/$A32</f>
        <v>0</v>
      </c>
      <c r="CP32">
        <f>('Dat1'!MC33+'Dat1'!NU33+'Dat1'!PM33+'Dat1'!RE33)/$A32</f>
        <v>0</v>
      </c>
      <c r="CQ32">
        <f>('Dat1'!MD33+'Dat1'!NV33+'Dat1'!PN33+'Dat1'!RF33)/$A32</f>
        <v>0</v>
      </c>
      <c r="CR32">
        <f>('Dat1'!ME33+'Dat1'!NW33+'Dat1'!PO33+'Dat1'!RG33)/$A32</f>
        <v>0</v>
      </c>
      <c r="CS32">
        <f>('Dat1'!MF33+'Dat1'!NX33+'Dat1'!PP33+'Dat1'!RH33)/$A32</f>
        <v>0</v>
      </c>
      <c r="CT32">
        <f>('Dat1'!MG33+'Dat1'!NY33+'Dat1'!PQ33+'Dat1'!RI33)/$A32</f>
        <v>0</v>
      </c>
      <c r="CU32">
        <f>('Dat1'!MH33+'Dat1'!NZ33+'Dat1'!PR33+'Dat1'!RJ33)/$A32</f>
        <v>0</v>
      </c>
      <c r="CV32">
        <f>('Dat1'!MI33+'Dat1'!OA33+'Dat1'!PS33+'Dat1'!RK33)/$A32</f>
        <v>0</v>
      </c>
      <c r="CW32">
        <f>('Dat1'!MJ33+'Dat1'!OB33+'Dat1'!PT33+'Dat1'!RL33)/$A32</f>
        <v>0</v>
      </c>
      <c r="CX32">
        <f>('Dat1'!MK33+'Dat1'!OC33+'Dat1'!PU33+'Dat1'!RM33)/$A32</f>
        <v>0</v>
      </c>
      <c r="CY32">
        <f>('Dat1'!ML33+'Dat1'!OD33+'Dat1'!PV33+'Dat1'!RN33)/$A32</f>
        <v>0</v>
      </c>
      <c r="CZ32">
        <f>('Dat1'!MM33+'Dat1'!OE33+'Dat1'!PW33+'Dat1'!RO33)/$A32</f>
        <v>0</v>
      </c>
      <c r="DA32">
        <f>('Dat1'!MN33+'Dat1'!OF33+'Dat1'!PX33+'Dat1'!RP33)/$A32</f>
        <v>0</v>
      </c>
      <c r="DB32">
        <f>('Dat1'!MO33+'Dat1'!OG33+'Dat1'!PY33+'Dat1'!RQ33)/$A32</f>
        <v>0</v>
      </c>
      <c r="DC32">
        <f>('Dat1'!MP33+'Dat1'!OH33+'Dat1'!PZ33+'Dat1'!RR33)/$A32</f>
        <v>0</v>
      </c>
      <c r="DD32">
        <f>('Dat1'!MQ33+'Dat1'!OI33+'Dat1'!QA33+'Dat1'!RS33)/$A32</f>
        <v>0</v>
      </c>
      <c r="DE32">
        <f>('Dat1'!MR33+'Dat1'!OJ33+'Dat1'!QB33+'Dat1'!RT33)/$A32</f>
        <v>0</v>
      </c>
      <c r="DF32">
        <f>('Dat1'!MS33+'Dat1'!OK33+'Dat1'!QC33+'Dat1'!RU33)/$A32</f>
        <v>0</v>
      </c>
      <c r="DG32">
        <f>('Dat1'!MT33+'Dat1'!OL33+'Dat1'!QD33+'Dat1'!RV33)/$A32</f>
        <v>0</v>
      </c>
      <c r="DH32">
        <f>('Dat1'!MU33+'Dat1'!OM33+'Dat1'!QE33+'Dat1'!RW33)/$A32</f>
        <v>0</v>
      </c>
      <c r="DI32">
        <f>('Dat1'!MV33+'Dat1'!ON33+'Dat1'!QF33+'Dat1'!RX33)/$A32</f>
        <v>0</v>
      </c>
      <c r="DJ32">
        <f>('Dat1'!MW33+'Dat1'!OO33+'Dat1'!QG33+'Dat1'!RY33)/$A32</f>
        <v>5</v>
      </c>
      <c r="DK32">
        <f>('Dat1'!MX33+'Dat1'!OP33+'Dat1'!QH33+'Dat1'!RZ33)/$A32</f>
        <v>0</v>
      </c>
      <c r="DL32">
        <f>('Dat1'!MY33+'Dat1'!OQ33+'Dat1'!QI33+'Dat1'!SA33)/$A32</f>
        <v>0</v>
      </c>
      <c r="DM32">
        <f>('Dat1'!MZ33+'Dat1'!OR33+'Dat1'!QJ33+'Dat1'!SB33)/$A32</f>
        <v>0</v>
      </c>
      <c r="DN32">
        <f>('Dat1'!NA33+'Dat1'!OS33+'Dat1'!QK33+'Dat1'!SC33)/$A32</f>
        <v>0</v>
      </c>
      <c r="DO32">
        <f>('Dat1'!NB33+'Dat1'!OT33+'Dat1'!QL33+'Dat1'!SD33)/$A32</f>
        <v>0</v>
      </c>
      <c r="DP32">
        <f>('Dat1'!NC33+'Dat1'!OU33+'Dat1'!QM33+'Dat1'!SE33)/$A32</f>
        <v>0</v>
      </c>
      <c r="DQ32">
        <f>('Dat1'!ND33+'Dat1'!OV33+'Dat1'!QN33+'Dat1'!SF33)/$A32</f>
        <v>0</v>
      </c>
      <c r="DR32">
        <f>('Dat1'!NE33+'Dat1'!OW33+'Dat1'!QO33+'Dat1'!SG33)/$A32</f>
        <v>0</v>
      </c>
      <c r="DS32">
        <f>('Dat1'!NF33+'Dat1'!OX33+'Dat1'!QP33+'Dat1'!SH33)/$A32</f>
        <v>0</v>
      </c>
      <c r="DT32">
        <f>('Dat1'!NG33+'Dat1'!OY33+'Dat1'!QQ33+'Dat1'!SI33)/$A32</f>
        <v>1.5</v>
      </c>
      <c r="DU32">
        <f>('Dat1'!NH33+'Dat1'!OZ33+'Dat1'!QR33+'Dat1'!SJ33)/$A32</f>
        <v>0</v>
      </c>
      <c r="DV32">
        <f>('Dat1'!NI33+'Dat1'!PA33+'Dat1'!QS33+'Dat1'!SK33)/$A32</f>
        <v>0</v>
      </c>
      <c r="DW32">
        <f>('Dat1'!NJ33+'Dat1'!PB33+'Dat1'!QT33+'Dat1'!SL33)/$A32</f>
        <v>0</v>
      </c>
      <c r="DX32">
        <f>('Dat1'!NK33+'Dat1'!PC33+'Dat1'!QU33+'Dat1'!SM33)/$A32</f>
        <v>0</v>
      </c>
      <c r="DY32">
        <f>('Dat1'!NL33+'Dat1'!PD33+'Dat1'!QV33+'Dat1'!SN33)/$A32</f>
        <v>0</v>
      </c>
      <c r="DZ32" s="8">
        <f t="shared" si="7"/>
        <v>0</v>
      </c>
      <c r="EA32" s="8">
        <f t="shared" si="8"/>
        <v>6.5</v>
      </c>
      <c r="EB32" s="127">
        <f>('Dat1'!SO33+'Dat1'!SQ33+'Dat1'!SS33+'Dat1'!SU33)/$A32</f>
        <v>0</v>
      </c>
      <c r="EC32" s="127">
        <f>('Dat1'!SP33+'Dat1'!SR33+'Dat1'!ST33+'Dat1'!SV33)/$A32</f>
        <v>0</v>
      </c>
      <c r="ED32" s="8">
        <f t="shared" si="16"/>
        <v>0</v>
      </c>
      <c r="EE32" s="8">
        <f t="shared" si="9"/>
        <v>0</v>
      </c>
      <c r="EF32">
        <f>SUM('Dat1'!SW33+'Dat1'!TE33+'Dat1'!TM33+'Dat1'!TU33)/$A32</f>
        <v>0</v>
      </c>
      <c r="EG32">
        <f>SUM('Dat1'!SX33+'Dat1'!TF33+'Dat1'!TN33+'Dat1'!TV33)/$A32</f>
        <v>0</v>
      </c>
      <c r="EH32">
        <f>SUM('Dat1'!SY33+'Dat1'!TG33+'Dat1'!TO33+'Dat1'!TW33)/$A32</f>
        <v>0</v>
      </c>
      <c r="EI32">
        <f>SUM('Dat1'!SZ33+'Dat1'!TH33+'Dat1'!TP33+'Dat1'!TX33)/$A32</f>
        <v>0</v>
      </c>
      <c r="EJ32">
        <f>SUM('Dat1'!TA33+'Dat1'!TI33+'Dat1'!TQ33+'Dat1'!TY33)/$A32</f>
        <v>0</v>
      </c>
      <c r="EK32">
        <f>SUM('Dat1'!TB33+'Dat1'!TJ33+'Dat1'!TR33+'Dat1'!TZ33)/$A32</f>
        <v>0.75</v>
      </c>
      <c r="EL32">
        <f>SUM('Dat1'!TC33+'Dat1'!TK33+'Dat1'!TS33+'Dat1'!UA33)/$A32</f>
        <v>0.75</v>
      </c>
      <c r="EM32">
        <f>SUM('Dat1'!TD33+'Dat1'!TL33+'Dat1'!TT33+'Dat1'!UB33)/$A32</f>
        <v>0.5</v>
      </c>
      <c r="EN32" s="8">
        <f t="shared" si="10"/>
        <v>0</v>
      </c>
      <c r="EO32" s="8">
        <f t="shared" si="11"/>
        <v>2</v>
      </c>
      <c r="EP32" s="7">
        <f>('Dat1'!UC33+'Dat1'!UG33)/2</f>
        <v>32</v>
      </c>
      <c r="EQ32" s="7">
        <f>('Dat1'!UD33+'Dat1'!UH33)/2</f>
        <v>0</v>
      </c>
      <c r="ER32" s="7">
        <f>('Dat1'!UE33+'Dat1'!UI33)/2</f>
        <v>10.5</v>
      </c>
      <c r="ES32" s="7">
        <f>('Dat1'!UF33+'Dat1'!UJ33)/2</f>
        <v>1</v>
      </c>
      <c r="ET32" s="8">
        <f>('Dat1'!UK33+'Dat1'!UT33)/2</f>
        <v>0</v>
      </c>
      <c r="EU32" s="8">
        <f>('Dat1'!UL33+'Dat1'!UU33)/2</f>
        <v>0</v>
      </c>
      <c r="EV32" s="8">
        <f>('Dat1'!UM33+'Dat1'!UV33)/2</f>
        <v>2.5</v>
      </c>
      <c r="EW32" s="8">
        <f>('Dat1'!UN33+'Dat1'!UW33)/2</f>
        <v>7</v>
      </c>
      <c r="EX32" s="8">
        <f>('Dat1'!UO33+'Dat1'!UX33)/2</f>
        <v>8.5</v>
      </c>
      <c r="EY32" s="8">
        <f>('Dat1'!UP33+'Dat1'!UY33)/2</f>
        <v>10.5</v>
      </c>
      <c r="EZ32" s="8">
        <f>('Dat1'!UQ33+'Dat1'!UZ33)/2</f>
        <v>3.5</v>
      </c>
      <c r="FA32" s="8">
        <f>('Dat1'!UR33+'Dat1'!VA33)/2</f>
        <v>0</v>
      </c>
      <c r="FB32" s="8">
        <f>('Dat1'!US33+'Dat1'!VB33)/2</f>
        <v>0</v>
      </c>
      <c r="FC32">
        <f>'Dat1'!VC33</f>
        <v>0</v>
      </c>
      <c r="FD32">
        <f>'Dat1'!VD33</f>
        <v>0</v>
      </c>
      <c r="FE32">
        <f>'Dat1'!VE33</f>
        <v>0</v>
      </c>
      <c r="FF32">
        <f>'Dat1'!VF33</f>
        <v>0</v>
      </c>
      <c r="FG32">
        <f>'Dat1'!VG33</f>
        <v>0</v>
      </c>
      <c r="FH32">
        <f>'Dat1'!VH33</f>
        <v>0</v>
      </c>
      <c r="FI32">
        <f>'Dat1'!VI33</f>
        <v>0</v>
      </c>
      <c r="FJ32">
        <f>'Dat1'!VJ33</f>
        <v>0</v>
      </c>
      <c r="FK32">
        <f>'Dat1'!VK33</f>
        <v>0</v>
      </c>
      <c r="FL32">
        <f>'Dat1'!VL33</f>
        <v>0</v>
      </c>
      <c r="FM32">
        <f>'Dat1'!VM33</f>
        <v>15</v>
      </c>
      <c r="FN32">
        <f>'Dat1'!VN33</f>
        <v>17</v>
      </c>
      <c r="FO32">
        <f>'Dat1'!VO33</f>
        <v>0</v>
      </c>
      <c r="FP32">
        <f>'Dat1'!VP33</f>
        <v>0</v>
      </c>
      <c r="FQ32">
        <f>'Dat1'!VQ33</f>
        <v>0</v>
      </c>
      <c r="FR32">
        <f>'Dat1'!VR33</f>
        <v>0</v>
      </c>
      <c r="FS32">
        <f>'Dat1'!VS33</f>
        <v>1</v>
      </c>
      <c r="FT32">
        <f>'Dat1'!VT33</f>
        <v>2</v>
      </c>
      <c r="FU32">
        <f>'Dat1'!VU33</f>
        <v>5</v>
      </c>
      <c r="FV32">
        <f>'Dat1'!VV33</f>
        <v>1</v>
      </c>
      <c r="FW32">
        <f>'Dat1'!VW33</f>
        <v>1</v>
      </c>
      <c r="FX32">
        <f>'Dat1'!VX33</f>
        <v>0</v>
      </c>
      <c r="FY32">
        <f>'Dat1'!VY33</f>
        <v>24</v>
      </c>
      <c r="FZ32">
        <f>'Dat1'!VZ33</f>
        <v>45</v>
      </c>
      <c r="GA32">
        <f>'Dat1'!WA33</f>
        <v>0</v>
      </c>
      <c r="GB32">
        <f>'Dat1'!WB33</f>
        <v>2</v>
      </c>
      <c r="GC32">
        <f>'Dat1'!WC33</f>
        <v>6</v>
      </c>
      <c r="GD32">
        <f>'Dat1'!WD33</f>
        <v>0</v>
      </c>
      <c r="GE32" s="12">
        <f>'Dat1'!WO33</f>
        <v>0</v>
      </c>
      <c r="GF32" s="12">
        <f>'Dat1'!WP33</f>
        <v>0</v>
      </c>
      <c r="GG32">
        <f>'Dat1'!WQ33</f>
        <v>0</v>
      </c>
      <c r="GH32">
        <f>'Dat1'!WR33</f>
        <v>0</v>
      </c>
      <c r="GI32">
        <f>'Dat1'!WS33</f>
        <v>0</v>
      </c>
      <c r="GJ32">
        <f>'Dat1'!WT33</f>
        <v>0</v>
      </c>
      <c r="GK32">
        <f>'Dat1'!WU33</f>
        <v>0</v>
      </c>
      <c r="GL32">
        <f>'Dat1'!WV33</f>
        <v>0</v>
      </c>
      <c r="GM32">
        <f>'Dat1'!WW33</f>
        <v>0</v>
      </c>
      <c r="GN32">
        <f>'Dat1'!WX33</f>
        <v>0</v>
      </c>
      <c r="GO32">
        <f>'Dat1'!WY33</f>
        <v>0</v>
      </c>
      <c r="GP32">
        <f>'Dat1'!WZ33</f>
        <v>0</v>
      </c>
      <c r="GQ32">
        <f>'Dat1'!XA33</f>
        <v>0</v>
      </c>
      <c r="GR32">
        <f>'Dat1'!XB33</f>
        <v>0</v>
      </c>
      <c r="GS32">
        <f>'Dat1'!XC33</f>
        <v>0</v>
      </c>
      <c r="GT32">
        <f>'Dat1'!XD33</f>
        <v>58</v>
      </c>
      <c r="GU32">
        <f>'Dat1'!XE33</f>
        <v>0</v>
      </c>
      <c r="GV32">
        <f>'Dat1'!XF33</f>
        <v>6</v>
      </c>
      <c r="GW32">
        <f>'Dat1'!XG33</f>
        <v>6</v>
      </c>
      <c r="GX32">
        <f>'Dat1'!XH33</f>
        <v>10</v>
      </c>
      <c r="GY32">
        <f>'Dat1'!XI33</f>
        <v>0</v>
      </c>
      <c r="GZ32">
        <f>'Dat1'!XJ33</f>
        <v>0</v>
      </c>
      <c r="HA32">
        <f>'Dat1'!XK33</f>
        <v>0</v>
      </c>
      <c r="HB32">
        <f>'Dat1'!XL33</f>
        <v>0</v>
      </c>
      <c r="HC32">
        <f>'Dat1'!XM33</f>
        <v>0</v>
      </c>
      <c r="HD32">
        <f>'Dat1'!XN33</f>
        <v>2</v>
      </c>
      <c r="HE32">
        <f>'Dat1'!XO33</f>
        <v>0</v>
      </c>
      <c r="HF32">
        <f>'Dat1'!XP33</f>
        <v>1</v>
      </c>
      <c r="HG32" s="12">
        <f t="shared" si="12"/>
        <v>0</v>
      </c>
      <c r="HH32" s="12">
        <f t="shared" si="13"/>
        <v>83</v>
      </c>
      <c r="HI32">
        <f>'Dat1'!XQ33</f>
        <v>0</v>
      </c>
      <c r="HJ32">
        <f>'Dat1'!XR33</f>
        <v>0</v>
      </c>
      <c r="HK32">
        <f>'Dat1'!XS33</f>
        <v>0</v>
      </c>
      <c r="HL32">
        <f>'Dat1'!XT33</f>
        <v>0</v>
      </c>
      <c r="HM32">
        <f>'Dat1'!XU33</f>
        <v>0</v>
      </c>
      <c r="HN32">
        <f>'Dat1'!XV33</f>
        <v>0</v>
      </c>
      <c r="HO32">
        <f>'Dat1'!XW33</f>
        <v>0</v>
      </c>
      <c r="HP32">
        <f>'Dat1'!XX33</f>
        <v>0</v>
      </c>
      <c r="HQ32">
        <f>'Dat1'!XY33</f>
        <v>0</v>
      </c>
      <c r="HR32">
        <f>'Dat1'!XZ33</f>
        <v>0</v>
      </c>
      <c r="HS32">
        <f>'Dat1'!YA33</f>
        <v>0</v>
      </c>
      <c r="HT32">
        <f>'Dat1'!YB33</f>
        <v>0</v>
      </c>
      <c r="HU32">
        <f>'Dat1'!YC33</f>
        <v>0</v>
      </c>
      <c r="HV32">
        <f>'Dat1'!YD33</f>
        <v>0</v>
      </c>
      <c r="HW32">
        <f>'Dat1'!YE33</f>
        <v>0</v>
      </c>
      <c r="HX32">
        <f>'Dat1'!YF33</f>
        <v>0</v>
      </c>
      <c r="HY32">
        <f>'Dat1'!YG33</f>
        <v>0</v>
      </c>
      <c r="HZ32">
        <f>'Dat1'!YH33</f>
        <v>0</v>
      </c>
      <c r="IA32">
        <f>'Dat1'!YI33</f>
        <v>0</v>
      </c>
      <c r="IB32">
        <f>'Dat1'!YJ33</f>
        <v>0</v>
      </c>
      <c r="IC32">
        <f>'Dat1'!YK33</f>
        <v>0</v>
      </c>
      <c r="ID32">
        <f>'Dat1'!YL33</f>
        <v>0</v>
      </c>
      <c r="IE32">
        <f>'Dat1'!YM33</f>
        <v>0</v>
      </c>
      <c r="IF32">
        <f>'Dat1'!YN33</f>
        <v>0</v>
      </c>
      <c r="IG32">
        <f>'Dat1'!YO33</f>
        <v>0</v>
      </c>
      <c r="IH32">
        <f>'Dat1'!YP33</f>
        <v>6</v>
      </c>
      <c r="II32">
        <f>'Dat1'!YQ33</f>
        <v>0</v>
      </c>
      <c r="IJ32">
        <f>'Dat1'!YR33</f>
        <v>1</v>
      </c>
      <c r="IK32">
        <f>'Dat1'!YS33</f>
        <v>0</v>
      </c>
      <c r="IL32">
        <f>'Dat1'!YT33</f>
        <v>0</v>
      </c>
      <c r="IM32">
        <f>'Dat1'!YU33</f>
        <v>0</v>
      </c>
      <c r="IN32">
        <f>'Dat1'!YV33</f>
        <v>0</v>
      </c>
      <c r="IO32">
        <f>'Dat1'!YW33</f>
        <v>0</v>
      </c>
      <c r="IP32">
        <f>'Dat1'!YX33</f>
        <v>0</v>
      </c>
      <c r="IQ32">
        <f>'Dat1'!YY33</f>
        <v>0</v>
      </c>
      <c r="IR32">
        <f>'Dat1'!YZ33</f>
        <v>0</v>
      </c>
      <c r="IS32">
        <f>'Dat1'!ZA33</f>
        <v>0</v>
      </c>
      <c r="IT32">
        <f>'Dat1'!ZB33</f>
        <v>0</v>
      </c>
      <c r="IU32">
        <f>'Dat1'!ZC33</f>
        <v>8</v>
      </c>
      <c r="IV32">
        <f>'Dat1'!ZD33</f>
        <v>0</v>
      </c>
      <c r="IW32">
        <f>'Dat1'!ZE33</f>
        <v>0</v>
      </c>
      <c r="IX32">
        <f>'Dat1'!ZF33</f>
        <v>0</v>
      </c>
      <c r="IY32">
        <f>'Dat1'!ZG33</f>
        <v>0</v>
      </c>
      <c r="IZ32">
        <f>'Dat1'!ZH33</f>
        <v>0</v>
      </c>
      <c r="JA32">
        <f>'Dat1'!ZI33</f>
        <v>0</v>
      </c>
      <c r="JB32">
        <f>'Dat1'!ZJ33</f>
        <v>9</v>
      </c>
      <c r="JC32" s="12">
        <f t="shared" si="3"/>
        <v>0</v>
      </c>
      <c r="JD32" s="12">
        <f t="shared" si="4"/>
        <v>24</v>
      </c>
      <c r="JE32">
        <f>'Dat1'!ZK33</f>
        <v>0</v>
      </c>
      <c r="JF32">
        <f>'Dat1'!ZL33</f>
        <v>0</v>
      </c>
      <c r="JG32">
        <f>'Dat1'!ZM33</f>
        <v>0</v>
      </c>
      <c r="JH32">
        <f>'Dat1'!ZN33</f>
        <v>0</v>
      </c>
      <c r="JI32">
        <f>'Dat1'!ZO33</f>
        <v>0</v>
      </c>
      <c r="JJ32">
        <f>'Dat1'!ZP33</f>
        <v>0</v>
      </c>
      <c r="JK32">
        <f>'Dat1'!ZQ33</f>
        <v>0</v>
      </c>
      <c r="JL32">
        <f>'Dat1'!ZR33</f>
        <v>0</v>
      </c>
      <c r="JM32">
        <f>'Dat1'!ZS33</f>
        <v>0</v>
      </c>
      <c r="JN32">
        <f>'Dat1'!ZT33</f>
        <v>0</v>
      </c>
      <c r="JO32">
        <f>'Dat1'!ZU33</f>
        <v>0</v>
      </c>
      <c r="JP32">
        <f>'Dat1'!ZV33</f>
        <v>0</v>
      </c>
      <c r="JQ32">
        <f>'Dat1'!ZW33</f>
        <v>0</v>
      </c>
      <c r="JR32">
        <f>'Dat1'!ZX33</f>
        <v>0</v>
      </c>
      <c r="JS32">
        <f>'Dat1'!ZY33</f>
        <v>0</v>
      </c>
      <c r="JT32">
        <f>'Dat1'!ZZ33</f>
        <v>0</v>
      </c>
      <c r="JU32">
        <f>'Dat1'!AAA33</f>
        <v>0</v>
      </c>
      <c r="JV32">
        <f>'Dat1'!AAB33</f>
        <v>0</v>
      </c>
      <c r="JW32">
        <f>'Dat1'!AAC33</f>
        <v>0</v>
      </c>
      <c r="JX32">
        <f>'Dat1'!AAD33</f>
        <v>0</v>
      </c>
      <c r="JY32">
        <f>'Dat1'!AAE33</f>
        <v>0</v>
      </c>
      <c r="JZ32">
        <f>'Dat1'!AAF33</f>
        <v>0</v>
      </c>
      <c r="KA32">
        <f>'Dat1'!AAG33</f>
        <v>0</v>
      </c>
      <c r="KB32">
        <f>'Dat1'!AAH33</f>
        <v>10</v>
      </c>
      <c r="KC32">
        <f>'Dat1'!AAI33</f>
        <v>0</v>
      </c>
      <c r="KD32">
        <f>'Dat1'!AAJ33</f>
        <v>0</v>
      </c>
      <c r="KE32">
        <f>'Dat1'!AAK33</f>
        <v>5</v>
      </c>
      <c r="KF32">
        <f>'Dat1'!AAL33</f>
        <v>0</v>
      </c>
      <c r="KG32">
        <f>'Dat1'!AAM33</f>
        <v>11</v>
      </c>
      <c r="KH32">
        <f>'Dat1'!AAN33</f>
        <v>0</v>
      </c>
      <c r="KI32">
        <f>'Dat1'!AAO33</f>
        <v>5</v>
      </c>
      <c r="KJ32">
        <f>'Dat1'!AAP33</f>
        <v>0</v>
      </c>
      <c r="KK32">
        <f>'Dat1'!AAQ33</f>
        <v>0</v>
      </c>
      <c r="KL32">
        <f>'Dat1'!AAR33</f>
        <v>0</v>
      </c>
      <c r="KM32">
        <f>'Dat1'!AAS33</f>
        <v>0</v>
      </c>
      <c r="KN32">
        <f>'Dat1'!AAT33</f>
        <v>0</v>
      </c>
      <c r="KO32">
        <f>'Dat1'!AAU33</f>
        <v>0</v>
      </c>
      <c r="KP32">
        <f>'Dat1'!AAV33</f>
        <v>6</v>
      </c>
      <c r="KQ32">
        <f>'Dat1'!AAW33</f>
        <v>8</v>
      </c>
      <c r="KR32">
        <f>'Dat1'!AAX33</f>
        <v>0</v>
      </c>
      <c r="KS32">
        <f>'Dat1'!AAY33</f>
        <v>0</v>
      </c>
      <c r="KT32">
        <f>'Dat1'!AAZ33</f>
        <v>0</v>
      </c>
      <c r="KU32">
        <f>'Dat1'!ABA33</f>
        <v>0</v>
      </c>
      <c r="KV32">
        <f>'Dat1'!ABB33</f>
        <v>0</v>
      </c>
      <c r="KW32" s="12">
        <f>SUM(Dat1fix!JE32:JZ32)</f>
        <v>0</v>
      </c>
      <c r="KX32" s="12">
        <f t="shared" si="14"/>
        <v>45</v>
      </c>
      <c r="KY32" s="12">
        <f>'Dat1'!ABC33</f>
        <v>1</v>
      </c>
      <c r="KZ32" s="12">
        <f>'Dat1'!ABD33</f>
        <v>2</v>
      </c>
      <c r="LA32">
        <f>'Dat1'!ABE33</f>
        <v>0</v>
      </c>
      <c r="LB32">
        <f>'Dat1'!ABF33</f>
        <v>0</v>
      </c>
      <c r="LC32">
        <f>'Dat1'!ABG33</f>
        <v>0</v>
      </c>
      <c r="LD32">
        <f>'Dat1'!VI33</f>
        <v>0</v>
      </c>
      <c r="LE32">
        <f>'Dat1'!VJ33</f>
        <v>0</v>
      </c>
      <c r="LF32">
        <f>'Dat1'!VK33</f>
        <v>0</v>
      </c>
      <c r="LG32">
        <f>'Dat1'!VL33</f>
        <v>0</v>
      </c>
      <c r="LH32">
        <f>'Dat1'!VM33</f>
        <v>15</v>
      </c>
      <c r="LI32">
        <f>'Dat1'!VN33</f>
        <v>17</v>
      </c>
      <c r="LJ32">
        <f>'Dat1'!VO33</f>
        <v>0</v>
      </c>
      <c r="LK32">
        <f>'Dat1'!VP33</f>
        <v>0</v>
      </c>
      <c r="LL32">
        <f>'Dat1'!VQ33</f>
        <v>0</v>
      </c>
      <c r="LM32">
        <f>'Dat1'!VR33</f>
        <v>0</v>
      </c>
      <c r="LN32">
        <f>'Dat1'!VS33</f>
        <v>1</v>
      </c>
      <c r="LO32">
        <f>'Dat1'!VT33</f>
        <v>2</v>
      </c>
      <c r="LP32">
        <f>'Dat1'!VU33</f>
        <v>5</v>
      </c>
      <c r="LQ32">
        <f>'Dat1'!VV33</f>
        <v>1</v>
      </c>
      <c r="LR32">
        <f>'Dat1'!VW33</f>
        <v>1</v>
      </c>
      <c r="LS32">
        <f>'Dat1'!VX33</f>
        <v>0</v>
      </c>
      <c r="LT32">
        <f>'Dat1'!VY33</f>
        <v>24</v>
      </c>
      <c r="LU32">
        <f>'Dat1'!VZ33</f>
        <v>45</v>
      </c>
      <c r="LV32" s="12">
        <f>'Dat1'!WA33</f>
        <v>0</v>
      </c>
      <c r="LW32" s="12">
        <f>'Dat1'!WB33</f>
        <v>2</v>
      </c>
      <c r="LX32" s="12">
        <f>'Dat1'!WC33</f>
        <v>6</v>
      </c>
      <c r="LY32" s="12">
        <f>'Dat1'!WD33</f>
        <v>0</v>
      </c>
      <c r="LZ32" s="364">
        <f>'Dat1'!AG33</f>
        <v>13</v>
      </c>
      <c r="MA32" s="364">
        <f>'Dat1'!AH33</f>
        <v>10</v>
      </c>
      <c r="MB32" s="364">
        <f>'Dat1'!AI33</f>
        <v>7</v>
      </c>
      <c r="MC32" s="364">
        <f>'Dat1'!AJ33</f>
        <v>9</v>
      </c>
      <c r="MD32" s="364">
        <f>'Dat1'!WE33</f>
        <v>30</v>
      </c>
    </row>
    <row r="33" spans="1:342">
      <c r="A33" s="73">
        <f>'Dat1'!C34</f>
        <v>4</v>
      </c>
      <c r="B33" t="str">
        <f>'Dat1'!F34</f>
        <v>Telemark</v>
      </c>
      <c r="C33" t="str">
        <f>'Dat1'!G34</f>
        <v>Hjalmar Johansen vgs</v>
      </c>
      <c r="D33" t="str">
        <f>'Dat1'!H34&amp;" ("&amp;LEFT('Dat1'!I34,1)&amp;"S)"</f>
        <v>Telemark fengsel Kragerø avd (HS)</v>
      </c>
      <c r="E33">
        <f t="shared" si="18"/>
        <v>1</v>
      </c>
      <c r="F33">
        <f t="shared" si="15"/>
        <v>1</v>
      </c>
      <c r="G33">
        <f>'Dat1'!J34</f>
        <v>18</v>
      </c>
      <c r="H33" s="8">
        <f>('Dat1'!AK34+'Dat1'!AM34+'Dat1'!AO34+'Dat1'!AQ34)/$A33</f>
        <v>0</v>
      </c>
      <c r="I33" s="8">
        <f>('Dat1'!AL34+'Dat1'!AN34+'Dat1'!AP34+'Dat1'!AR34)/$A33</f>
        <v>0</v>
      </c>
      <c r="J33">
        <f>('Dat1'!AS34+'Dat1'!BS34+'Dat1'!CS34+'Dat1'!DS34)/$A33</f>
        <v>0</v>
      </c>
      <c r="K33">
        <f>('Dat1'!AT34+'Dat1'!BT34+'Dat1'!CT34+'Dat1'!DT34)/$A33</f>
        <v>0</v>
      </c>
      <c r="L33">
        <f>('Dat1'!AU34+'Dat1'!BU34+'Dat1'!CU34+'Dat1'!DU34)/$A33</f>
        <v>0</v>
      </c>
      <c r="M33">
        <f>('Dat1'!AV34+'Dat1'!BV34+'Dat1'!CV34+'Dat1'!DV34)/$A33</f>
        <v>0</v>
      </c>
      <c r="N33">
        <f>('Dat1'!AW34+'Dat1'!BW34+'Dat1'!CW34+'Dat1'!DW34)/$A33</f>
        <v>0</v>
      </c>
      <c r="O33">
        <f>('Dat1'!AX34+'Dat1'!BX34+'Dat1'!CX34+'Dat1'!DX34)/$A33</f>
        <v>0</v>
      </c>
      <c r="P33">
        <f>('Dat1'!AY34+'Dat1'!BY34+'Dat1'!CY34+'Dat1'!DY34)/$A33</f>
        <v>0</v>
      </c>
      <c r="Q33">
        <f>('Dat1'!AZ34+'Dat1'!BZ34+'Dat1'!CZ34+'Dat1'!DZ34)/$A33</f>
        <v>0</v>
      </c>
      <c r="R33">
        <f>('Dat1'!BA34+'Dat1'!CA34+'Dat1'!DA34+'Dat1'!EA34)/$A33</f>
        <v>0</v>
      </c>
      <c r="S33">
        <f>('Dat1'!BB34+'Dat1'!CB34+'Dat1'!DB34+'Dat1'!EB34)/$A33</f>
        <v>0</v>
      </c>
      <c r="T33">
        <f>('Dat1'!BC34+'Dat1'!CC34+'Dat1'!DC34+'Dat1'!EC34)/$A33</f>
        <v>0</v>
      </c>
      <c r="U33">
        <f>('Dat1'!BD34+'Dat1'!CD34+'Dat1'!DD34+'Dat1'!ED34)/$A33</f>
        <v>0</v>
      </c>
      <c r="V33">
        <f>('Dat1'!BE34+'Dat1'!CE34+'Dat1'!DE34+'Dat1'!EE34)/$A33</f>
        <v>0</v>
      </c>
      <c r="W33">
        <f>('Dat1'!BF34+'Dat1'!CF34+'Dat1'!DF34+'Dat1'!EF34)/$A33</f>
        <v>2</v>
      </c>
      <c r="X33">
        <f>('Dat1'!BG34+'Dat1'!CG34+'Dat1'!DG34+'Dat1'!EG34)/$A33</f>
        <v>0</v>
      </c>
      <c r="Y33">
        <f>('Dat1'!BH34+'Dat1'!CH34+'Dat1'!DH34+'Dat1'!EH34)/$A33</f>
        <v>0</v>
      </c>
      <c r="Z33">
        <f>('Dat1'!BI34+'Dat1'!CI34+'Dat1'!DI34+'Dat1'!EI34)/$A33</f>
        <v>1.25</v>
      </c>
      <c r="AA33">
        <f>('Dat1'!BJ34+'Dat1'!CJ34+'Dat1'!DJ34+'Dat1'!EJ34)/$A33</f>
        <v>0</v>
      </c>
      <c r="AB33">
        <f>('Dat1'!BK34+'Dat1'!CK34+'Dat1'!DK34+'Dat1'!EK34)/$A33</f>
        <v>0.75</v>
      </c>
      <c r="AC33">
        <f>('Dat1'!BL34+'Dat1'!CL34+'Dat1'!DL34+'Dat1'!EL34)/$A33</f>
        <v>0</v>
      </c>
      <c r="AD33">
        <f>('Dat1'!BM34+'Dat1'!CM34+'Dat1'!DM34+'Dat1'!EM34)/$A33</f>
        <v>0</v>
      </c>
      <c r="AE33">
        <f>('Dat1'!BN34+'Dat1'!CN34+'Dat1'!DN34+'Dat1'!EN34)/$A33</f>
        <v>0</v>
      </c>
      <c r="AF33">
        <f>('Dat1'!BO34+'Dat1'!CO34+'Dat1'!DO34+'Dat1'!EO34)/$A33</f>
        <v>0</v>
      </c>
      <c r="AG33">
        <f>('Dat1'!BP34+'Dat1'!CP34+'Dat1'!DP34+'Dat1'!EP34)/$A33</f>
        <v>0</v>
      </c>
      <c r="AH33">
        <f>('Dat1'!BQ34+'Dat1'!CQ34+'Dat1'!DQ34+'Dat1'!EQ34)/$A33</f>
        <v>1.5</v>
      </c>
      <c r="AI33">
        <f>('Dat1'!BR34+'Dat1'!CR34+'Dat1'!DR34+'Dat1'!ER34)/$A33</f>
        <v>0</v>
      </c>
      <c r="AJ33" s="8">
        <f t="shared" si="5"/>
        <v>0</v>
      </c>
      <c r="AK33" s="8">
        <f t="shared" si="6"/>
        <v>5.5</v>
      </c>
      <c r="AL33">
        <f>('Dat1'!ES34+'Dat1'!GM34+'Dat1'!IG34+'Dat1'!KA34)/$A33</f>
        <v>0</v>
      </c>
      <c r="AM33">
        <f>('Dat1'!ET34+'Dat1'!GN34+'Dat1'!IH34+'Dat1'!KB34)/$A33</f>
        <v>0</v>
      </c>
      <c r="AN33">
        <f>('Dat1'!EU34+'Dat1'!GO34+'Dat1'!II34+'Dat1'!KC34)/$A33</f>
        <v>0</v>
      </c>
      <c r="AO33">
        <f>('Dat1'!EV34+'Dat1'!GP34+'Dat1'!IJ34+'Dat1'!KD34)/$A33</f>
        <v>0</v>
      </c>
      <c r="AP33">
        <f>('Dat1'!EW34+'Dat1'!GQ34+'Dat1'!IK34+'Dat1'!KE34)/$A33</f>
        <v>0</v>
      </c>
      <c r="AQ33">
        <f>('Dat1'!EX34+'Dat1'!GR34+'Dat1'!IL34+'Dat1'!KF34)/$A33</f>
        <v>0</v>
      </c>
      <c r="AR33">
        <f>('Dat1'!EY34+'Dat1'!GS34+'Dat1'!IM34+'Dat1'!KG34)/$A33</f>
        <v>0</v>
      </c>
      <c r="AS33">
        <f>('Dat1'!EZ34+'Dat1'!GT34+'Dat1'!IN34+'Dat1'!KH34)/$A33</f>
        <v>0</v>
      </c>
      <c r="AT33">
        <f>('Dat1'!FA34+'Dat1'!GU34+'Dat1'!IO34+'Dat1'!KI34)/$A33</f>
        <v>0</v>
      </c>
      <c r="AU33">
        <f>('Dat1'!FB34+'Dat1'!GV34+'Dat1'!IP34+'Dat1'!KJ34)/$A33</f>
        <v>0</v>
      </c>
      <c r="AV33">
        <f>('Dat1'!FC34+'Dat1'!GW34+'Dat1'!IQ34+'Dat1'!KK34)/$A33</f>
        <v>0</v>
      </c>
      <c r="AW33">
        <f>('Dat1'!FD34+'Dat1'!GX34+'Dat1'!IR34+'Dat1'!KL34)/$A33</f>
        <v>0</v>
      </c>
      <c r="AX33">
        <f>('Dat1'!FE34+'Dat1'!GY34+'Dat1'!IS34+'Dat1'!KM34)/$A33</f>
        <v>0</v>
      </c>
      <c r="AY33">
        <f>('Dat1'!FF34+'Dat1'!GZ34+'Dat1'!IT34+'Dat1'!KN34)/$A33</f>
        <v>0</v>
      </c>
      <c r="AZ33">
        <f>('Dat1'!FG34+'Dat1'!HA34+'Dat1'!IU34+'Dat1'!KO34)/$A33</f>
        <v>0</v>
      </c>
      <c r="BA33">
        <f>('Dat1'!FH34+'Dat1'!HB34+'Dat1'!IV34+'Dat1'!KP34)/$A33</f>
        <v>0</v>
      </c>
      <c r="BB33">
        <f>('Dat1'!FI34+'Dat1'!HC34+'Dat1'!IW34+'Dat1'!KQ34)/$A33</f>
        <v>0</v>
      </c>
      <c r="BC33">
        <f>('Dat1'!FJ34+'Dat1'!HD34+'Dat1'!IX34+'Dat1'!KR34)/$A33</f>
        <v>0</v>
      </c>
      <c r="BD33">
        <f>('Dat1'!FK34+'Dat1'!HE34+'Dat1'!IY34+'Dat1'!KS34)/$A33</f>
        <v>0</v>
      </c>
      <c r="BE33">
        <f>('Dat1'!FL34+'Dat1'!HF34+'Dat1'!IZ34+'Dat1'!KT34)/$A33</f>
        <v>0</v>
      </c>
      <c r="BF33">
        <f>('Dat1'!FM34+'Dat1'!HG34+'Dat1'!JA34+'Dat1'!KU34)/$A33</f>
        <v>0</v>
      </c>
      <c r="BG33">
        <f>('Dat1'!FN34+'Dat1'!HH34+'Dat1'!JB34+'Dat1'!KV34)/$A33</f>
        <v>0</v>
      </c>
      <c r="BH33">
        <f>('Dat1'!FO34+'Dat1'!HI34+'Dat1'!JC34+'Dat1'!KW34)/$A33</f>
        <v>0</v>
      </c>
      <c r="BI33">
        <f>('Dat1'!FP34+'Dat1'!HJ34+'Dat1'!JD34+'Dat1'!KX34)/$A33</f>
        <v>0</v>
      </c>
      <c r="BJ33">
        <f>('Dat1'!FQ34+'Dat1'!HK34+'Dat1'!JE34+'Dat1'!KY34)/$A33</f>
        <v>0</v>
      </c>
      <c r="BK33">
        <f>('Dat1'!FR34+'Dat1'!HL34+'Dat1'!JF34+'Dat1'!KZ34)/$A33</f>
        <v>0</v>
      </c>
      <c r="BL33">
        <f>('Dat1'!FS34+'Dat1'!HM34+'Dat1'!JG34+'Dat1'!LA34)/$A33</f>
        <v>0</v>
      </c>
      <c r="BM33">
        <f>('Dat1'!FT34+'Dat1'!HN34+'Dat1'!JH34+'Dat1'!LB34)/$A33</f>
        <v>0</v>
      </c>
      <c r="BN33">
        <f>('Dat1'!FU34+'Dat1'!HO34+'Dat1'!JI34+'Dat1'!LC34)/$A33</f>
        <v>0</v>
      </c>
      <c r="BO33">
        <f>('Dat1'!FV34+'Dat1'!HP34+'Dat1'!JJ34+'Dat1'!LD34)/$A33</f>
        <v>0</v>
      </c>
      <c r="BP33">
        <f>('Dat1'!FW34+'Dat1'!HQ34+'Dat1'!JK34+'Dat1'!LE34)/$A33</f>
        <v>0</v>
      </c>
      <c r="BQ33">
        <f>('Dat1'!FX34+'Dat1'!HR34+'Dat1'!JL34+'Dat1'!LF34)/$A33</f>
        <v>0</v>
      </c>
      <c r="BR33">
        <f>('Dat1'!FY34+'Dat1'!HS34+'Dat1'!JM34+'Dat1'!LG34)/$A33</f>
        <v>0</v>
      </c>
      <c r="BS33">
        <f>('Dat1'!FZ34+'Dat1'!HT34+'Dat1'!JN34+'Dat1'!LH34)/$A33</f>
        <v>0</v>
      </c>
      <c r="BT33">
        <f>('Dat1'!GA34+'Dat1'!HU34+'Dat1'!JO34+'Dat1'!LI34)/$A33</f>
        <v>0</v>
      </c>
      <c r="BU33">
        <f>('Dat1'!GB34+'Dat1'!HV34+'Dat1'!JP34+'Dat1'!LJ34)/$A33</f>
        <v>0</v>
      </c>
      <c r="BV33">
        <f>('Dat1'!GC34+'Dat1'!HW34+'Dat1'!JQ34+'Dat1'!LK34)/$A33</f>
        <v>0</v>
      </c>
      <c r="BW33">
        <f>('Dat1'!GD34+'Dat1'!HX34+'Dat1'!JR34+'Dat1'!LL34)/$A33</f>
        <v>0</v>
      </c>
      <c r="BX33">
        <f>('Dat1'!GE34+'Dat1'!HY34+'Dat1'!JS34+'Dat1'!LM34)/$A33</f>
        <v>0</v>
      </c>
      <c r="BY33">
        <f>('Dat1'!GF34+'Dat1'!HZ34+'Dat1'!JT34+'Dat1'!LN34)/$A33</f>
        <v>0</v>
      </c>
      <c r="BZ33">
        <f>('Dat1'!GG34+'Dat1'!IA34+'Dat1'!JU34+'Dat1'!LO34)/$A33</f>
        <v>0</v>
      </c>
      <c r="CA33">
        <f>('Dat1'!GH34+'Dat1'!IB34+'Dat1'!JV34+'Dat1'!LP34)/$A33</f>
        <v>0</v>
      </c>
      <c r="CB33">
        <f>('Dat1'!GI34+'Dat1'!IC34+'Dat1'!JW34+'Dat1'!LQ34)/$A33</f>
        <v>0</v>
      </c>
      <c r="CC33">
        <f>('Dat1'!GJ34+'Dat1'!ID34+'Dat1'!JX34+'Dat1'!LR34)/$A33</f>
        <v>0</v>
      </c>
      <c r="CD33">
        <f>('Dat1'!GK34+'Dat1'!IE34+'Dat1'!JY34+'Dat1'!LS34)/$A33</f>
        <v>0</v>
      </c>
      <c r="CE33">
        <f>('Dat1'!GL34+'Dat1'!IF34+'Dat1'!JZ34+'Dat1'!LT34)/$A33</f>
        <v>0</v>
      </c>
      <c r="CF33" s="8">
        <f t="shared" si="1"/>
        <v>0</v>
      </c>
      <c r="CG33" s="8">
        <f t="shared" si="2"/>
        <v>0</v>
      </c>
      <c r="CH33">
        <f>('Dat1'!LU34+'Dat1'!NM34+'Dat1'!PE34+'Dat1'!QW34)/$A33</f>
        <v>0</v>
      </c>
      <c r="CI33">
        <f>('Dat1'!LV34+'Dat1'!NN34+'Dat1'!PF34+'Dat1'!QX34)/$A33</f>
        <v>0</v>
      </c>
      <c r="CJ33">
        <f>('Dat1'!LW34+'Dat1'!NO34+'Dat1'!PG34+'Dat1'!QY34)/$A33</f>
        <v>0</v>
      </c>
      <c r="CK33">
        <f>('Dat1'!LX34+'Dat1'!NP34+'Dat1'!PH34+'Dat1'!QZ34)/$A33</f>
        <v>0</v>
      </c>
      <c r="CL33">
        <f>('Dat1'!LY34+'Dat1'!NQ34+'Dat1'!PI34+'Dat1'!RA34)/$A33</f>
        <v>0</v>
      </c>
      <c r="CM33">
        <f>('Dat1'!LZ34+'Dat1'!NR34+'Dat1'!PJ34+'Dat1'!RB34)/$A33</f>
        <v>0</v>
      </c>
      <c r="CN33">
        <f>('Dat1'!MA34+'Dat1'!NS34+'Dat1'!PK34+'Dat1'!RC34)/$A33</f>
        <v>0</v>
      </c>
      <c r="CO33">
        <f>('Dat1'!MB34+'Dat1'!NT34+'Dat1'!PL34+'Dat1'!RD34)/$A33</f>
        <v>0</v>
      </c>
      <c r="CP33">
        <f>('Dat1'!MC34+'Dat1'!NU34+'Dat1'!PM34+'Dat1'!RE34)/$A33</f>
        <v>0</v>
      </c>
      <c r="CQ33">
        <f>('Dat1'!MD34+'Dat1'!NV34+'Dat1'!PN34+'Dat1'!RF34)/$A33</f>
        <v>0</v>
      </c>
      <c r="CR33">
        <f>('Dat1'!ME34+'Dat1'!NW34+'Dat1'!PO34+'Dat1'!RG34)/$A33</f>
        <v>0</v>
      </c>
      <c r="CS33">
        <f>('Dat1'!MF34+'Dat1'!NX34+'Dat1'!PP34+'Dat1'!RH34)/$A33</f>
        <v>0</v>
      </c>
      <c r="CT33">
        <f>('Dat1'!MG34+'Dat1'!NY34+'Dat1'!PQ34+'Dat1'!RI34)/$A33</f>
        <v>0</v>
      </c>
      <c r="CU33">
        <f>('Dat1'!MH34+'Dat1'!NZ34+'Dat1'!PR34+'Dat1'!RJ34)/$A33</f>
        <v>0</v>
      </c>
      <c r="CV33">
        <f>('Dat1'!MI34+'Dat1'!OA34+'Dat1'!PS34+'Dat1'!RK34)/$A33</f>
        <v>0</v>
      </c>
      <c r="CW33">
        <f>('Dat1'!MJ34+'Dat1'!OB34+'Dat1'!PT34+'Dat1'!RL34)/$A33</f>
        <v>0</v>
      </c>
      <c r="CX33">
        <f>('Dat1'!MK34+'Dat1'!OC34+'Dat1'!PU34+'Dat1'!RM34)/$A33</f>
        <v>0</v>
      </c>
      <c r="CY33">
        <f>('Dat1'!ML34+'Dat1'!OD34+'Dat1'!PV34+'Dat1'!RN34)/$A33</f>
        <v>0</v>
      </c>
      <c r="CZ33">
        <f>('Dat1'!MM34+'Dat1'!OE34+'Dat1'!PW34+'Dat1'!RO34)/$A33</f>
        <v>0</v>
      </c>
      <c r="DA33">
        <f>('Dat1'!MN34+'Dat1'!OF34+'Dat1'!PX34+'Dat1'!RP34)/$A33</f>
        <v>0</v>
      </c>
      <c r="DB33">
        <f>('Dat1'!MO34+'Dat1'!OG34+'Dat1'!PY34+'Dat1'!RQ34)/$A33</f>
        <v>0</v>
      </c>
      <c r="DC33">
        <f>('Dat1'!MP34+'Dat1'!OH34+'Dat1'!PZ34+'Dat1'!RR34)/$A33</f>
        <v>0</v>
      </c>
      <c r="DD33">
        <f>('Dat1'!MQ34+'Dat1'!OI34+'Dat1'!QA34+'Dat1'!RS34)/$A33</f>
        <v>0</v>
      </c>
      <c r="DE33">
        <f>('Dat1'!MR34+'Dat1'!OJ34+'Dat1'!QB34+'Dat1'!RT34)/$A33</f>
        <v>0</v>
      </c>
      <c r="DF33">
        <f>('Dat1'!MS34+'Dat1'!OK34+'Dat1'!QC34+'Dat1'!RU34)/$A33</f>
        <v>0</v>
      </c>
      <c r="DG33">
        <f>('Dat1'!MT34+'Dat1'!OL34+'Dat1'!QD34+'Dat1'!RV34)/$A33</f>
        <v>3.25</v>
      </c>
      <c r="DH33">
        <f>('Dat1'!MU34+'Dat1'!OM34+'Dat1'!QE34+'Dat1'!RW34)/$A33</f>
        <v>0</v>
      </c>
      <c r="DI33">
        <f>('Dat1'!MV34+'Dat1'!ON34+'Dat1'!QF34+'Dat1'!RX34)/$A33</f>
        <v>0</v>
      </c>
      <c r="DJ33">
        <f>('Dat1'!MW34+'Dat1'!OO34+'Dat1'!QG34+'Dat1'!RY34)/$A33</f>
        <v>0</v>
      </c>
      <c r="DK33">
        <f>('Dat1'!MX34+'Dat1'!OP34+'Dat1'!QH34+'Dat1'!RZ34)/$A33</f>
        <v>0</v>
      </c>
      <c r="DL33">
        <f>('Dat1'!MY34+'Dat1'!OQ34+'Dat1'!QI34+'Dat1'!SA34)/$A33</f>
        <v>0</v>
      </c>
      <c r="DM33">
        <f>('Dat1'!MZ34+'Dat1'!OR34+'Dat1'!QJ34+'Dat1'!SB34)/$A33</f>
        <v>0</v>
      </c>
      <c r="DN33">
        <f>('Dat1'!NA34+'Dat1'!OS34+'Dat1'!QK34+'Dat1'!SC34)/$A33</f>
        <v>0</v>
      </c>
      <c r="DO33">
        <f>('Dat1'!NB34+'Dat1'!OT34+'Dat1'!QL34+'Dat1'!SD34)/$A33</f>
        <v>0</v>
      </c>
      <c r="DP33">
        <f>('Dat1'!NC34+'Dat1'!OU34+'Dat1'!QM34+'Dat1'!SE34)/$A33</f>
        <v>1.25</v>
      </c>
      <c r="DQ33">
        <f>('Dat1'!ND34+'Dat1'!OV34+'Dat1'!QN34+'Dat1'!SF34)/$A33</f>
        <v>0</v>
      </c>
      <c r="DR33">
        <f>('Dat1'!NE34+'Dat1'!OW34+'Dat1'!QO34+'Dat1'!SG34)/$A33</f>
        <v>0</v>
      </c>
      <c r="DS33">
        <f>('Dat1'!NF34+'Dat1'!OX34+'Dat1'!QP34+'Dat1'!SH34)/$A33</f>
        <v>0</v>
      </c>
      <c r="DT33">
        <f>('Dat1'!NG34+'Dat1'!OY34+'Dat1'!QQ34+'Dat1'!SI34)/$A33</f>
        <v>0.25</v>
      </c>
      <c r="DU33">
        <f>('Dat1'!NH34+'Dat1'!OZ34+'Dat1'!QR34+'Dat1'!SJ34)/$A33</f>
        <v>0</v>
      </c>
      <c r="DV33">
        <f>('Dat1'!NI34+'Dat1'!PA34+'Dat1'!QS34+'Dat1'!SK34)/$A33</f>
        <v>0</v>
      </c>
      <c r="DW33">
        <f>('Dat1'!NJ34+'Dat1'!PB34+'Dat1'!QT34+'Dat1'!SL34)/$A33</f>
        <v>0.25</v>
      </c>
      <c r="DX33">
        <f>('Dat1'!NK34+'Dat1'!PC34+'Dat1'!QU34+'Dat1'!SM34)/$A33</f>
        <v>0</v>
      </c>
      <c r="DY33">
        <f>('Dat1'!NL34+'Dat1'!PD34+'Dat1'!QV34+'Dat1'!SN34)/$A33</f>
        <v>0</v>
      </c>
      <c r="DZ33" s="8">
        <f t="shared" si="7"/>
        <v>0</v>
      </c>
      <c r="EA33" s="8">
        <f t="shared" si="8"/>
        <v>5</v>
      </c>
      <c r="EB33" s="127">
        <f>('Dat1'!SO34+'Dat1'!SQ34+'Dat1'!SS34+'Dat1'!SU34)/$A33</f>
        <v>0</v>
      </c>
      <c r="EC33" s="127">
        <f>('Dat1'!SP34+'Dat1'!SR34+'Dat1'!ST34+'Dat1'!SV34)/$A33</f>
        <v>0</v>
      </c>
      <c r="ED33" s="8">
        <f t="shared" si="16"/>
        <v>0</v>
      </c>
      <c r="EE33" s="8">
        <f t="shared" si="9"/>
        <v>0</v>
      </c>
      <c r="EF33">
        <f>SUM('Dat1'!SW34+'Dat1'!TE34+'Dat1'!TM34+'Dat1'!TU34)/$A33</f>
        <v>0</v>
      </c>
      <c r="EG33">
        <f>SUM('Dat1'!SX34+'Dat1'!TF34+'Dat1'!TN34+'Dat1'!TV34)/$A33</f>
        <v>0</v>
      </c>
      <c r="EH33">
        <f>SUM('Dat1'!SY34+'Dat1'!TG34+'Dat1'!TO34+'Dat1'!TW34)/$A33</f>
        <v>0</v>
      </c>
      <c r="EI33">
        <f>SUM('Dat1'!SZ34+'Dat1'!TH34+'Dat1'!TP34+'Dat1'!TX34)/$A33</f>
        <v>0</v>
      </c>
      <c r="EJ33">
        <f>SUM('Dat1'!TA34+'Dat1'!TI34+'Dat1'!TQ34+'Dat1'!TY34)/$A33</f>
        <v>0</v>
      </c>
      <c r="EK33">
        <f>SUM('Dat1'!TB34+'Dat1'!TJ34+'Dat1'!TR34+'Dat1'!TZ34)/$A33</f>
        <v>0</v>
      </c>
      <c r="EL33">
        <f>SUM('Dat1'!TC34+'Dat1'!TK34+'Dat1'!TS34+'Dat1'!UA34)/$A33</f>
        <v>0</v>
      </c>
      <c r="EM33">
        <f>SUM('Dat1'!TD34+'Dat1'!TL34+'Dat1'!TT34+'Dat1'!UB34)/$A33</f>
        <v>0</v>
      </c>
      <c r="EN33" s="8">
        <f t="shared" si="10"/>
        <v>0</v>
      </c>
      <c r="EO33" s="8">
        <f t="shared" si="11"/>
        <v>0</v>
      </c>
      <c r="EP33" s="7">
        <f>('Dat1'!UC34+'Dat1'!UG34)/2</f>
        <v>0</v>
      </c>
      <c r="EQ33" s="7">
        <f>('Dat1'!UD34+'Dat1'!UH34)/2</f>
        <v>9.5</v>
      </c>
      <c r="ER33" s="7">
        <f>('Dat1'!UE34+'Dat1'!UI34)/2</f>
        <v>1.5</v>
      </c>
      <c r="ES33" s="7">
        <f>('Dat1'!UF34+'Dat1'!UJ34)/2</f>
        <v>0</v>
      </c>
      <c r="ET33" s="8">
        <f>('Dat1'!UK34+'Dat1'!UT34)/2</f>
        <v>0</v>
      </c>
      <c r="EU33" s="8">
        <f>('Dat1'!UL34+'Dat1'!UU34)/2</f>
        <v>0</v>
      </c>
      <c r="EV33" s="8">
        <f>('Dat1'!UM34+'Dat1'!UV34)/2</f>
        <v>0.5</v>
      </c>
      <c r="EW33" s="8">
        <f>('Dat1'!UN34+'Dat1'!UW34)/2</f>
        <v>2</v>
      </c>
      <c r="EX33" s="8">
        <f>('Dat1'!UO34+'Dat1'!UX34)/2</f>
        <v>4</v>
      </c>
      <c r="EY33" s="8">
        <f>('Dat1'!UP34+'Dat1'!UY34)/2</f>
        <v>3</v>
      </c>
      <c r="EZ33" s="8">
        <f>('Dat1'!UQ34+'Dat1'!UZ34)/2</f>
        <v>0</v>
      </c>
      <c r="FA33" s="8">
        <f>('Dat1'!UR34+'Dat1'!VA34)/2</f>
        <v>0</v>
      </c>
      <c r="FB33" s="8">
        <f>('Dat1'!US34+'Dat1'!VB34)/2</f>
        <v>0</v>
      </c>
      <c r="FC33">
        <f>'Dat1'!VC34</f>
        <v>0</v>
      </c>
      <c r="FD33">
        <f>'Dat1'!VD34</f>
        <v>0</v>
      </c>
      <c r="FE33">
        <f>'Dat1'!VE34</f>
        <v>0</v>
      </c>
      <c r="FF33">
        <f>'Dat1'!VF34</f>
        <v>0</v>
      </c>
      <c r="FG33">
        <f>'Dat1'!VG34</f>
        <v>0</v>
      </c>
      <c r="FH33">
        <f>'Dat1'!VH34</f>
        <v>0</v>
      </c>
      <c r="FI33">
        <f>'Dat1'!VI34</f>
        <v>1</v>
      </c>
      <c r="FJ33">
        <f>'Dat1'!VJ34</f>
        <v>1</v>
      </c>
      <c r="FK33">
        <f>'Dat1'!VK34</f>
        <v>0</v>
      </c>
      <c r="FL33">
        <f>'Dat1'!VL34</f>
        <v>0</v>
      </c>
      <c r="FM33">
        <f>'Dat1'!VM34</f>
        <v>5</v>
      </c>
      <c r="FN33">
        <f>'Dat1'!VN34</f>
        <v>9</v>
      </c>
      <c r="FO33">
        <f>'Dat1'!VO34</f>
        <v>0</v>
      </c>
      <c r="FP33">
        <f>'Dat1'!VP34</f>
        <v>0</v>
      </c>
      <c r="FQ33">
        <f>'Dat1'!VQ34</f>
        <v>0</v>
      </c>
      <c r="FR33">
        <f>'Dat1'!VR34</f>
        <v>0</v>
      </c>
      <c r="FS33">
        <f>'Dat1'!VS34</f>
        <v>0</v>
      </c>
      <c r="FT33">
        <f>'Dat1'!VT34</f>
        <v>0</v>
      </c>
      <c r="FU33">
        <f>'Dat1'!VU34</f>
        <v>2</v>
      </c>
      <c r="FV33">
        <f>'Dat1'!VV34</f>
        <v>0</v>
      </c>
      <c r="FW33">
        <f>'Dat1'!VW34</f>
        <v>0</v>
      </c>
      <c r="FX33">
        <f>'Dat1'!VX34</f>
        <v>0</v>
      </c>
      <c r="FY33">
        <f>'Dat1'!VY34</f>
        <v>0</v>
      </c>
      <c r="FZ33">
        <f>'Dat1'!VZ34</f>
        <v>0</v>
      </c>
      <c r="GA33">
        <f>'Dat1'!WA34</f>
        <v>0</v>
      </c>
      <c r="GB33">
        <f>'Dat1'!WB34</f>
        <v>0</v>
      </c>
      <c r="GC33">
        <f>'Dat1'!WC34</f>
        <v>0</v>
      </c>
      <c r="GD33">
        <f>'Dat1'!WD34</f>
        <v>0</v>
      </c>
      <c r="GE33" s="12">
        <f>'Dat1'!WO34</f>
        <v>0</v>
      </c>
      <c r="GF33" s="12">
        <f>'Dat1'!WP34</f>
        <v>0</v>
      </c>
      <c r="GG33">
        <f>'Dat1'!WQ34</f>
        <v>0</v>
      </c>
      <c r="GH33">
        <f>'Dat1'!WR34</f>
        <v>0</v>
      </c>
      <c r="GI33">
        <f>'Dat1'!WS34</f>
        <v>0</v>
      </c>
      <c r="GJ33">
        <f>'Dat1'!WT34</f>
        <v>0</v>
      </c>
      <c r="GK33">
        <f>'Dat1'!WU34</f>
        <v>0</v>
      </c>
      <c r="GL33">
        <f>'Dat1'!WV34</f>
        <v>0</v>
      </c>
      <c r="GM33">
        <f>'Dat1'!WW34</f>
        <v>0</v>
      </c>
      <c r="GN33">
        <f>'Dat1'!WX34</f>
        <v>0</v>
      </c>
      <c r="GO33">
        <f>'Dat1'!WY34</f>
        <v>0</v>
      </c>
      <c r="GP33">
        <f>'Dat1'!WZ34</f>
        <v>0</v>
      </c>
      <c r="GQ33">
        <f>'Dat1'!XA34</f>
        <v>0</v>
      </c>
      <c r="GR33">
        <f>'Dat1'!XB34</f>
        <v>0</v>
      </c>
      <c r="GS33">
        <f>'Dat1'!XC34</f>
        <v>0</v>
      </c>
      <c r="GT33">
        <f>'Dat1'!XD34</f>
        <v>2</v>
      </c>
      <c r="GU33">
        <f>'Dat1'!XE34</f>
        <v>0</v>
      </c>
      <c r="GV33">
        <f>'Dat1'!XF34</f>
        <v>0</v>
      </c>
      <c r="GW33">
        <f>'Dat1'!XG34</f>
        <v>1</v>
      </c>
      <c r="GX33">
        <f>'Dat1'!XH34</f>
        <v>0</v>
      </c>
      <c r="GY33">
        <f>'Dat1'!XI34</f>
        <v>1</v>
      </c>
      <c r="GZ33">
        <f>'Dat1'!XJ34</f>
        <v>0</v>
      </c>
      <c r="HA33">
        <f>'Dat1'!XK34</f>
        <v>0</v>
      </c>
      <c r="HB33">
        <f>'Dat1'!XL34</f>
        <v>0</v>
      </c>
      <c r="HC33">
        <f>'Dat1'!XM34</f>
        <v>0</v>
      </c>
      <c r="HD33">
        <f>'Dat1'!XN34</f>
        <v>1</v>
      </c>
      <c r="HE33">
        <f>'Dat1'!XO34</f>
        <v>2</v>
      </c>
      <c r="HF33">
        <f>'Dat1'!XP34</f>
        <v>0</v>
      </c>
      <c r="HG33" s="12">
        <f t="shared" si="12"/>
        <v>0</v>
      </c>
      <c r="HH33" s="12">
        <f t="shared" si="13"/>
        <v>7</v>
      </c>
      <c r="HI33">
        <f>'Dat1'!XQ34</f>
        <v>0</v>
      </c>
      <c r="HJ33">
        <f>'Dat1'!XR34</f>
        <v>0</v>
      </c>
      <c r="HK33">
        <f>'Dat1'!XS34</f>
        <v>0</v>
      </c>
      <c r="HL33">
        <f>'Dat1'!XT34</f>
        <v>0</v>
      </c>
      <c r="HM33">
        <f>'Dat1'!XU34</f>
        <v>0</v>
      </c>
      <c r="HN33">
        <f>'Dat1'!XV34</f>
        <v>0</v>
      </c>
      <c r="HO33">
        <f>'Dat1'!XW34</f>
        <v>0</v>
      </c>
      <c r="HP33">
        <f>'Dat1'!XX34</f>
        <v>0</v>
      </c>
      <c r="HQ33">
        <f>'Dat1'!XY34</f>
        <v>0</v>
      </c>
      <c r="HR33">
        <f>'Dat1'!XZ34</f>
        <v>0</v>
      </c>
      <c r="HS33">
        <f>'Dat1'!YA34</f>
        <v>0</v>
      </c>
      <c r="HT33">
        <f>'Dat1'!YB34</f>
        <v>0</v>
      </c>
      <c r="HU33">
        <f>'Dat1'!YC34</f>
        <v>0</v>
      </c>
      <c r="HV33">
        <f>'Dat1'!YD34</f>
        <v>0</v>
      </c>
      <c r="HW33">
        <f>'Dat1'!YE34</f>
        <v>0</v>
      </c>
      <c r="HX33">
        <f>'Dat1'!YF34</f>
        <v>0</v>
      </c>
      <c r="HY33">
        <f>'Dat1'!YG34</f>
        <v>0</v>
      </c>
      <c r="HZ33">
        <f>'Dat1'!YH34</f>
        <v>0</v>
      </c>
      <c r="IA33">
        <f>'Dat1'!YI34</f>
        <v>0</v>
      </c>
      <c r="IB33">
        <f>'Dat1'!YJ34</f>
        <v>0</v>
      </c>
      <c r="IC33">
        <f>'Dat1'!YK34</f>
        <v>0</v>
      </c>
      <c r="ID33">
        <f>'Dat1'!YL34</f>
        <v>0</v>
      </c>
      <c r="IE33">
        <f>'Dat1'!YM34</f>
        <v>0</v>
      </c>
      <c r="IF33">
        <f>'Dat1'!YN34</f>
        <v>0</v>
      </c>
      <c r="IG33">
        <f>'Dat1'!YO34</f>
        <v>4</v>
      </c>
      <c r="IH33">
        <f>'Dat1'!YP34</f>
        <v>0</v>
      </c>
      <c r="II33">
        <f>'Dat1'!YQ34</f>
        <v>0</v>
      </c>
      <c r="IJ33">
        <f>'Dat1'!YR34</f>
        <v>0</v>
      </c>
      <c r="IK33">
        <f>'Dat1'!YS34</f>
        <v>0</v>
      </c>
      <c r="IL33">
        <f>'Dat1'!YT34</f>
        <v>6</v>
      </c>
      <c r="IM33">
        <f>'Dat1'!YU34</f>
        <v>0</v>
      </c>
      <c r="IN33">
        <f>'Dat1'!YV34</f>
        <v>0</v>
      </c>
      <c r="IO33">
        <f>'Dat1'!YW34</f>
        <v>0</v>
      </c>
      <c r="IP33">
        <f>'Dat1'!YX34</f>
        <v>0</v>
      </c>
      <c r="IQ33">
        <f>'Dat1'!YY34</f>
        <v>0</v>
      </c>
      <c r="IR33">
        <f>'Dat1'!YZ34</f>
        <v>6</v>
      </c>
      <c r="IS33">
        <f>'Dat1'!ZA34</f>
        <v>0</v>
      </c>
      <c r="IT33">
        <f>'Dat1'!ZB34</f>
        <v>0</v>
      </c>
      <c r="IU33">
        <f>'Dat1'!ZC34</f>
        <v>0</v>
      </c>
      <c r="IV33">
        <f>'Dat1'!ZD34</f>
        <v>0</v>
      </c>
      <c r="IW33">
        <f>'Dat1'!ZE34</f>
        <v>0</v>
      </c>
      <c r="IX33">
        <f>'Dat1'!ZF34</f>
        <v>0</v>
      </c>
      <c r="IY33">
        <f>'Dat1'!ZG34</f>
        <v>0</v>
      </c>
      <c r="IZ33">
        <f>'Dat1'!ZH34</f>
        <v>0</v>
      </c>
      <c r="JA33">
        <f>'Dat1'!ZI34</f>
        <v>0</v>
      </c>
      <c r="JB33">
        <f>'Dat1'!ZJ34</f>
        <v>0</v>
      </c>
      <c r="JC33" s="12">
        <f t="shared" si="3"/>
        <v>0</v>
      </c>
      <c r="JD33" s="12">
        <f t="shared" si="4"/>
        <v>16</v>
      </c>
      <c r="JE33">
        <f>'Dat1'!ZK34</f>
        <v>0</v>
      </c>
      <c r="JF33">
        <f>'Dat1'!ZL34</f>
        <v>0</v>
      </c>
      <c r="JG33">
        <f>'Dat1'!ZM34</f>
        <v>0</v>
      </c>
      <c r="JH33">
        <f>'Dat1'!ZN34</f>
        <v>0</v>
      </c>
      <c r="JI33">
        <f>'Dat1'!ZO34</f>
        <v>0</v>
      </c>
      <c r="JJ33">
        <f>'Dat1'!ZP34</f>
        <v>0</v>
      </c>
      <c r="JK33">
        <f>'Dat1'!ZQ34</f>
        <v>0</v>
      </c>
      <c r="JL33">
        <f>'Dat1'!ZR34</f>
        <v>0</v>
      </c>
      <c r="JM33">
        <f>'Dat1'!ZS34</f>
        <v>0</v>
      </c>
      <c r="JN33">
        <f>'Dat1'!ZT34</f>
        <v>0</v>
      </c>
      <c r="JO33">
        <f>'Dat1'!ZU34</f>
        <v>0</v>
      </c>
      <c r="JP33">
        <f>'Dat1'!ZV34</f>
        <v>0</v>
      </c>
      <c r="JQ33">
        <f>'Dat1'!ZW34</f>
        <v>0</v>
      </c>
      <c r="JR33">
        <f>'Dat1'!ZX34</f>
        <v>0</v>
      </c>
      <c r="JS33">
        <f>'Dat1'!ZY34</f>
        <v>0</v>
      </c>
      <c r="JT33">
        <f>'Dat1'!ZZ34</f>
        <v>0</v>
      </c>
      <c r="JU33">
        <f>'Dat1'!AAA34</f>
        <v>0</v>
      </c>
      <c r="JV33">
        <f>'Dat1'!AAB34</f>
        <v>0</v>
      </c>
      <c r="JW33">
        <f>'Dat1'!AAC34</f>
        <v>0</v>
      </c>
      <c r="JX33">
        <f>'Dat1'!AAD34</f>
        <v>0</v>
      </c>
      <c r="JY33">
        <f>'Dat1'!AAE34</f>
        <v>0</v>
      </c>
      <c r="JZ33">
        <f>'Dat1'!AAF34</f>
        <v>0</v>
      </c>
      <c r="KA33">
        <f>'Dat1'!AAG34</f>
        <v>0</v>
      </c>
      <c r="KB33">
        <f>'Dat1'!AAH34</f>
        <v>1</v>
      </c>
      <c r="KC33">
        <f>'Dat1'!AAI34</f>
        <v>0</v>
      </c>
      <c r="KD33">
        <f>'Dat1'!AAJ34</f>
        <v>45</v>
      </c>
      <c r="KE33">
        <f>'Dat1'!AAK34</f>
        <v>0</v>
      </c>
      <c r="KF33">
        <f>'Dat1'!AAL34</f>
        <v>0</v>
      </c>
      <c r="KG33">
        <f>'Dat1'!AAM34</f>
        <v>0</v>
      </c>
      <c r="KH33">
        <f>'Dat1'!AAN34</f>
        <v>0</v>
      </c>
      <c r="KI33">
        <f>'Dat1'!AAO34</f>
        <v>0</v>
      </c>
      <c r="KJ33">
        <f>'Dat1'!AAP34</f>
        <v>0</v>
      </c>
      <c r="KK33">
        <f>'Dat1'!AAQ34</f>
        <v>0</v>
      </c>
      <c r="KL33">
        <f>'Dat1'!AAR34</f>
        <v>0</v>
      </c>
      <c r="KM33">
        <f>'Dat1'!AAS34</f>
        <v>3</v>
      </c>
      <c r="KN33">
        <f>'Dat1'!AAT34</f>
        <v>0</v>
      </c>
      <c r="KO33">
        <f>'Dat1'!AAU34</f>
        <v>0</v>
      </c>
      <c r="KP33">
        <f>'Dat1'!AAV34</f>
        <v>3</v>
      </c>
      <c r="KQ33">
        <f>'Dat1'!AAW34</f>
        <v>0</v>
      </c>
      <c r="KR33">
        <f>'Dat1'!AAX34</f>
        <v>0</v>
      </c>
      <c r="KS33">
        <f>'Dat1'!AAY34</f>
        <v>0</v>
      </c>
      <c r="KT33">
        <f>'Dat1'!AAZ34</f>
        <v>0</v>
      </c>
      <c r="KU33">
        <f>'Dat1'!ABA34</f>
        <v>0</v>
      </c>
      <c r="KV33">
        <f>'Dat1'!ABB34</f>
        <v>0</v>
      </c>
      <c r="KW33" s="12">
        <f>SUM(Dat1fix!JE33:JZ33)</f>
        <v>0</v>
      </c>
      <c r="KX33" s="12">
        <f t="shared" si="14"/>
        <v>52</v>
      </c>
      <c r="KY33" s="12">
        <f>'Dat1'!ABC34</f>
        <v>0</v>
      </c>
      <c r="KZ33" s="12">
        <f>'Dat1'!ABD34</f>
        <v>0</v>
      </c>
      <c r="LA33">
        <f>'Dat1'!ABE34</f>
        <v>0</v>
      </c>
      <c r="LB33">
        <f>'Dat1'!ABF34</f>
        <v>0</v>
      </c>
      <c r="LC33">
        <f>'Dat1'!ABG34</f>
        <v>0</v>
      </c>
      <c r="LD33">
        <f>'Dat1'!VI34</f>
        <v>1</v>
      </c>
      <c r="LE33">
        <f>'Dat1'!VJ34</f>
        <v>1</v>
      </c>
      <c r="LF33">
        <f>'Dat1'!VK34</f>
        <v>0</v>
      </c>
      <c r="LG33">
        <f>'Dat1'!VL34</f>
        <v>0</v>
      </c>
      <c r="LH33">
        <f>'Dat1'!VM34</f>
        <v>5</v>
      </c>
      <c r="LI33">
        <f>'Dat1'!VN34</f>
        <v>9</v>
      </c>
      <c r="LJ33">
        <f>'Dat1'!VO34</f>
        <v>0</v>
      </c>
      <c r="LK33">
        <f>'Dat1'!VP34</f>
        <v>0</v>
      </c>
      <c r="LL33">
        <f>'Dat1'!VQ34</f>
        <v>0</v>
      </c>
      <c r="LM33">
        <f>'Dat1'!VR34</f>
        <v>0</v>
      </c>
      <c r="LN33">
        <f>'Dat1'!VS34</f>
        <v>0</v>
      </c>
      <c r="LO33">
        <f>'Dat1'!VT34</f>
        <v>0</v>
      </c>
      <c r="LP33">
        <f>'Dat1'!VU34</f>
        <v>2</v>
      </c>
      <c r="LQ33">
        <f>'Dat1'!VV34</f>
        <v>0</v>
      </c>
      <c r="LR33">
        <f>'Dat1'!VW34</f>
        <v>0</v>
      </c>
      <c r="LS33">
        <f>'Dat1'!VX34</f>
        <v>0</v>
      </c>
      <c r="LT33">
        <f>'Dat1'!VY34</f>
        <v>0</v>
      </c>
      <c r="LU33">
        <f>'Dat1'!VZ34</f>
        <v>0</v>
      </c>
      <c r="LV33" s="12">
        <f>'Dat1'!WA34</f>
        <v>0</v>
      </c>
      <c r="LW33" s="12">
        <f>'Dat1'!WB34</f>
        <v>0</v>
      </c>
      <c r="LX33" s="12">
        <f>'Dat1'!WC34</f>
        <v>0</v>
      </c>
      <c r="LY33" s="12">
        <f>'Dat1'!WD34</f>
        <v>0</v>
      </c>
      <c r="LZ33" s="364">
        <f>'Dat1'!AG34</f>
        <v>4</v>
      </c>
      <c r="MA33" s="364">
        <f>'Dat1'!AH34</f>
        <v>4</v>
      </c>
      <c r="MB33" s="364">
        <f>'Dat1'!AI34</f>
        <v>6</v>
      </c>
      <c r="MC33" s="364">
        <f>'Dat1'!AJ34</f>
        <v>6</v>
      </c>
      <c r="MD33" s="364">
        <f>'Dat1'!WE34</f>
        <v>14</v>
      </c>
    </row>
    <row r="34" spans="1:342">
      <c r="A34" s="73">
        <f>'Dat1'!C35</f>
        <v>4</v>
      </c>
      <c r="B34" t="str">
        <f>'Dat1'!F35</f>
        <v>Telemark</v>
      </c>
      <c r="C34" t="str">
        <f>'Dat1'!G35</f>
        <v>Vest-Telemark vgs</v>
      </c>
      <c r="D34" t="str">
        <f>'Dat1'!H35&amp;" ("&amp;LEFT('Dat1'!I35,1)&amp;"S)"</f>
        <v>Arendal  fengsel Kleivgrend avd (LS)</v>
      </c>
      <c r="E34">
        <f t="shared" si="18"/>
        <v>2</v>
      </c>
      <c r="F34" s="144">
        <v>0</v>
      </c>
      <c r="G34">
        <f>'Dat1'!J35</f>
        <v>28</v>
      </c>
      <c r="H34" s="8">
        <f>('Dat1'!AK35+'Dat1'!AM35+'Dat1'!AO35+'Dat1'!AQ35)/$A34</f>
        <v>0</v>
      </c>
      <c r="I34" s="8">
        <f>('Dat1'!AL35+'Dat1'!AN35+'Dat1'!AP35+'Dat1'!AR35)/$A34</f>
        <v>0</v>
      </c>
      <c r="J34">
        <f>('Dat1'!AS35+'Dat1'!BS35+'Dat1'!CS35+'Dat1'!DS35)/$A34</f>
        <v>0</v>
      </c>
      <c r="K34">
        <f>('Dat1'!AT35+'Dat1'!BT35+'Dat1'!CT35+'Dat1'!DT35)/$A34</f>
        <v>0</v>
      </c>
      <c r="L34">
        <f>('Dat1'!AU35+'Dat1'!BU35+'Dat1'!CU35+'Dat1'!DU35)/$A34</f>
        <v>0</v>
      </c>
      <c r="M34">
        <f>('Dat1'!AV35+'Dat1'!BV35+'Dat1'!CV35+'Dat1'!DV35)/$A34</f>
        <v>0</v>
      </c>
      <c r="N34">
        <f>('Dat1'!AW35+'Dat1'!BW35+'Dat1'!CW35+'Dat1'!DW35)/$A34</f>
        <v>0</v>
      </c>
      <c r="O34">
        <f>('Dat1'!AX35+'Dat1'!BX35+'Dat1'!CX35+'Dat1'!DX35)/$A34</f>
        <v>0</v>
      </c>
      <c r="P34">
        <f>('Dat1'!AY35+'Dat1'!BY35+'Dat1'!CY35+'Dat1'!DY35)/$A34</f>
        <v>0</v>
      </c>
      <c r="Q34">
        <f>('Dat1'!AZ35+'Dat1'!BZ35+'Dat1'!CZ35+'Dat1'!DZ35)/$A34</f>
        <v>0</v>
      </c>
      <c r="R34">
        <f>('Dat1'!BA35+'Dat1'!CA35+'Dat1'!DA35+'Dat1'!EA35)/$A34</f>
        <v>0</v>
      </c>
      <c r="S34">
        <f>('Dat1'!BB35+'Dat1'!CB35+'Dat1'!DB35+'Dat1'!EB35)/$A34</f>
        <v>0</v>
      </c>
      <c r="T34">
        <f>('Dat1'!BC35+'Dat1'!CC35+'Dat1'!DC35+'Dat1'!EC35)/$A34</f>
        <v>0</v>
      </c>
      <c r="U34">
        <f>('Dat1'!BD35+'Dat1'!CD35+'Dat1'!DD35+'Dat1'!ED35)/$A34</f>
        <v>0</v>
      </c>
      <c r="V34">
        <f>('Dat1'!BE35+'Dat1'!CE35+'Dat1'!DE35+'Dat1'!EE35)/$A34</f>
        <v>0</v>
      </c>
      <c r="W34">
        <f>('Dat1'!BF35+'Dat1'!CF35+'Dat1'!DF35+'Dat1'!EF35)/$A34</f>
        <v>0</v>
      </c>
      <c r="X34">
        <f>('Dat1'!BG35+'Dat1'!CG35+'Dat1'!DG35+'Dat1'!EG35)/$A34</f>
        <v>0</v>
      </c>
      <c r="Y34">
        <f>('Dat1'!BH35+'Dat1'!CH35+'Dat1'!DH35+'Dat1'!EH35)/$A34</f>
        <v>0</v>
      </c>
      <c r="Z34">
        <f>('Dat1'!BI35+'Dat1'!CI35+'Dat1'!DI35+'Dat1'!EI35)/$A34</f>
        <v>0</v>
      </c>
      <c r="AA34">
        <f>('Dat1'!BJ35+'Dat1'!CJ35+'Dat1'!DJ35+'Dat1'!EJ35)/$A34</f>
        <v>0.25</v>
      </c>
      <c r="AB34">
        <f>('Dat1'!BK35+'Dat1'!CK35+'Dat1'!DK35+'Dat1'!EK35)/$A34</f>
        <v>0</v>
      </c>
      <c r="AC34">
        <f>('Dat1'!BL35+'Dat1'!CL35+'Dat1'!DL35+'Dat1'!EL35)/$A34</f>
        <v>0</v>
      </c>
      <c r="AD34">
        <f>('Dat1'!BM35+'Dat1'!CM35+'Dat1'!DM35+'Dat1'!EM35)/$A34</f>
        <v>0</v>
      </c>
      <c r="AE34">
        <f>('Dat1'!BN35+'Dat1'!CN35+'Dat1'!DN35+'Dat1'!EN35)/$A34</f>
        <v>0</v>
      </c>
      <c r="AF34">
        <f>('Dat1'!BO35+'Dat1'!CO35+'Dat1'!DO35+'Dat1'!EO35)/$A34</f>
        <v>2</v>
      </c>
      <c r="AG34">
        <f>('Dat1'!BP35+'Dat1'!CP35+'Dat1'!DP35+'Dat1'!EP35)/$A34</f>
        <v>2.25</v>
      </c>
      <c r="AH34">
        <f>('Dat1'!BQ35+'Dat1'!CQ35+'Dat1'!DQ35+'Dat1'!EQ35)/$A34</f>
        <v>0</v>
      </c>
      <c r="AI34">
        <f>('Dat1'!BR35+'Dat1'!CR35+'Dat1'!DR35+'Dat1'!ER35)/$A34</f>
        <v>0</v>
      </c>
      <c r="AJ34" s="8">
        <f t="shared" si="5"/>
        <v>0</v>
      </c>
      <c r="AK34" s="8">
        <f t="shared" si="6"/>
        <v>4.5</v>
      </c>
      <c r="AL34">
        <f>('Dat1'!ES35+'Dat1'!GM35+'Dat1'!IG35+'Dat1'!KA35)/$A34</f>
        <v>0</v>
      </c>
      <c r="AM34">
        <f>('Dat1'!ET35+'Dat1'!GN35+'Dat1'!IH35+'Dat1'!KB35)/$A34</f>
        <v>0</v>
      </c>
      <c r="AN34">
        <f>('Dat1'!EU35+'Dat1'!GO35+'Dat1'!II35+'Dat1'!KC35)/$A34</f>
        <v>0</v>
      </c>
      <c r="AO34">
        <f>('Dat1'!EV35+'Dat1'!GP35+'Dat1'!IJ35+'Dat1'!KD35)/$A34</f>
        <v>0</v>
      </c>
      <c r="AP34">
        <f>('Dat1'!EW35+'Dat1'!GQ35+'Dat1'!IK35+'Dat1'!KE35)/$A34</f>
        <v>0</v>
      </c>
      <c r="AQ34">
        <f>('Dat1'!EX35+'Dat1'!GR35+'Dat1'!IL35+'Dat1'!KF35)/$A34</f>
        <v>0</v>
      </c>
      <c r="AR34">
        <f>('Dat1'!EY35+'Dat1'!GS35+'Dat1'!IM35+'Dat1'!KG35)/$A34</f>
        <v>0</v>
      </c>
      <c r="AS34">
        <f>('Dat1'!EZ35+'Dat1'!GT35+'Dat1'!IN35+'Dat1'!KH35)/$A34</f>
        <v>0</v>
      </c>
      <c r="AT34">
        <f>('Dat1'!FA35+'Dat1'!GU35+'Dat1'!IO35+'Dat1'!KI35)/$A34</f>
        <v>0</v>
      </c>
      <c r="AU34">
        <f>('Dat1'!FB35+'Dat1'!GV35+'Dat1'!IP35+'Dat1'!KJ35)/$A34</f>
        <v>0</v>
      </c>
      <c r="AV34">
        <f>('Dat1'!FC35+'Dat1'!GW35+'Dat1'!IQ35+'Dat1'!KK35)/$A34</f>
        <v>0</v>
      </c>
      <c r="AW34">
        <f>('Dat1'!FD35+'Dat1'!GX35+'Dat1'!IR35+'Dat1'!KL35)/$A34</f>
        <v>0</v>
      </c>
      <c r="AX34">
        <f>('Dat1'!FE35+'Dat1'!GY35+'Dat1'!IS35+'Dat1'!KM35)/$A34</f>
        <v>0</v>
      </c>
      <c r="AY34">
        <f>('Dat1'!FF35+'Dat1'!GZ35+'Dat1'!IT35+'Dat1'!KN35)/$A34</f>
        <v>0</v>
      </c>
      <c r="AZ34">
        <f>('Dat1'!FG35+'Dat1'!HA35+'Dat1'!IU35+'Dat1'!KO35)/$A34</f>
        <v>0</v>
      </c>
      <c r="BA34">
        <f>('Dat1'!FH35+'Dat1'!HB35+'Dat1'!IV35+'Dat1'!KP35)/$A34</f>
        <v>0</v>
      </c>
      <c r="BB34">
        <f>('Dat1'!FI35+'Dat1'!HC35+'Dat1'!IW35+'Dat1'!KQ35)/$A34</f>
        <v>0</v>
      </c>
      <c r="BC34">
        <f>('Dat1'!FJ35+'Dat1'!HD35+'Dat1'!IX35+'Dat1'!KR35)/$A34</f>
        <v>0</v>
      </c>
      <c r="BD34">
        <f>('Dat1'!FK35+'Dat1'!HE35+'Dat1'!IY35+'Dat1'!KS35)/$A34</f>
        <v>0</v>
      </c>
      <c r="BE34">
        <f>('Dat1'!FL35+'Dat1'!HF35+'Dat1'!IZ35+'Dat1'!KT35)/$A34</f>
        <v>0</v>
      </c>
      <c r="BF34">
        <f>('Dat1'!FM35+'Dat1'!HG35+'Dat1'!JA35+'Dat1'!KU35)/$A34</f>
        <v>0</v>
      </c>
      <c r="BG34">
        <f>('Dat1'!FN35+'Dat1'!HH35+'Dat1'!JB35+'Dat1'!KV35)/$A34</f>
        <v>0</v>
      </c>
      <c r="BH34">
        <f>('Dat1'!FO35+'Dat1'!HI35+'Dat1'!JC35+'Dat1'!KW35)/$A34</f>
        <v>0</v>
      </c>
      <c r="BI34">
        <f>('Dat1'!FP35+'Dat1'!HJ35+'Dat1'!JD35+'Dat1'!KX35)/$A34</f>
        <v>0</v>
      </c>
      <c r="BJ34">
        <f>('Dat1'!FQ35+'Dat1'!HK35+'Dat1'!JE35+'Dat1'!KY35)/$A34</f>
        <v>0</v>
      </c>
      <c r="BK34">
        <f>('Dat1'!FR35+'Dat1'!HL35+'Dat1'!JF35+'Dat1'!KZ35)/$A34</f>
        <v>0</v>
      </c>
      <c r="BL34">
        <f>('Dat1'!FS35+'Dat1'!HM35+'Dat1'!JG35+'Dat1'!LA35)/$A34</f>
        <v>0</v>
      </c>
      <c r="BM34">
        <f>('Dat1'!FT35+'Dat1'!HN35+'Dat1'!JH35+'Dat1'!LB35)/$A34</f>
        <v>0</v>
      </c>
      <c r="BN34">
        <f>('Dat1'!FU35+'Dat1'!HO35+'Dat1'!JI35+'Dat1'!LC35)/$A34</f>
        <v>0</v>
      </c>
      <c r="BO34">
        <f>('Dat1'!FV35+'Dat1'!HP35+'Dat1'!JJ35+'Dat1'!LD35)/$A34</f>
        <v>3.25</v>
      </c>
      <c r="BP34">
        <f>('Dat1'!FW35+'Dat1'!HQ35+'Dat1'!JK35+'Dat1'!LE35)/$A34</f>
        <v>0</v>
      </c>
      <c r="BQ34">
        <f>('Dat1'!FX35+'Dat1'!HR35+'Dat1'!JL35+'Dat1'!LF35)/$A34</f>
        <v>4.5</v>
      </c>
      <c r="BR34">
        <f>('Dat1'!FY35+'Dat1'!HS35+'Dat1'!JM35+'Dat1'!LG35)/$A34</f>
        <v>0</v>
      </c>
      <c r="BS34">
        <f>('Dat1'!FZ35+'Dat1'!HT35+'Dat1'!JN35+'Dat1'!LH35)/$A34</f>
        <v>0</v>
      </c>
      <c r="BT34">
        <f>('Dat1'!GA35+'Dat1'!HU35+'Dat1'!JO35+'Dat1'!LI35)/$A34</f>
        <v>0</v>
      </c>
      <c r="BU34">
        <f>('Dat1'!GB35+'Dat1'!HV35+'Dat1'!JP35+'Dat1'!LJ35)/$A34</f>
        <v>0</v>
      </c>
      <c r="BV34">
        <f>('Dat1'!GC35+'Dat1'!HW35+'Dat1'!JQ35+'Dat1'!LK35)/$A34</f>
        <v>0</v>
      </c>
      <c r="BW34">
        <f>('Dat1'!GD35+'Dat1'!HX35+'Dat1'!JR35+'Dat1'!LL35)/$A34</f>
        <v>0</v>
      </c>
      <c r="BX34">
        <f>('Dat1'!GE35+'Dat1'!HY35+'Dat1'!JS35+'Dat1'!LM35)/$A34</f>
        <v>0</v>
      </c>
      <c r="BY34">
        <f>('Dat1'!GF35+'Dat1'!HZ35+'Dat1'!JT35+'Dat1'!LN35)/$A34</f>
        <v>0</v>
      </c>
      <c r="BZ34">
        <f>('Dat1'!GG35+'Dat1'!IA35+'Dat1'!JU35+'Dat1'!LO35)/$A34</f>
        <v>0</v>
      </c>
      <c r="CA34">
        <f>('Dat1'!GH35+'Dat1'!IB35+'Dat1'!JV35+'Dat1'!LP35)/$A34</f>
        <v>0</v>
      </c>
      <c r="CB34">
        <f>('Dat1'!GI35+'Dat1'!IC35+'Dat1'!JW35+'Dat1'!LQ35)/$A34</f>
        <v>0</v>
      </c>
      <c r="CC34">
        <f>('Dat1'!GJ35+'Dat1'!ID35+'Dat1'!JX35+'Dat1'!LR35)/$A34</f>
        <v>0</v>
      </c>
      <c r="CD34">
        <f>('Dat1'!GK35+'Dat1'!IE35+'Dat1'!JY35+'Dat1'!LS35)/$A34</f>
        <v>0</v>
      </c>
      <c r="CE34">
        <f>('Dat1'!GL35+'Dat1'!IF35+'Dat1'!JZ35+'Dat1'!LT35)/$A34</f>
        <v>0</v>
      </c>
      <c r="CF34" s="8">
        <f t="shared" si="1"/>
        <v>0</v>
      </c>
      <c r="CG34" s="8">
        <f t="shared" si="2"/>
        <v>7.75</v>
      </c>
      <c r="CH34">
        <f>('Dat1'!LU35+'Dat1'!NM35+'Dat1'!PE35+'Dat1'!QW35)/$A34</f>
        <v>0</v>
      </c>
      <c r="CI34">
        <f>('Dat1'!LV35+'Dat1'!NN35+'Dat1'!PF35+'Dat1'!QX35)/$A34</f>
        <v>0</v>
      </c>
      <c r="CJ34">
        <f>('Dat1'!LW35+'Dat1'!NO35+'Dat1'!PG35+'Dat1'!QY35)/$A34</f>
        <v>0</v>
      </c>
      <c r="CK34">
        <f>('Dat1'!LX35+'Dat1'!NP35+'Dat1'!PH35+'Dat1'!QZ35)/$A34</f>
        <v>0</v>
      </c>
      <c r="CL34">
        <f>('Dat1'!LY35+'Dat1'!NQ35+'Dat1'!PI35+'Dat1'!RA35)/$A34</f>
        <v>0</v>
      </c>
      <c r="CM34">
        <f>('Dat1'!LZ35+'Dat1'!NR35+'Dat1'!PJ35+'Dat1'!RB35)/$A34</f>
        <v>0</v>
      </c>
      <c r="CN34">
        <f>('Dat1'!MA35+'Dat1'!NS35+'Dat1'!PK35+'Dat1'!RC35)/$A34</f>
        <v>0</v>
      </c>
      <c r="CO34">
        <f>('Dat1'!MB35+'Dat1'!NT35+'Dat1'!PL35+'Dat1'!RD35)/$A34</f>
        <v>0</v>
      </c>
      <c r="CP34">
        <f>('Dat1'!MC35+'Dat1'!NU35+'Dat1'!PM35+'Dat1'!RE35)/$A34</f>
        <v>0</v>
      </c>
      <c r="CQ34">
        <f>('Dat1'!MD35+'Dat1'!NV35+'Dat1'!PN35+'Dat1'!RF35)/$A34</f>
        <v>0</v>
      </c>
      <c r="CR34">
        <f>('Dat1'!ME35+'Dat1'!NW35+'Dat1'!PO35+'Dat1'!RG35)/$A34</f>
        <v>0</v>
      </c>
      <c r="CS34">
        <f>('Dat1'!MF35+'Dat1'!NX35+'Dat1'!PP35+'Dat1'!RH35)/$A34</f>
        <v>0</v>
      </c>
      <c r="CT34">
        <f>('Dat1'!MG35+'Dat1'!NY35+'Dat1'!PQ35+'Dat1'!RI35)/$A34</f>
        <v>0</v>
      </c>
      <c r="CU34">
        <f>('Dat1'!MH35+'Dat1'!NZ35+'Dat1'!PR35+'Dat1'!RJ35)/$A34</f>
        <v>0</v>
      </c>
      <c r="CV34">
        <f>('Dat1'!MI35+'Dat1'!OA35+'Dat1'!PS35+'Dat1'!RK35)/$A34</f>
        <v>0</v>
      </c>
      <c r="CW34">
        <f>('Dat1'!MJ35+'Dat1'!OB35+'Dat1'!PT35+'Dat1'!RL35)/$A34</f>
        <v>0</v>
      </c>
      <c r="CX34">
        <f>('Dat1'!MK35+'Dat1'!OC35+'Dat1'!PU35+'Dat1'!RM35)/$A34</f>
        <v>0</v>
      </c>
      <c r="CY34">
        <f>('Dat1'!ML35+'Dat1'!OD35+'Dat1'!PV35+'Dat1'!RN35)/$A34</f>
        <v>0</v>
      </c>
      <c r="CZ34">
        <f>('Dat1'!MM35+'Dat1'!OE35+'Dat1'!PW35+'Dat1'!RO35)/$A34</f>
        <v>0</v>
      </c>
      <c r="DA34">
        <f>('Dat1'!MN35+'Dat1'!OF35+'Dat1'!PX35+'Dat1'!RP35)/$A34</f>
        <v>0</v>
      </c>
      <c r="DB34">
        <f>('Dat1'!MO35+'Dat1'!OG35+'Dat1'!PY35+'Dat1'!RQ35)/$A34</f>
        <v>0</v>
      </c>
      <c r="DC34">
        <f>('Dat1'!MP35+'Dat1'!OH35+'Dat1'!PZ35+'Dat1'!RR35)/$A34</f>
        <v>0</v>
      </c>
      <c r="DD34">
        <f>('Dat1'!MQ35+'Dat1'!OI35+'Dat1'!QA35+'Dat1'!RS35)/$A34</f>
        <v>0</v>
      </c>
      <c r="DE34">
        <f>('Dat1'!MR35+'Dat1'!OJ35+'Dat1'!QB35+'Dat1'!RT35)/$A34</f>
        <v>0</v>
      </c>
      <c r="DF34">
        <f>('Dat1'!MS35+'Dat1'!OK35+'Dat1'!QC35+'Dat1'!RU35)/$A34</f>
        <v>0</v>
      </c>
      <c r="DG34">
        <f>('Dat1'!MT35+'Dat1'!OL35+'Dat1'!QD35+'Dat1'!RV35)/$A34</f>
        <v>0</v>
      </c>
      <c r="DH34">
        <f>('Dat1'!MU35+'Dat1'!OM35+'Dat1'!QE35+'Dat1'!RW35)/$A34</f>
        <v>0</v>
      </c>
      <c r="DI34">
        <f>('Dat1'!MV35+'Dat1'!ON35+'Dat1'!QF35+'Dat1'!RX35)/$A34</f>
        <v>0</v>
      </c>
      <c r="DJ34">
        <f>('Dat1'!MW35+'Dat1'!OO35+'Dat1'!QG35+'Dat1'!RY35)/$A34</f>
        <v>0</v>
      </c>
      <c r="DK34">
        <f>('Dat1'!MX35+'Dat1'!OP35+'Dat1'!QH35+'Dat1'!RZ35)/$A34</f>
        <v>0</v>
      </c>
      <c r="DL34">
        <f>('Dat1'!MY35+'Dat1'!OQ35+'Dat1'!QI35+'Dat1'!SA35)/$A34</f>
        <v>0</v>
      </c>
      <c r="DM34">
        <f>('Dat1'!MZ35+'Dat1'!OR35+'Dat1'!QJ35+'Dat1'!SB35)/$A34</f>
        <v>0</v>
      </c>
      <c r="DN34">
        <f>('Dat1'!NA35+'Dat1'!OS35+'Dat1'!QK35+'Dat1'!SC35)/$A34</f>
        <v>0</v>
      </c>
      <c r="DO34">
        <f>('Dat1'!NB35+'Dat1'!OT35+'Dat1'!QL35+'Dat1'!SD35)/$A34</f>
        <v>0</v>
      </c>
      <c r="DP34">
        <f>('Dat1'!NC35+'Dat1'!OU35+'Dat1'!QM35+'Dat1'!SE35)/$A34</f>
        <v>0</v>
      </c>
      <c r="DQ34">
        <f>('Dat1'!ND35+'Dat1'!OV35+'Dat1'!QN35+'Dat1'!SF35)/$A34</f>
        <v>0</v>
      </c>
      <c r="DR34">
        <f>('Dat1'!NE35+'Dat1'!OW35+'Dat1'!QO35+'Dat1'!SG35)/$A34</f>
        <v>0</v>
      </c>
      <c r="DS34">
        <f>('Dat1'!NF35+'Dat1'!OX35+'Dat1'!QP35+'Dat1'!SH35)/$A34</f>
        <v>0</v>
      </c>
      <c r="DT34">
        <f>('Dat1'!NG35+'Dat1'!OY35+'Dat1'!QQ35+'Dat1'!SI35)/$A34</f>
        <v>0</v>
      </c>
      <c r="DU34">
        <f>('Dat1'!NH35+'Dat1'!OZ35+'Dat1'!QR35+'Dat1'!SJ35)/$A34</f>
        <v>0</v>
      </c>
      <c r="DV34">
        <f>('Dat1'!NI35+'Dat1'!PA35+'Dat1'!QS35+'Dat1'!SK35)/$A34</f>
        <v>0</v>
      </c>
      <c r="DW34">
        <f>('Dat1'!NJ35+'Dat1'!PB35+'Dat1'!QT35+'Dat1'!SL35)/$A34</f>
        <v>0</v>
      </c>
      <c r="DX34">
        <f>('Dat1'!NK35+'Dat1'!PC35+'Dat1'!QU35+'Dat1'!SM35)/$A34</f>
        <v>0</v>
      </c>
      <c r="DY34">
        <f>('Dat1'!NL35+'Dat1'!PD35+'Dat1'!QV35+'Dat1'!SN35)/$A34</f>
        <v>0</v>
      </c>
      <c r="DZ34" s="8">
        <f t="shared" si="7"/>
        <v>0</v>
      </c>
      <c r="EA34" s="8">
        <f t="shared" si="8"/>
        <v>0</v>
      </c>
      <c r="EB34" s="127">
        <f>('Dat1'!SO35+'Dat1'!SQ35+'Dat1'!SS35+'Dat1'!SU35)/$A34</f>
        <v>0</v>
      </c>
      <c r="EC34" s="127">
        <f>('Dat1'!SP35+'Dat1'!SR35+'Dat1'!ST35+'Dat1'!SV35)/$A34</f>
        <v>0</v>
      </c>
      <c r="ED34" s="8">
        <f t="shared" si="16"/>
        <v>0</v>
      </c>
      <c r="EE34" s="8">
        <f t="shared" si="9"/>
        <v>0</v>
      </c>
      <c r="EF34">
        <f>SUM('Dat1'!SW35+'Dat1'!TE35+'Dat1'!TM35+'Dat1'!TU35)/$A34</f>
        <v>0</v>
      </c>
      <c r="EG34">
        <f>SUM('Dat1'!SX35+'Dat1'!TF35+'Dat1'!TN35+'Dat1'!TV35)/$A34</f>
        <v>0</v>
      </c>
      <c r="EH34">
        <f>SUM('Dat1'!SY35+'Dat1'!TG35+'Dat1'!TO35+'Dat1'!TW35)/$A34</f>
        <v>0</v>
      </c>
      <c r="EI34">
        <f>SUM('Dat1'!SZ35+'Dat1'!TH35+'Dat1'!TP35+'Dat1'!TX35)/$A34</f>
        <v>0</v>
      </c>
      <c r="EJ34">
        <f>SUM('Dat1'!TA35+'Dat1'!TI35+'Dat1'!TQ35+'Dat1'!TY35)/$A34</f>
        <v>0</v>
      </c>
      <c r="EK34">
        <f>SUM('Dat1'!TB35+'Dat1'!TJ35+'Dat1'!TR35+'Dat1'!TZ35)/$A34</f>
        <v>0</v>
      </c>
      <c r="EL34">
        <f>SUM('Dat1'!TC35+'Dat1'!TK35+'Dat1'!TS35+'Dat1'!UA35)/$A34</f>
        <v>0</v>
      </c>
      <c r="EM34">
        <f>SUM('Dat1'!TD35+'Dat1'!TL35+'Dat1'!TT35+'Dat1'!UB35)/$A34</f>
        <v>0</v>
      </c>
      <c r="EN34" s="8">
        <f t="shared" si="10"/>
        <v>0</v>
      </c>
      <c r="EO34" s="8">
        <f t="shared" si="11"/>
        <v>0</v>
      </c>
      <c r="EP34" s="7">
        <f>('Dat1'!UC35+'Dat1'!UG35)/2</f>
        <v>14</v>
      </c>
      <c r="EQ34" s="7">
        <f>('Dat1'!UD35+'Dat1'!UH35)/2</f>
        <v>0</v>
      </c>
      <c r="ER34" s="7">
        <f>('Dat1'!UE35+'Dat1'!UI35)/2</f>
        <v>0</v>
      </c>
      <c r="ES34" s="7">
        <f>('Dat1'!UF35+'Dat1'!UJ35)/2</f>
        <v>0</v>
      </c>
      <c r="ET34" s="8">
        <f>('Dat1'!UK35+'Dat1'!UT35)/2</f>
        <v>0</v>
      </c>
      <c r="EU34" s="8">
        <f>('Dat1'!UL35+'Dat1'!UU35)/2</f>
        <v>0.5</v>
      </c>
      <c r="EV34" s="8">
        <f>('Dat1'!UM35+'Dat1'!UV35)/2</f>
        <v>2.5</v>
      </c>
      <c r="EW34" s="8">
        <f>('Dat1'!UN35+'Dat1'!UW35)/2</f>
        <v>2</v>
      </c>
      <c r="EX34" s="8">
        <f>('Dat1'!UO35+'Dat1'!UX35)/2</f>
        <v>5</v>
      </c>
      <c r="EY34" s="8">
        <f>('Dat1'!UP35+'Dat1'!UY35)/2</f>
        <v>2.5</v>
      </c>
      <c r="EZ34" s="8">
        <f>('Dat1'!UQ35+'Dat1'!UZ35)/2</f>
        <v>1.5</v>
      </c>
      <c r="FA34" s="8">
        <f>('Dat1'!UR35+'Dat1'!VA35)/2</f>
        <v>0</v>
      </c>
      <c r="FB34" s="8">
        <f>('Dat1'!US35+'Dat1'!VB35)/2</f>
        <v>0</v>
      </c>
      <c r="FC34">
        <f>'Dat1'!VC35</f>
        <v>0</v>
      </c>
      <c r="FD34">
        <f>'Dat1'!VD35</f>
        <v>0</v>
      </c>
      <c r="FE34">
        <f>'Dat1'!VE35</f>
        <v>0</v>
      </c>
      <c r="FF34">
        <f>'Dat1'!VF35</f>
        <v>0</v>
      </c>
      <c r="FG34">
        <f>'Dat1'!VG35</f>
        <v>0</v>
      </c>
      <c r="FH34">
        <f>'Dat1'!VH35</f>
        <v>0</v>
      </c>
      <c r="FI34">
        <f>'Dat1'!VI35</f>
        <v>0</v>
      </c>
      <c r="FJ34">
        <f>'Dat1'!VJ35</f>
        <v>0</v>
      </c>
      <c r="FK34">
        <f>'Dat1'!VK35</f>
        <v>0</v>
      </c>
      <c r="FL34">
        <f>'Dat1'!VL35</f>
        <v>0</v>
      </c>
      <c r="FM34">
        <f>'Dat1'!VM35</f>
        <v>0</v>
      </c>
      <c r="FN34">
        <f>'Dat1'!VN35</f>
        <v>0</v>
      </c>
      <c r="FO34">
        <f>'Dat1'!VO35</f>
        <v>0</v>
      </c>
      <c r="FP34">
        <f>'Dat1'!VP35</f>
        <v>0</v>
      </c>
      <c r="FQ34">
        <f>'Dat1'!VQ35</f>
        <v>0</v>
      </c>
      <c r="FR34">
        <f>'Dat1'!VR35</f>
        <v>0</v>
      </c>
      <c r="FS34">
        <f>'Dat1'!VS35</f>
        <v>0</v>
      </c>
      <c r="FT34">
        <f>'Dat1'!VT35</f>
        <v>0</v>
      </c>
      <c r="FU34">
        <f>'Dat1'!VU35</f>
        <v>0</v>
      </c>
      <c r="FV34">
        <f>'Dat1'!VV35</f>
        <v>0</v>
      </c>
      <c r="FW34">
        <f>'Dat1'!VW35</f>
        <v>0</v>
      </c>
      <c r="FX34">
        <f>'Dat1'!VX35</f>
        <v>0</v>
      </c>
      <c r="FY34">
        <f>'Dat1'!VY35</f>
        <v>178</v>
      </c>
      <c r="FZ34">
        <f>'Dat1'!VZ35</f>
        <v>178</v>
      </c>
      <c r="GA34">
        <f>'Dat1'!WA35</f>
        <v>0</v>
      </c>
      <c r="GB34">
        <f>'Dat1'!WB35</f>
        <v>0</v>
      </c>
      <c r="GC34">
        <f>'Dat1'!WC35</f>
        <v>0</v>
      </c>
      <c r="GD34">
        <f>'Dat1'!WD35</f>
        <v>0</v>
      </c>
      <c r="GE34" s="12">
        <f>'Dat1'!WO35</f>
        <v>0</v>
      </c>
      <c r="GF34" s="12">
        <f>'Dat1'!WP35</f>
        <v>0</v>
      </c>
      <c r="GG34">
        <f>'Dat1'!WQ35</f>
        <v>0</v>
      </c>
      <c r="GH34">
        <f>'Dat1'!WR35</f>
        <v>0</v>
      </c>
      <c r="GI34">
        <f>'Dat1'!WS35</f>
        <v>0</v>
      </c>
      <c r="GJ34">
        <f>'Dat1'!WT35</f>
        <v>0</v>
      </c>
      <c r="GK34">
        <f>'Dat1'!WU35</f>
        <v>0</v>
      </c>
      <c r="GL34">
        <f>'Dat1'!WV35</f>
        <v>0</v>
      </c>
      <c r="GM34">
        <f>'Dat1'!WW35</f>
        <v>0</v>
      </c>
      <c r="GN34">
        <f>'Dat1'!WX35</f>
        <v>0</v>
      </c>
      <c r="GO34">
        <f>'Dat1'!WY35</f>
        <v>0</v>
      </c>
      <c r="GP34">
        <f>'Dat1'!WZ35</f>
        <v>0</v>
      </c>
      <c r="GQ34">
        <f>'Dat1'!XA35</f>
        <v>0</v>
      </c>
      <c r="GR34">
        <f>'Dat1'!XB35</f>
        <v>0</v>
      </c>
      <c r="GS34">
        <f>'Dat1'!XC35</f>
        <v>0</v>
      </c>
      <c r="GT34">
        <f>'Dat1'!XD35</f>
        <v>0</v>
      </c>
      <c r="GU34">
        <f>'Dat1'!XE35</f>
        <v>0</v>
      </c>
      <c r="GV34">
        <f>'Dat1'!XF35</f>
        <v>0</v>
      </c>
      <c r="GW34">
        <f>'Dat1'!XG35</f>
        <v>0</v>
      </c>
      <c r="GX34">
        <f>'Dat1'!XH35</f>
        <v>1</v>
      </c>
      <c r="GY34">
        <f>'Dat1'!XI35</f>
        <v>0</v>
      </c>
      <c r="GZ34">
        <f>'Dat1'!XJ35</f>
        <v>0</v>
      </c>
      <c r="HA34">
        <f>'Dat1'!XK35</f>
        <v>0</v>
      </c>
      <c r="HB34">
        <f>'Dat1'!XL35</f>
        <v>0</v>
      </c>
      <c r="HC34">
        <f>'Dat1'!XM35</f>
        <v>7</v>
      </c>
      <c r="HD34">
        <f>'Dat1'!XN35</f>
        <v>20</v>
      </c>
      <c r="HE34">
        <f>'Dat1'!XO35</f>
        <v>0</v>
      </c>
      <c r="HF34">
        <f>'Dat1'!XP35</f>
        <v>0</v>
      </c>
      <c r="HG34" s="12">
        <f t="shared" si="12"/>
        <v>0</v>
      </c>
      <c r="HH34" s="12">
        <f t="shared" si="13"/>
        <v>28</v>
      </c>
      <c r="HI34">
        <f>'Dat1'!XQ35</f>
        <v>0</v>
      </c>
      <c r="HJ34">
        <f>'Dat1'!XR35</f>
        <v>0</v>
      </c>
      <c r="HK34">
        <f>'Dat1'!XS35</f>
        <v>0</v>
      </c>
      <c r="HL34">
        <f>'Dat1'!XT35</f>
        <v>0</v>
      </c>
      <c r="HM34">
        <f>'Dat1'!XU35</f>
        <v>0</v>
      </c>
      <c r="HN34">
        <f>'Dat1'!XV35</f>
        <v>0</v>
      </c>
      <c r="HO34">
        <f>'Dat1'!XW35</f>
        <v>0</v>
      </c>
      <c r="HP34">
        <f>'Dat1'!XX35</f>
        <v>0</v>
      </c>
      <c r="HQ34">
        <f>'Dat1'!XY35</f>
        <v>0</v>
      </c>
      <c r="HR34">
        <f>'Dat1'!XZ35</f>
        <v>0</v>
      </c>
      <c r="HS34">
        <f>'Dat1'!YA35</f>
        <v>0</v>
      </c>
      <c r="HT34">
        <f>'Dat1'!YB35</f>
        <v>0</v>
      </c>
      <c r="HU34">
        <f>'Dat1'!YC35</f>
        <v>0</v>
      </c>
      <c r="HV34">
        <f>'Dat1'!YD35</f>
        <v>0</v>
      </c>
      <c r="HW34">
        <f>'Dat1'!YE35</f>
        <v>0</v>
      </c>
      <c r="HX34">
        <f>'Dat1'!YF35</f>
        <v>0</v>
      </c>
      <c r="HY34">
        <f>'Dat1'!YG35</f>
        <v>0</v>
      </c>
      <c r="HZ34">
        <f>'Dat1'!YH35</f>
        <v>0</v>
      </c>
      <c r="IA34">
        <f>'Dat1'!YI35</f>
        <v>0</v>
      </c>
      <c r="IB34">
        <f>'Dat1'!YJ35</f>
        <v>0</v>
      </c>
      <c r="IC34">
        <f>'Dat1'!YK35</f>
        <v>0</v>
      </c>
      <c r="ID34">
        <f>'Dat1'!YL35</f>
        <v>0</v>
      </c>
      <c r="IE34">
        <f>'Dat1'!YM35</f>
        <v>0</v>
      </c>
      <c r="IF34">
        <f>'Dat1'!YN35</f>
        <v>0</v>
      </c>
      <c r="IG34">
        <f>'Dat1'!YO35</f>
        <v>0</v>
      </c>
      <c r="IH34">
        <f>'Dat1'!YP35</f>
        <v>0</v>
      </c>
      <c r="II34">
        <f>'Dat1'!YQ35</f>
        <v>0</v>
      </c>
      <c r="IJ34">
        <f>'Dat1'!YR35</f>
        <v>3</v>
      </c>
      <c r="IK34">
        <f>'Dat1'!YS35</f>
        <v>0</v>
      </c>
      <c r="IL34">
        <f>'Dat1'!YT35</f>
        <v>37</v>
      </c>
      <c r="IM34">
        <f>'Dat1'!YU35</f>
        <v>0</v>
      </c>
      <c r="IN34">
        <f>'Dat1'!YV35</f>
        <v>18</v>
      </c>
      <c r="IO34">
        <f>'Dat1'!YW35</f>
        <v>0</v>
      </c>
      <c r="IP34">
        <f>'Dat1'!YX35</f>
        <v>0</v>
      </c>
      <c r="IQ34">
        <f>'Dat1'!YY35</f>
        <v>22</v>
      </c>
      <c r="IR34">
        <f>'Dat1'!YZ35</f>
        <v>0</v>
      </c>
      <c r="IS34">
        <f>'Dat1'!ZA35</f>
        <v>0</v>
      </c>
      <c r="IT34">
        <f>'Dat1'!ZB35</f>
        <v>7</v>
      </c>
      <c r="IU34">
        <f>'Dat1'!ZC35</f>
        <v>0</v>
      </c>
      <c r="IV34">
        <f>'Dat1'!ZD35</f>
        <v>0</v>
      </c>
      <c r="IW34">
        <f>'Dat1'!ZE35</f>
        <v>24</v>
      </c>
      <c r="IX34">
        <f>'Dat1'!ZF35</f>
        <v>26</v>
      </c>
      <c r="IY34">
        <f>'Dat1'!ZG35</f>
        <v>0</v>
      </c>
      <c r="IZ34">
        <f>'Dat1'!ZH35</f>
        <v>0</v>
      </c>
      <c r="JA34">
        <f>'Dat1'!ZI35</f>
        <v>0</v>
      </c>
      <c r="JB34">
        <f>'Dat1'!ZJ35</f>
        <v>0</v>
      </c>
      <c r="JC34" s="12">
        <f t="shared" si="3"/>
        <v>0</v>
      </c>
      <c r="JD34" s="12">
        <f t="shared" si="4"/>
        <v>137</v>
      </c>
      <c r="JE34">
        <f>'Dat1'!ZK35</f>
        <v>0</v>
      </c>
      <c r="JF34">
        <f>'Dat1'!ZL35</f>
        <v>0</v>
      </c>
      <c r="JG34">
        <f>'Dat1'!ZM35</f>
        <v>0</v>
      </c>
      <c r="JH34">
        <f>'Dat1'!ZN35</f>
        <v>0</v>
      </c>
      <c r="JI34">
        <f>'Dat1'!ZO35</f>
        <v>0</v>
      </c>
      <c r="JJ34">
        <f>'Dat1'!ZP35</f>
        <v>0</v>
      </c>
      <c r="JK34">
        <f>'Dat1'!ZQ35</f>
        <v>0</v>
      </c>
      <c r="JL34">
        <f>'Dat1'!ZR35</f>
        <v>0</v>
      </c>
      <c r="JM34">
        <f>'Dat1'!ZS35</f>
        <v>0</v>
      </c>
      <c r="JN34">
        <f>'Dat1'!ZT35</f>
        <v>0</v>
      </c>
      <c r="JO34">
        <f>'Dat1'!ZU35</f>
        <v>0</v>
      </c>
      <c r="JP34">
        <f>'Dat1'!ZV35</f>
        <v>0</v>
      </c>
      <c r="JQ34">
        <f>'Dat1'!ZW35</f>
        <v>0</v>
      </c>
      <c r="JR34">
        <f>'Dat1'!ZX35</f>
        <v>0</v>
      </c>
      <c r="JS34">
        <f>'Dat1'!ZY35</f>
        <v>0</v>
      </c>
      <c r="JT34">
        <f>'Dat1'!ZZ35</f>
        <v>0</v>
      </c>
      <c r="JU34">
        <f>'Dat1'!AAA35</f>
        <v>0</v>
      </c>
      <c r="JV34">
        <f>'Dat1'!AAB35</f>
        <v>0</v>
      </c>
      <c r="JW34">
        <f>'Dat1'!AAC35</f>
        <v>0</v>
      </c>
      <c r="JX34">
        <f>'Dat1'!AAD35</f>
        <v>0</v>
      </c>
      <c r="JY34">
        <f>'Dat1'!AAE35</f>
        <v>0</v>
      </c>
      <c r="JZ34">
        <f>'Dat1'!AAF35</f>
        <v>0</v>
      </c>
      <c r="KA34">
        <f>'Dat1'!AAG35</f>
        <v>0</v>
      </c>
      <c r="KB34">
        <f>'Dat1'!AAH35</f>
        <v>0</v>
      </c>
      <c r="KC34">
        <f>'Dat1'!AAI35</f>
        <v>0</v>
      </c>
      <c r="KD34">
        <f>'Dat1'!AAJ35</f>
        <v>0</v>
      </c>
      <c r="KE34">
        <f>'Dat1'!AAK35</f>
        <v>0</v>
      </c>
      <c r="KF34">
        <f>'Dat1'!AAL35</f>
        <v>0</v>
      </c>
      <c r="KG34">
        <f>'Dat1'!AAM35</f>
        <v>0</v>
      </c>
      <c r="KH34">
        <f>'Dat1'!AAN35</f>
        <v>0</v>
      </c>
      <c r="KI34">
        <f>'Dat1'!AAO35</f>
        <v>0</v>
      </c>
      <c r="KJ34">
        <f>'Dat1'!AAP35</f>
        <v>0</v>
      </c>
      <c r="KK34">
        <f>'Dat1'!AAQ35</f>
        <v>0</v>
      </c>
      <c r="KL34">
        <f>'Dat1'!AAR35</f>
        <v>0</v>
      </c>
      <c r="KM34">
        <f>'Dat1'!AAS35</f>
        <v>0</v>
      </c>
      <c r="KN34">
        <f>'Dat1'!AAT35</f>
        <v>0</v>
      </c>
      <c r="KO34">
        <f>'Dat1'!AAU35</f>
        <v>0</v>
      </c>
      <c r="KP34">
        <f>'Dat1'!AAV35</f>
        <v>0</v>
      </c>
      <c r="KQ34">
        <f>'Dat1'!AAW35</f>
        <v>0</v>
      </c>
      <c r="KR34">
        <f>'Dat1'!AAX35</f>
        <v>0</v>
      </c>
      <c r="KS34">
        <f>'Dat1'!AAY35</f>
        <v>0</v>
      </c>
      <c r="KT34">
        <f>'Dat1'!AAZ35</f>
        <v>0</v>
      </c>
      <c r="KU34">
        <f>'Dat1'!ABA35</f>
        <v>0</v>
      </c>
      <c r="KV34">
        <f>'Dat1'!ABB35</f>
        <v>0</v>
      </c>
      <c r="KW34" s="12">
        <f>SUM(Dat1fix!JE34:JZ34)</f>
        <v>0</v>
      </c>
      <c r="KX34" s="12">
        <f t="shared" si="14"/>
        <v>0</v>
      </c>
      <c r="KY34" s="12">
        <f>'Dat1'!ABC35</f>
        <v>0</v>
      </c>
      <c r="KZ34" s="12">
        <f>'Dat1'!ABD35</f>
        <v>0</v>
      </c>
      <c r="LA34">
        <f>'Dat1'!ABE35</f>
        <v>0</v>
      </c>
      <c r="LB34">
        <f>'Dat1'!ABF35</f>
        <v>0</v>
      </c>
      <c r="LC34">
        <f>'Dat1'!ABG35</f>
        <v>0</v>
      </c>
      <c r="LD34">
        <f>'Dat1'!VI35</f>
        <v>0</v>
      </c>
      <c r="LE34">
        <f>'Dat1'!VJ35</f>
        <v>0</v>
      </c>
      <c r="LF34">
        <f>'Dat1'!VK35</f>
        <v>0</v>
      </c>
      <c r="LG34">
        <f>'Dat1'!VL35</f>
        <v>0</v>
      </c>
      <c r="LH34">
        <f>'Dat1'!VM35</f>
        <v>0</v>
      </c>
      <c r="LI34">
        <f>'Dat1'!VN35</f>
        <v>0</v>
      </c>
      <c r="LJ34">
        <f>'Dat1'!VO35</f>
        <v>0</v>
      </c>
      <c r="LK34">
        <f>'Dat1'!VP35</f>
        <v>0</v>
      </c>
      <c r="LL34">
        <f>'Dat1'!VQ35</f>
        <v>0</v>
      </c>
      <c r="LM34">
        <f>'Dat1'!VR35</f>
        <v>0</v>
      </c>
      <c r="LN34">
        <f>'Dat1'!VS35</f>
        <v>0</v>
      </c>
      <c r="LO34">
        <f>'Dat1'!VT35</f>
        <v>0</v>
      </c>
      <c r="LP34">
        <f>'Dat1'!VU35</f>
        <v>0</v>
      </c>
      <c r="LQ34">
        <f>'Dat1'!VV35</f>
        <v>0</v>
      </c>
      <c r="LR34">
        <f>'Dat1'!VW35</f>
        <v>0</v>
      </c>
      <c r="LS34">
        <f>'Dat1'!VX35</f>
        <v>0</v>
      </c>
      <c r="LT34">
        <f>'Dat1'!VY35</f>
        <v>178</v>
      </c>
      <c r="LU34">
        <f>'Dat1'!VZ35</f>
        <v>178</v>
      </c>
      <c r="LV34" s="12">
        <f>'Dat1'!WA35</f>
        <v>0</v>
      </c>
      <c r="LW34" s="12">
        <f>'Dat1'!WB35</f>
        <v>0</v>
      </c>
      <c r="LX34" s="12">
        <f>'Dat1'!WC35</f>
        <v>0</v>
      </c>
      <c r="LY34" s="12">
        <f>'Dat1'!WD35</f>
        <v>0</v>
      </c>
      <c r="LZ34" s="364">
        <f>'Dat1'!AG35</f>
        <v>0</v>
      </c>
      <c r="MA34" s="364">
        <f>'Dat1'!AH35</f>
        <v>0</v>
      </c>
      <c r="MB34" s="364">
        <f>'Dat1'!AI35</f>
        <v>0</v>
      </c>
      <c r="MC34" s="364">
        <f>'Dat1'!AJ35</f>
        <v>0</v>
      </c>
      <c r="MD34" s="364">
        <f>'Dat1'!WE35</f>
        <v>0</v>
      </c>
    </row>
    <row r="35" spans="1:342">
      <c r="A35" s="73">
        <f>'Dat1'!C36</f>
        <v>4</v>
      </c>
      <c r="B35" t="str">
        <f>'Dat1'!F36</f>
        <v>Aust-Agder</v>
      </c>
      <c r="C35" t="str">
        <f>'Dat1'!G36</f>
        <v>Sam Eyde vgs</v>
      </c>
      <c r="D35" t="str">
        <f>'Dat1'!H36&amp;" ("&amp;LEFT('Dat1'!I36,1)&amp;"S)"</f>
        <v>Arendal fengsel (HS)</v>
      </c>
      <c r="E35">
        <f t="shared" si="18"/>
        <v>1</v>
      </c>
      <c r="F35" s="144">
        <v>0</v>
      </c>
      <c r="G35">
        <f>'Dat1'!J36</f>
        <v>32</v>
      </c>
      <c r="H35" s="8">
        <f>('Dat1'!AK36+'Dat1'!AM36+'Dat1'!AO36+'Dat1'!AQ36)/$A35</f>
        <v>0</v>
      </c>
      <c r="I35" s="8">
        <f>('Dat1'!AL36+'Dat1'!AN36+'Dat1'!AP36+'Dat1'!AR36)/$A35</f>
        <v>0</v>
      </c>
      <c r="J35">
        <f>('Dat1'!AS36+'Dat1'!BS36+'Dat1'!CS36+'Dat1'!DS36)/$A35</f>
        <v>0.25</v>
      </c>
      <c r="K35">
        <f>('Dat1'!AT36+'Dat1'!BT36+'Dat1'!CT36+'Dat1'!DT36)/$A35</f>
        <v>0</v>
      </c>
      <c r="L35">
        <f>('Dat1'!AU36+'Dat1'!BU36+'Dat1'!CU36+'Dat1'!DU36)/$A35</f>
        <v>0</v>
      </c>
      <c r="M35">
        <f>('Dat1'!AV36+'Dat1'!BV36+'Dat1'!CV36+'Dat1'!DV36)/$A35</f>
        <v>0.25</v>
      </c>
      <c r="N35">
        <f>('Dat1'!AW36+'Dat1'!BW36+'Dat1'!CW36+'Dat1'!DW36)/$A35</f>
        <v>0</v>
      </c>
      <c r="O35">
        <f>('Dat1'!AX36+'Dat1'!BX36+'Dat1'!CX36+'Dat1'!DX36)/$A35</f>
        <v>0</v>
      </c>
      <c r="P35">
        <f>('Dat1'!AY36+'Dat1'!BY36+'Dat1'!CY36+'Dat1'!DY36)/$A35</f>
        <v>0</v>
      </c>
      <c r="Q35">
        <f>('Dat1'!AZ36+'Dat1'!BZ36+'Dat1'!CZ36+'Dat1'!DZ36)/$A35</f>
        <v>0</v>
      </c>
      <c r="R35">
        <f>('Dat1'!BA36+'Dat1'!CA36+'Dat1'!DA36+'Dat1'!EA36)/$A35</f>
        <v>0</v>
      </c>
      <c r="S35">
        <f>('Dat1'!BB36+'Dat1'!CB36+'Dat1'!DB36+'Dat1'!EB36)/$A35</f>
        <v>0</v>
      </c>
      <c r="T35">
        <f>('Dat1'!BC36+'Dat1'!CC36+'Dat1'!DC36+'Dat1'!EC36)/$A35</f>
        <v>0</v>
      </c>
      <c r="U35">
        <f>('Dat1'!BD36+'Dat1'!CD36+'Dat1'!DD36+'Dat1'!ED36)/$A35</f>
        <v>0</v>
      </c>
      <c r="V35">
        <f>('Dat1'!BE36+'Dat1'!CE36+'Dat1'!DE36+'Dat1'!EE36)/$A35</f>
        <v>0</v>
      </c>
      <c r="W35">
        <f>('Dat1'!BF36+'Dat1'!CF36+'Dat1'!DF36+'Dat1'!EF36)/$A35</f>
        <v>0.5</v>
      </c>
      <c r="X35">
        <f>('Dat1'!BG36+'Dat1'!CG36+'Dat1'!DG36+'Dat1'!EG36)/$A35</f>
        <v>0</v>
      </c>
      <c r="Y35">
        <f>('Dat1'!BH36+'Dat1'!CH36+'Dat1'!DH36+'Dat1'!EH36)/$A35</f>
        <v>0</v>
      </c>
      <c r="Z35">
        <f>('Dat1'!BI36+'Dat1'!CI36+'Dat1'!DI36+'Dat1'!EI36)/$A35</f>
        <v>1</v>
      </c>
      <c r="AA35">
        <f>('Dat1'!BJ36+'Dat1'!CJ36+'Dat1'!DJ36+'Dat1'!EJ36)/$A35</f>
        <v>0</v>
      </c>
      <c r="AB35">
        <f>('Dat1'!BK36+'Dat1'!CK36+'Dat1'!DK36+'Dat1'!EK36)/$A35</f>
        <v>0</v>
      </c>
      <c r="AC35">
        <f>('Dat1'!BL36+'Dat1'!CL36+'Dat1'!DL36+'Dat1'!EL36)/$A35</f>
        <v>0</v>
      </c>
      <c r="AD35">
        <f>('Dat1'!BM36+'Dat1'!CM36+'Dat1'!DM36+'Dat1'!EM36)/$A35</f>
        <v>0</v>
      </c>
      <c r="AE35">
        <f>('Dat1'!BN36+'Dat1'!CN36+'Dat1'!DN36+'Dat1'!EN36)/$A35</f>
        <v>0</v>
      </c>
      <c r="AF35">
        <f>('Dat1'!BO36+'Dat1'!CO36+'Dat1'!DO36+'Dat1'!EO36)/$A35</f>
        <v>0</v>
      </c>
      <c r="AG35">
        <f>('Dat1'!BP36+'Dat1'!CP36+'Dat1'!DP36+'Dat1'!EP36)/$A35</f>
        <v>0.5</v>
      </c>
      <c r="AH35">
        <f>('Dat1'!BQ36+'Dat1'!CQ36+'Dat1'!DQ36+'Dat1'!EQ36)/$A35</f>
        <v>0</v>
      </c>
      <c r="AI35">
        <f>('Dat1'!BR36+'Dat1'!CR36+'Dat1'!DR36+'Dat1'!ER36)/$A35</f>
        <v>0</v>
      </c>
      <c r="AJ35" s="8">
        <f t="shared" si="5"/>
        <v>0.5</v>
      </c>
      <c r="AK35" s="8">
        <f t="shared" si="6"/>
        <v>2</v>
      </c>
      <c r="AL35">
        <f>('Dat1'!ES36+'Dat1'!GM36+'Dat1'!IG36+'Dat1'!KA36)/$A35</f>
        <v>0</v>
      </c>
      <c r="AM35">
        <f>('Dat1'!ET36+'Dat1'!GN36+'Dat1'!IH36+'Dat1'!KB36)/$A35</f>
        <v>0</v>
      </c>
      <c r="AN35">
        <f>('Dat1'!EU36+'Dat1'!GO36+'Dat1'!II36+'Dat1'!KC36)/$A35</f>
        <v>1.25</v>
      </c>
      <c r="AO35">
        <f>('Dat1'!EV36+'Dat1'!GP36+'Dat1'!IJ36+'Dat1'!KD36)/$A35</f>
        <v>0</v>
      </c>
      <c r="AP35">
        <f>('Dat1'!EW36+'Dat1'!GQ36+'Dat1'!IK36+'Dat1'!KE36)/$A35</f>
        <v>0</v>
      </c>
      <c r="AQ35">
        <f>('Dat1'!EX36+'Dat1'!GR36+'Dat1'!IL36+'Dat1'!KF36)/$A35</f>
        <v>0</v>
      </c>
      <c r="AR35">
        <f>('Dat1'!EY36+'Dat1'!GS36+'Dat1'!IM36+'Dat1'!KG36)/$A35</f>
        <v>0</v>
      </c>
      <c r="AS35">
        <f>('Dat1'!EZ36+'Dat1'!GT36+'Dat1'!IN36+'Dat1'!KH36)/$A35</f>
        <v>0</v>
      </c>
      <c r="AT35">
        <f>('Dat1'!FA36+'Dat1'!GU36+'Dat1'!IO36+'Dat1'!KI36)/$A35</f>
        <v>0</v>
      </c>
      <c r="AU35">
        <f>('Dat1'!FB36+'Dat1'!GV36+'Dat1'!IP36+'Dat1'!KJ36)/$A35</f>
        <v>0</v>
      </c>
      <c r="AV35">
        <f>('Dat1'!FC36+'Dat1'!GW36+'Dat1'!IQ36+'Dat1'!KK36)/$A35</f>
        <v>0</v>
      </c>
      <c r="AW35">
        <f>('Dat1'!FD36+'Dat1'!GX36+'Dat1'!IR36+'Dat1'!KL36)/$A35</f>
        <v>0</v>
      </c>
      <c r="AX35">
        <f>('Dat1'!FE36+'Dat1'!GY36+'Dat1'!IS36+'Dat1'!KM36)/$A35</f>
        <v>0</v>
      </c>
      <c r="AY35">
        <f>('Dat1'!FF36+'Dat1'!GZ36+'Dat1'!IT36+'Dat1'!KN36)/$A35</f>
        <v>0</v>
      </c>
      <c r="AZ35">
        <f>('Dat1'!FG36+'Dat1'!HA36+'Dat1'!IU36+'Dat1'!KO36)/$A35</f>
        <v>0</v>
      </c>
      <c r="BA35">
        <f>('Dat1'!FH36+'Dat1'!HB36+'Dat1'!IV36+'Dat1'!KP36)/$A35</f>
        <v>0</v>
      </c>
      <c r="BB35">
        <f>('Dat1'!FI36+'Dat1'!HC36+'Dat1'!IW36+'Dat1'!KQ36)/$A35</f>
        <v>0</v>
      </c>
      <c r="BC35">
        <f>('Dat1'!FJ36+'Dat1'!HD36+'Dat1'!IX36+'Dat1'!KR36)/$A35</f>
        <v>0</v>
      </c>
      <c r="BD35">
        <f>('Dat1'!FK36+'Dat1'!HE36+'Dat1'!IY36+'Dat1'!KS36)/$A35</f>
        <v>0</v>
      </c>
      <c r="BE35">
        <f>('Dat1'!FL36+'Dat1'!HF36+'Dat1'!IZ36+'Dat1'!KT36)/$A35</f>
        <v>0</v>
      </c>
      <c r="BF35">
        <f>('Dat1'!FM36+'Dat1'!HG36+'Dat1'!JA36+'Dat1'!KU36)/$A35</f>
        <v>0</v>
      </c>
      <c r="BG35">
        <f>('Dat1'!FN36+'Dat1'!HH36+'Dat1'!JB36+'Dat1'!KV36)/$A35</f>
        <v>0</v>
      </c>
      <c r="BH35">
        <f>('Dat1'!FO36+'Dat1'!HI36+'Dat1'!JC36+'Dat1'!KW36)/$A35</f>
        <v>0</v>
      </c>
      <c r="BI35">
        <f>('Dat1'!FP36+'Dat1'!HJ36+'Dat1'!JD36+'Dat1'!KX36)/$A35</f>
        <v>0</v>
      </c>
      <c r="BJ35">
        <f>('Dat1'!FQ36+'Dat1'!HK36+'Dat1'!JE36+'Dat1'!KY36)/$A35</f>
        <v>0</v>
      </c>
      <c r="BK35">
        <f>('Dat1'!FR36+'Dat1'!HL36+'Dat1'!JF36+'Dat1'!KZ36)/$A35</f>
        <v>1.5</v>
      </c>
      <c r="BL35">
        <f>('Dat1'!FS36+'Dat1'!HM36+'Dat1'!JG36+'Dat1'!LA36)/$A35</f>
        <v>0</v>
      </c>
      <c r="BM35">
        <f>('Dat1'!FT36+'Dat1'!HN36+'Dat1'!JH36+'Dat1'!LB36)/$A35</f>
        <v>0</v>
      </c>
      <c r="BN35">
        <f>('Dat1'!FU36+'Dat1'!HO36+'Dat1'!JI36+'Dat1'!LC36)/$A35</f>
        <v>0.25</v>
      </c>
      <c r="BO35">
        <f>('Dat1'!FV36+'Dat1'!HP36+'Dat1'!JJ36+'Dat1'!LD36)/$A35</f>
        <v>0.25</v>
      </c>
      <c r="BP35">
        <f>('Dat1'!FW36+'Dat1'!HQ36+'Dat1'!JK36+'Dat1'!LE36)/$A35</f>
        <v>0</v>
      </c>
      <c r="BQ35">
        <f>('Dat1'!FX36+'Dat1'!HR36+'Dat1'!JL36+'Dat1'!LF36)/$A35</f>
        <v>0</v>
      </c>
      <c r="BR35">
        <f>('Dat1'!FY36+'Dat1'!HS36+'Dat1'!JM36+'Dat1'!LG36)/$A35</f>
        <v>0</v>
      </c>
      <c r="BS35">
        <f>('Dat1'!FZ36+'Dat1'!HT36+'Dat1'!JN36+'Dat1'!LH36)/$A35</f>
        <v>0</v>
      </c>
      <c r="BT35">
        <f>('Dat1'!GA36+'Dat1'!HU36+'Dat1'!JO36+'Dat1'!LI36)/$A35</f>
        <v>0</v>
      </c>
      <c r="BU35">
        <f>('Dat1'!GB36+'Dat1'!HV36+'Dat1'!JP36+'Dat1'!LJ36)/$A35</f>
        <v>0</v>
      </c>
      <c r="BV35">
        <f>('Dat1'!GC36+'Dat1'!HW36+'Dat1'!JQ36+'Dat1'!LK36)/$A35</f>
        <v>0</v>
      </c>
      <c r="BW35">
        <f>('Dat1'!GD36+'Dat1'!HX36+'Dat1'!JR36+'Dat1'!LL36)/$A35</f>
        <v>0</v>
      </c>
      <c r="BX35">
        <f>('Dat1'!GE36+'Dat1'!HY36+'Dat1'!JS36+'Dat1'!LM36)/$A35</f>
        <v>0</v>
      </c>
      <c r="BY35">
        <f>('Dat1'!GF36+'Dat1'!HZ36+'Dat1'!JT36+'Dat1'!LN36)/$A35</f>
        <v>0</v>
      </c>
      <c r="BZ35">
        <f>('Dat1'!GG36+'Dat1'!IA36+'Dat1'!JU36+'Dat1'!LO36)/$A35</f>
        <v>0</v>
      </c>
      <c r="CA35">
        <f>('Dat1'!GH36+'Dat1'!IB36+'Dat1'!JV36+'Dat1'!LP36)/$A35</f>
        <v>0</v>
      </c>
      <c r="CB35">
        <f>('Dat1'!GI36+'Dat1'!IC36+'Dat1'!JW36+'Dat1'!LQ36)/$A35</f>
        <v>0</v>
      </c>
      <c r="CC35">
        <f>('Dat1'!GJ36+'Dat1'!ID36+'Dat1'!JX36+'Dat1'!LR36)/$A35</f>
        <v>0</v>
      </c>
      <c r="CD35">
        <f>('Dat1'!GK36+'Dat1'!IE36+'Dat1'!JY36+'Dat1'!LS36)/$A35</f>
        <v>0</v>
      </c>
      <c r="CE35">
        <f>('Dat1'!GL36+'Dat1'!IF36+'Dat1'!JZ36+'Dat1'!LT36)/$A35</f>
        <v>0</v>
      </c>
      <c r="CF35" s="8">
        <f t="shared" ref="CF35:CF61" si="19">SUM(AL35:BH35)</f>
        <v>1.25</v>
      </c>
      <c r="CG35" s="8">
        <f t="shared" ref="CG35:CG61" si="20">SUM(BI35:CE35)</f>
        <v>2</v>
      </c>
      <c r="CH35">
        <f>('Dat1'!LU36+'Dat1'!NM36+'Dat1'!PE36+'Dat1'!QW36)/$A35</f>
        <v>0</v>
      </c>
      <c r="CI35">
        <f>('Dat1'!LV36+'Dat1'!NN36+'Dat1'!PF36+'Dat1'!QX36)/$A35</f>
        <v>0</v>
      </c>
      <c r="CJ35">
        <f>('Dat1'!LW36+'Dat1'!NO36+'Dat1'!PG36+'Dat1'!QY36)/$A35</f>
        <v>0</v>
      </c>
      <c r="CK35">
        <f>('Dat1'!LX36+'Dat1'!NP36+'Dat1'!PH36+'Dat1'!QZ36)/$A35</f>
        <v>0</v>
      </c>
      <c r="CL35">
        <f>('Dat1'!LY36+'Dat1'!NQ36+'Dat1'!PI36+'Dat1'!RA36)/$A35</f>
        <v>0</v>
      </c>
      <c r="CM35">
        <f>('Dat1'!LZ36+'Dat1'!NR36+'Dat1'!PJ36+'Dat1'!RB36)/$A35</f>
        <v>0</v>
      </c>
      <c r="CN35">
        <f>('Dat1'!MA36+'Dat1'!NS36+'Dat1'!PK36+'Dat1'!RC36)/$A35</f>
        <v>0.75</v>
      </c>
      <c r="CO35">
        <f>('Dat1'!MB36+'Dat1'!NT36+'Dat1'!PL36+'Dat1'!RD36)/$A35</f>
        <v>0</v>
      </c>
      <c r="CP35">
        <f>('Dat1'!MC36+'Dat1'!NU36+'Dat1'!PM36+'Dat1'!RE36)/$A35</f>
        <v>0</v>
      </c>
      <c r="CQ35">
        <f>('Dat1'!MD36+'Dat1'!NV36+'Dat1'!PN36+'Dat1'!RF36)/$A35</f>
        <v>0</v>
      </c>
      <c r="CR35">
        <f>('Dat1'!ME36+'Dat1'!NW36+'Dat1'!PO36+'Dat1'!RG36)/$A35</f>
        <v>0</v>
      </c>
      <c r="CS35">
        <f>('Dat1'!MF36+'Dat1'!NX36+'Dat1'!PP36+'Dat1'!RH36)/$A35</f>
        <v>0</v>
      </c>
      <c r="CT35">
        <f>('Dat1'!MG36+'Dat1'!NY36+'Dat1'!PQ36+'Dat1'!RI36)/$A35</f>
        <v>0</v>
      </c>
      <c r="CU35">
        <f>('Dat1'!MH36+'Dat1'!NZ36+'Dat1'!PR36+'Dat1'!RJ36)/$A35</f>
        <v>0</v>
      </c>
      <c r="CV35">
        <f>('Dat1'!MI36+'Dat1'!OA36+'Dat1'!PS36+'Dat1'!RK36)/$A35</f>
        <v>0</v>
      </c>
      <c r="CW35">
        <f>('Dat1'!MJ36+'Dat1'!OB36+'Dat1'!PT36+'Dat1'!RL36)/$A35</f>
        <v>0</v>
      </c>
      <c r="CX35">
        <f>('Dat1'!MK36+'Dat1'!OC36+'Dat1'!PU36+'Dat1'!RM36)/$A35</f>
        <v>0</v>
      </c>
      <c r="CY35">
        <f>('Dat1'!ML36+'Dat1'!OD36+'Dat1'!PV36+'Dat1'!RN36)/$A35</f>
        <v>0</v>
      </c>
      <c r="CZ35">
        <f>('Dat1'!MM36+'Dat1'!OE36+'Dat1'!PW36+'Dat1'!RO36)/$A35</f>
        <v>0</v>
      </c>
      <c r="DA35">
        <f>('Dat1'!MN36+'Dat1'!OF36+'Dat1'!PX36+'Dat1'!RP36)/$A35</f>
        <v>0</v>
      </c>
      <c r="DB35">
        <f>('Dat1'!MO36+'Dat1'!OG36+'Dat1'!PY36+'Dat1'!RQ36)/$A35</f>
        <v>0</v>
      </c>
      <c r="DC35">
        <f>('Dat1'!MP36+'Dat1'!OH36+'Dat1'!PZ36+'Dat1'!RR36)/$A35</f>
        <v>0</v>
      </c>
      <c r="DD35">
        <f>('Dat1'!MQ36+'Dat1'!OI36+'Dat1'!QA36+'Dat1'!RS36)/$A35</f>
        <v>0.25</v>
      </c>
      <c r="DE35">
        <f>('Dat1'!MR36+'Dat1'!OJ36+'Dat1'!QB36+'Dat1'!RT36)/$A35</f>
        <v>0</v>
      </c>
      <c r="DF35">
        <f>('Dat1'!MS36+'Dat1'!OK36+'Dat1'!QC36+'Dat1'!RU36)/$A35</f>
        <v>0</v>
      </c>
      <c r="DG35">
        <f>('Dat1'!MT36+'Dat1'!OL36+'Dat1'!QD36+'Dat1'!RV36)/$A35</f>
        <v>0</v>
      </c>
      <c r="DH35">
        <f>('Dat1'!MU36+'Dat1'!OM36+'Dat1'!QE36+'Dat1'!RW36)/$A35</f>
        <v>0</v>
      </c>
      <c r="DI35">
        <f>('Dat1'!MV36+'Dat1'!ON36+'Dat1'!QF36+'Dat1'!RX36)/$A35</f>
        <v>0</v>
      </c>
      <c r="DJ35">
        <f>('Dat1'!MW36+'Dat1'!OO36+'Dat1'!QG36+'Dat1'!RY36)/$A35</f>
        <v>0.75</v>
      </c>
      <c r="DK35">
        <f>('Dat1'!MX36+'Dat1'!OP36+'Dat1'!QH36+'Dat1'!RZ36)/$A35</f>
        <v>0</v>
      </c>
      <c r="DL35">
        <f>('Dat1'!MY36+'Dat1'!OQ36+'Dat1'!QI36+'Dat1'!SA36)/$A35</f>
        <v>0.25</v>
      </c>
      <c r="DM35">
        <f>('Dat1'!MZ36+'Dat1'!OR36+'Dat1'!QJ36+'Dat1'!SB36)/$A35</f>
        <v>0</v>
      </c>
      <c r="DN35">
        <f>('Dat1'!NA36+'Dat1'!OS36+'Dat1'!QK36+'Dat1'!SC36)/$A35</f>
        <v>0</v>
      </c>
      <c r="DO35">
        <f>('Dat1'!NB36+'Dat1'!OT36+'Dat1'!QL36+'Dat1'!SD36)/$A35</f>
        <v>0</v>
      </c>
      <c r="DP35">
        <f>('Dat1'!NC36+'Dat1'!OU36+'Dat1'!QM36+'Dat1'!SE36)/$A35</f>
        <v>0</v>
      </c>
      <c r="DQ35">
        <f>('Dat1'!ND36+'Dat1'!OV36+'Dat1'!QN36+'Dat1'!SF36)/$A35</f>
        <v>0</v>
      </c>
      <c r="DR35">
        <f>('Dat1'!NE36+'Dat1'!OW36+'Dat1'!QO36+'Dat1'!SG36)/$A35</f>
        <v>0</v>
      </c>
      <c r="DS35">
        <f>('Dat1'!NF36+'Dat1'!OX36+'Dat1'!QP36+'Dat1'!SH36)/$A35</f>
        <v>0</v>
      </c>
      <c r="DT35">
        <f>('Dat1'!NG36+'Dat1'!OY36+'Dat1'!QQ36+'Dat1'!SI36)/$A35</f>
        <v>0.75</v>
      </c>
      <c r="DU35">
        <f>('Dat1'!NH36+'Dat1'!OZ36+'Dat1'!QR36+'Dat1'!SJ36)/$A35</f>
        <v>0</v>
      </c>
      <c r="DV35">
        <f>('Dat1'!NI36+'Dat1'!PA36+'Dat1'!QS36+'Dat1'!SK36)/$A35</f>
        <v>0</v>
      </c>
      <c r="DW35">
        <f>('Dat1'!NJ36+'Dat1'!PB36+'Dat1'!QT36+'Dat1'!SL36)/$A35</f>
        <v>0</v>
      </c>
      <c r="DX35">
        <f>('Dat1'!NK36+'Dat1'!PC36+'Dat1'!QU36+'Dat1'!SM36)/$A35</f>
        <v>0</v>
      </c>
      <c r="DY35">
        <f>('Dat1'!NL36+'Dat1'!PD36+'Dat1'!QV36+'Dat1'!SN36)/$A35</f>
        <v>0</v>
      </c>
      <c r="DZ35" s="8">
        <f t="shared" si="7"/>
        <v>0.75</v>
      </c>
      <c r="EA35" s="8">
        <f t="shared" si="8"/>
        <v>2</v>
      </c>
      <c r="EB35" s="127">
        <f>('Dat1'!SO36+'Dat1'!SQ36+'Dat1'!SS36+'Dat1'!SU36)/$A35</f>
        <v>0</v>
      </c>
      <c r="EC35" s="127">
        <f>('Dat1'!SP36+'Dat1'!SR36+'Dat1'!ST36+'Dat1'!SV36)/$A35</f>
        <v>0</v>
      </c>
      <c r="ED35" s="8">
        <f t="shared" si="16"/>
        <v>0</v>
      </c>
      <c r="EE35" s="8">
        <f t="shared" si="9"/>
        <v>0</v>
      </c>
      <c r="EF35">
        <f>SUM('Dat1'!SW36+'Dat1'!TE36+'Dat1'!TM36+'Dat1'!TU36)/$A35</f>
        <v>0</v>
      </c>
      <c r="EG35">
        <f>SUM('Dat1'!SX36+'Dat1'!TF36+'Dat1'!TN36+'Dat1'!TV36)/$A35</f>
        <v>0</v>
      </c>
      <c r="EH35">
        <f>SUM('Dat1'!SY36+'Dat1'!TG36+'Dat1'!TO36+'Dat1'!TW36)/$A35</f>
        <v>0</v>
      </c>
      <c r="EI35">
        <f>SUM('Dat1'!SZ36+'Dat1'!TH36+'Dat1'!TP36+'Dat1'!TX36)/$A35</f>
        <v>0</v>
      </c>
      <c r="EJ35">
        <f>SUM('Dat1'!TA36+'Dat1'!TI36+'Dat1'!TQ36+'Dat1'!TY36)/$A35</f>
        <v>0</v>
      </c>
      <c r="EK35">
        <f>SUM('Dat1'!TB36+'Dat1'!TJ36+'Dat1'!TR36+'Dat1'!TZ36)/$A35</f>
        <v>0</v>
      </c>
      <c r="EL35">
        <f>SUM('Dat1'!TC36+'Dat1'!TK36+'Dat1'!TS36+'Dat1'!UA36)/$A35</f>
        <v>0</v>
      </c>
      <c r="EM35">
        <f>SUM('Dat1'!TD36+'Dat1'!TL36+'Dat1'!TT36+'Dat1'!UB36)/$A35</f>
        <v>0</v>
      </c>
      <c r="EN35" s="8">
        <f t="shared" si="10"/>
        <v>0</v>
      </c>
      <c r="EO35" s="8">
        <f t="shared" si="11"/>
        <v>0</v>
      </c>
      <c r="EP35" s="7">
        <f>('Dat1'!UC36+'Dat1'!UG36)/2</f>
        <v>8</v>
      </c>
      <c r="EQ35" s="7">
        <f>('Dat1'!UD36+'Dat1'!UH36)/2</f>
        <v>0</v>
      </c>
      <c r="ER35" s="7">
        <f>('Dat1'!UE36+'Dat1'!UI36)/2</f>
        <v>3</v>
      </c>
      <c r="ES35" s="7">
        <f>('Dat1'!UF36+'Dat1'!UJ36)/2</f>
        <v>0</v>
      </c>
      <c r="ET35" s="8">
        <f>('Dat1'!UK36+'Dat1'!UT36)/2</f>
        <v>0</v>
      </c>
      <c r="EU35" s="8">
        <f>('Dat1'!UL36+'Dat1'!UU36)/2</f>
        <v>0.5</v>
      </c>
      <c r="EV35" s="8">
        <f>('Dat1'!UM36+'Dat1'!UV36)/2</f>
        <v>0.5</v>
      </c>
      <c r="EW35" s="8">
        <f>('Dat1'!UN36+'Dat1'!UW36)/2</f>
        <v>1.5</v>
      </c>
      <c r="EX35" s="8">
        <f>('Dat1'!UO36+'Dat1'!UX36)/2</f>
        <v>4</v>
      </c>
      <c r="EY35" s="8">
        <f>('Dat1'!UP36+'Dat1'!UY36)/2</f>
        <v>1</v>
      </c>
      <c r="EZ35" s="8">
        <f>('Dat1'!UQ36+'Dat1'!UZ36)/2</f>
        <v>0.5</v>
      </c>
      <c r="FA35" s="8">
        <f>('Dat1'!UR36+'Dat1'!VA36)/2</f>
        <v>0</v>
      </c>
      <c r="FB35" s="8">
        <f>('Dat1'!US36+'Dat1'!VB36)/2</f>
        <v>0</v>
      </c>
      <c r="FC35">
        <f>'Dat1'!VC36</f>
        <v>0</v>
      </c>
      <c r="FD35">
        <f>'Dat1'!VD36</f>
        <v>0</v>
      </c>
      <c r="FE35">
        <f>'Dat1'!VE36</f>
        <v>0</v>
      </c>
      <c r="FF35">
        <f>'Dat1'!VF36</f>
        <v>0</v>
      </c>
      <c r="FG35">
        <f>'Dat1'!VG36</f>
        <v>0</v>
      </c>
      <c r="FH35">
        <f>'Dat1'!VH36</f>
        <v>0</v>
      </c>
      <c r="FI35">
        <f>'Dat1'!VI36</f>
        <v>0</v>
      </c>
      <c r="FJ35">
        <f>'Dat1'!VJ36</f>
        <v>0</v>
      </c>
      <c r="FK35">
        <f>'Dat1'!VK36</f>
        <v>0</v>
      </c>
      <c r="FL35">
        <f>'Dat1'!VL36</f>
        <v>0</v>
      </c>
      <c r="FM35">
        <f>'Dat1'!VM36</f>
        <v>0</v>
      </c>
      <c r="FN35">
        <f>'Dat1'!VN36</f>
        <v>0</v>
      </c>
      <c r="FO35">
        <f>'Dat1'!VO36</f>
        <v>3</v>
      </c>
      <c r="FP35">
        <f>'Dat1'!VP36</f>
        <v>3</v>
      </c>
      <c r="FQ35">
        <f>'Dat1'!VQ36</f>
        <v>0</v>
      </c>
      <c r="FR35">
        <f>'Dat1'!VR36</f>
        <v>0</v>
      </c>
      <c r="FS35">
        <f>'Dat1'!VS36</f>
        <v>0</v>
      </c>
      <c r="FT35">
        <f>'Dat1'!VT36</f>
        <v>0</v>
      </c>
      <c r="FU35">
        <f>'Dat1'!VU36</f>
        <v>3</v>
      </c>
      <c r="FV35">
        <f>'Dat1'!VV36</f>
        <v>0</v>
      </c>
      <c r="FW35">
        <f>'Dat1'!VW36</f>
        <v>0</v>
      </c>
      <c r="FX35">
        <f>'Dat1'!VX36</f>
        <v>0</v>
      </c>
      <c r="FY35">
        <f>'Dat1'!VY36</f>
        <v>42</v>
      </c>
      <c r="FZ35">
        <f>'Dat1'!VZ36</f>
        <v>25</v>
      </c>
      <c r="GA35">
        <f>'Dat1'!WA36</f>
        <v>0</v>
      </c>
      <c r="GB35">
        <f>'Dat1'!WB36</f>
        <v>0</v>
      </c>
      <c r="GC35">
        <f>'Dat1'!WC36</f>
        <v>0</v>
      </c>
      <c r="GD35">
        <f>'Dat1'!WD36</f>
        <v>0</v>
      </c>
      <c r="GE35" s="12">
        <f>'Dat1'!WO36</f>
        <v>0</v>
      </c>
      <c r="GF35" s="12">
        <f>'Dat1'!WP36</f>
        <v>0</v>
      </c>
      <c r="GG35">
        <f>'Dat1'!WQ36</f>
        <v>0</v>
      </c>
      <c r="GH35">
        <f>'Dat1'!WR36</f>
        <v>0</v>
      </c>
      <c r="GI35">
        <f>'Dat1'!WS36</f>
        <v>0</v>
      </c>
      <c r="GJ35">
        <f>'Dat1'!WT36</f>
        <v>0</v>
      </c>
      <c r="GK35">
        <f>'Dat1'!WU36</f>
        <v>0</v>
      </c>
      <c r="GL35">
        <f>'Dat1'!WV36</f>
        <v>0</v>
      </c>
      <c r="GM35">
        <f>'Dat1'!WW36</f>
        <v>0</v>
      </c>
      <c r="GN35">
        <f>'Dat1'!WX36</f>
        <v>0</v>
      </c>
      <c r="GO35">
        <f>'Dat1'!WY36</f>
        <v>0</v>
      </c>
      <c r="GP35">
        <f>'Dat1'!WZ36</f>
        <v>0</v>
      </c>
      <c r="GQ35">
        <f>'Dat1'!XA36</f>
        <v>0</v>
      </c>
      <c r="GR35">
        <f>'Dat1'!XB36</f>
        <v>0</v>
      </c>
      <c r="GS35">
        <f>'Dat1'!XC36</f>
        <v>0</v>
      </c>
      <c r="GT35">
        <f>'Dat1'!XD36</f>
        <v>13</v>
      </c>
      <c r="GU35">
        <f>'Dat1'!XE36</f>
        <v>0</v>
      </c>
      <c r="GV35">
        <f>'Dat1'!XF36</f>
        <v>0</v>
      </c>
      <c r="GW35">
        <f>'Dat1'!XG36</f>
        <v>2</v>
      </c>
      <c r="GX35">
        <f>'Dat1'!XH36</f>
        <v>0</v>
      </c>
      <c r="GY35">
        <f>'Dat1'!XI36</f>
        <v>0</v>
      </c>
      <c r="GZ35">
        <f>'Dat1'!XJ36</f>
        <v>0</v>
      </c>
      <c r="HA35">
        <f>'Dat1'!XK36</f>
        <v>0</v>
      </c>
      <c r="HB35">
        <f>'Dat1'!XL36</f>
        <v>0</v>
      </c>
      <c r="HC35">
        <f>'Dat1'!XM36</f>
        <v>0</v>
      </c>
      <c r="HD35">
        <f>'Dat1'!XN36</f>
        <v>1</v>
      </c>
      <c r="HE35">
        <f>'Dat1'!XO36</f>
        <v>0</v>
      </c>
      <c r="HF35">
        <f>'Dat1'!XP36</f>
        <v>0</v>
      </c>
      <c r="HG35" s="12">
        <f t="shared" si="12"/>
        <v>0</v>
      </c>
      <c r="HH35" s="12">
        <f t="shared" si="13"/>
        <v>16</v>
      </c>
      <c r="HI35">
        <f>'Dat1'!XQ36</f>
        <v>0</v>
      </c>
      <c r="HJ35">
        <f>'Dat1'!XR36</f>
        <v>0</v>
      </c>
      <c r="HK35">
        <f>'Dat1'!XS36</f>
        <v>0</v>
      </c>
      <c r="HL35">
        <f>'Dat1'!XT36</f>
        <v>0</v>
      </c>
      <c r="HM35">
        <f>'Dat1'!XU36</f>
        <v>0</v>
      </c>
      <c r="HN35">
        <f>'Dat1'!XV36</f>
        <v>0</v>
      </c>
      <c r="HO35">
        <f>'Dat1'!XW36</f>
        <v>0</v>
      </c>
      <c r="HP35">
        <f>'Dat1'!XX36</f>
        <v>0</v>
      </c>
      <c r="HQ35">
        <f>'Dat1'!XY36</f>
        <v>0</v>
      </c>
      <c r="HR35">
        <f>'Dat1'!XZ36</f>
        <v>0</v>
      </c>
      <c r="HS35">
        <f>'Dat1'!YA36</f>
        <v>0</v>
      </c>
      <c r="HT35">
        <f>'Dat1'!YB36</f>
        <v>0</v>
      </c>
      <c r="HU35">
        <f>'Dat1'!YC36</f>
        <v>0</v>
      </c>
      <c r="HV35">
        <f>'Dat1'!YD36</f>
        <v>0</v>
      </c>
      <c r="HW35">
        <f>'Dat1'!YE36</f>
        <v>0</v>
      </c>
      <c r="HX35">
        <f>'Dat1'!YF36</f>
        <v>0</v>
      </c>
      <c r="HY35">
        <f>'Dat1'!YG36</f>
        <v>0</v>
      </c>
      <c r="HZ35">
        <f>'Dat1'!YH36</f>
        <v>0</v>
      </c>
      <c r="IA35">
        <f>'Dat1'!YI36</f>
        <v>0</v>
      </c>
      <c r="IB35">
        <f>'Dat1'!YJ36</f>
        <v>0</v>
      </c>
      <c r="IC35">
        <f>'Dat1'!YK36</f>
        <v>0</v>
      </c>
      <c r="ID35">
        <f>'Dat1'!YL36</f>
        <v>0</v>
      </c>
      <c r="IE35">
        <f>'Dat1'!YM36</f>
        <v>0</v>
      </c>
      <c r="IF35">
        <f>'Dat1'!YN36</f>
        <v>0</v>
      </c>
      <c r="IG35">
        <f>'Dat1'!YO36</f>
        <v>0</v>
      </c>
      <c r="IH35">
        <f>'Dat1'!YP36</f>
        <v>24</v>
      </c>
      <c r="II35">
        <f>'Dat1'!YQ36</f>
        <v>0</v>
      </c>
      <c r="IJ35">
        <f>'Dat1'!YR36</f>
        <v>0</v>
      </c>
      <c r="IK35">
        <f>'Dat1'!YS36</f>
        <v>0</v>
      </c>
      <c r="IL35">
        <f>'Dat1'!YT36</f>
        <v>18</v>
      </c>
      <c r="IM35">
        <f>'Dat1'!YU36</f>
        <v>0</v>
      </c>
      <c r="IN35">
        <f>'Dat1'!YV36</f>
        <v>0</v>
      </c>
      <c r="IO35">
        <f>'Dat1'!YW36</f>
        <v>0</v>
      </c>
      <c r="IP35">
        <f>'Dat1'!YX36</f>
        <v>0</v>
      </c>
      <c r="IQ35">
        <f>'Dat1'!YY36</f>
        <v>0</v>
      </c>
      <c r="IR35">
        <f>'Dat1'!YZ36</f>
        <v>0</v>
      </c>
      <c r="IS35">
        <f>'Dat1'!ZA36</f>
        <v>0</v>
      </c>
      <c r="IT35">
        <f>'Dat1'!ZB36</f>
        <v>0</v>
      </c>
      <c r="IU35">
        <f>'Dat1'!ZC36</f>
        <v>0</v>
      </c>
      <c r="IV35">
        <f>'Dat1'!ZD36</f>
        <v>0</v>
      </c>
      <c r="IW35">
        <f>'Dat1'!ZE36</f>
        <v>0</v>
      </c>
      <c r="IX35">
        <f>'Dat1'!ZF36</f>
        <v>0</v>
      </c>
      <c r="IY35">
        <f>'Dat1'!ZG36</f>
        <v>0</v>
      </c>
      <c r="IZ35">
        <f>'Dat1'!ZH36</f>
        <v>0</v>
      </c>
      <c r="JA35">
        <f>'Dat1'!ZI36</f>
        <v>0</v>
      </c>
      <c r="JB35">
        <f>'Dat1'!ZJ36</f>
        <v>0</v>
      </c>
      <c r="JC35" s="12">
        <f t="shared" si="3"/>
        <v>0</v>
      </c>
      <c r="JD35" s="12">
        <f t="shared" si="4"/>
        <v>42</v>
      </c>
      <c r="JE35">
        <f>'Dat1'!ZK36</f>
        <v>0</v>
      </c>
      <c r="JF35">
        <f>'Dat1'!ZL36</f>
        <v>0</v>
      </c>
      <c r="JG35">
        <f>'Dat1'!ZM36</f>
        <v>0</v>
      </c>
      <c r="JH35">
        <f>'Dat1'!ZN36</f>
        <v>0</v>
      </c>
      <c r="JI35">
        <f>'Dat1'!ZO36</f>
        <v>0</v>
      </c>
      <c r="JJ35">
        <f>'Dat1'!ZP36</f>
        <v>0</v>
      </c>
      <c r="JK35">
        <f>'Dat1'!ZQ36</f>
        <v>0</v>
      </c>
      <c r="JL35">
        <f>'Dat1'!ZR36</f>
        <v>0</v>
      </c>
      <c r="JM35">
        <f>'Dat1'!ZS36</f>
        <v>0</v>
      </c>
      <c r="JN35">
        <f>'Dat1'!ZT36</f>
        <v>0</v>
      </c>
      <c r="JO35">
        <f>'Dat1'!ZU36</f>
        <v>0</v>
      </c>
      <c r="JP35">
        <f>'Dat1'!ZV36</f>
        <v>0</v>
      </c>
      <c r="JQ35">
        <f>'Dat1'!ZW36</f>
        <v>0</v>
      </c>
      <c r="JR35">
        <f>'Dat1'!ZX36</f>
        <v>0</v>
      </c>
      <c r="JS35">
        <f>'Dat1'!ZY36</f>
        <v>0</v>
      </c>
      <c r="JT35">
        <f>'Dat1'!ZZ36</f>
        <v>0</v>
      </c>
      <c r="JU35">
        <f>'Dat1'!AAA36</f>
        <v>0</v>
      </c>
      <c r="JV35">
        <f>'Dat1'!AAB36</f>
        <v>0</v>
      </c>
      <c r="JW35">
        <f>'Dat1'!AAC36</f>
        <v>0</v>
      </c>
      <c r="JX35">
        <f>'Dat1'!AAD36</f>
        <v>0</v>
      </c>
      <c r="JY35">
        <f>'Dat1'!AAE36</f>
        <v>0</v>
      </c>
      <c r="JZ35">
        <f>'Dat1'!AAF36</f>
        <v>0</v>
      </c>
      <c r="KA35">
        <f>'Dat1'!AAG36</f>
        <v>0</v>
      </c>
      <c r="KB35">
        <f>'Dat1'!AAH36</f>
        <v>0</v>
      </c>
      <c r="KC35">
        <f>'Dat1'!AAI36</f>
        <v>0</v>
      </c>
      <c r="KD35">
        <f>'Dat1'!AAJ36</f>
        <v>25</v>
      </c>
      <c r="KE35">
        <f>'Dat1'!AAK36</f>
        <v>0</v>
      </c>
      <c r="KF35">
        <f>'Dat1'!AAL36</f>
        <v>0</v>
      </c>
      <c r="KG35">
        <f>'Dat1'!AAM36</f>
        <v>0</v>
      </c>
      <c r="KH35">
        <f>'Dat1'!AAN36</f>
        <v>0</v>
      </c>
      <c r="KI35">
        <f>'Dat1'!AAO36</f>
        <v>0</v>
      </c>
      <c r="KJ35">
        <f>'Dat1'!AAP36</f>
        <v>25</v>
      </c>
      <c r="KK35">
        <f>'Dat1'!AAQ36</f>
        <v>0</v>
      </c>
      <c r="KL35">
        <f>'Dat1'!AAR36</f>
        <v>0</v>
      </c>
      <c r="KM35">
        <f>'Dat1'!AAS36</f>
        <v>0</v>
      </c>
      <c r="KN35">
        <f>'Dat1'!AAT36</f>
        <v>25</v>
      </c>
      <c r="KO35">
        <f>'Dat1'!AAU36</f>
        <v>0</v>
      </c>
      <c r="KP35">
        <f>'Dat1'!AAV36</f>
        <v>0</v>
      </c>
      <c r="KQ35">
        <f>'Dat1'!AAW36</f>
        <v>1</v>
      </c>
      <c r="KR35">
        <f>'Dat1'!AAX36</f>
        <v>0</v>
      </c>
      <c r="KS35">
        <f>'Dat1'!AAY36</f>
        <v>0</v>
      </c>
      <c r="KT35">
        <f>'Dat1'!AAZ36</f>
        <v>0</v>
      </c>
      <c r="KU35">
        <f>'Dat1'!ABA36</f>
        <v>0</v>
      </c>
      <c r="KV35">
        <f>'Dat1'!ABB36</f>
        <v>0</v>
      </c>
      <c r="KW35" s="12">
        <f>SUM(Dat1fix!JE35:JZ35)</f>
        <v>0</v>
      </c>
      <c r="KX35" s="12">
        <f t="shared" si="14"/>
        <v>76</v>
      </c>
      <c r="KY35" s="12">
        <f>'Dat1'!ABC36</f>
        <v>0</v>
      </c>
      <c r="KZ35" s="12">
        <f>'Dat1'!ABD36</f>
        <v>2</v>
      </c>
      <c r="LA35">
        <f>'Dat1'!ABE36</f>
        <v>0</v>
      </c>
      <c r="LB35">
        <f>'Dat1'!ABF36</f>
        <v>0</v>
      </c>
      <c r="LC35">
        <f>'Dat1'!ABG36</f>
        <v>0</v>
      </c>
      <c r="LD35">
        <f>'Dat1'!VI36</f>
        <v>0</v>
      </c>
      <c r="LE35">
        <f>'Dat1'!VJ36</f>
        <v>0</v>
      </c>
      <c r="LF35">
        <f>'Dat1'!VK36</f>
        <v>0</v>
      </c>
      <c r="LG35">
        <f>'Dat1'!VL36</f>
        <v>0</v>
      </c>
      <c r="LH35">
        <f>'Dat1'!VM36</f>
        <v>0</v>
      </c>
      <c r="LI35">
        <f>'Dat1'!VN36</f>
        <v>0</v>
      </c>
      <c r="LJ35">
        <f>'Dat1'!VO36</f>
        <v>3</v>
      </c>
      <c r="LK35">
        <f>'Dat1'!VP36</f>
        <v>3</v>
      </c>
      <c r="LL35">
        <f>'Dat1'!VQ36</f>
        <v>0</v>
      </c>
      <c r="LM35">
        <f>'Dat1'!VR36</f>
        <v>0</v>
      </c>
      <c r="LN35">
        <f>'Dat1'!VS36</f>
        <v>0</v>
      </c>
      <c r="LO35">
        <f>'Dat1'!VT36</f>
        <v>0</v>
      </c>
      <c r="LP35">
        <f>'Dat1'!VU36</f>
        <v>3</v>
      </c>
      <c r="LQ35">
        <f>'Dat1'!VV36</f>
        <v>0</v>
      </c>
      <c r="LR35">
        <f>'Dat1'!VW36</f>
        <v>0</v>
      </c>
      <c r="LS35">
        <f>'Dat1'!VX36</f>
        <v>0</v>
      </c>
      <c r="LT35">
        <f>'Dat1'!VY36</f>
        <v>42</v>
      </c>
      <c r="LU35">
        <f>'Dat1'!VZ36</f>
        <v>25</v>
      </c>
      <c r="LV35" s="12">
        <f>'Dat1'!WA36</f>
        <v>0</v>
      </c>
      <c r="LW35" s="12">
        <f>'Dat1'!WB36</f>
        <v>0</v>
      </c>
      <c r="LX35" s="12">
        <f>'Dat1'!WC36</f>
        <v>0</v>
      </c>
      <c r="LY35" s="12">
        <f>'Dat1'!WD36</f>
        <v>0</v>
      </c>
      <c r="LZ35" s="364">
        <f>'Dat1'!AG36</f>
        <v>9</v>
      </c>
      <c r="MA35" s="364">
        <f>'Dat1'!AH36</f>
        <v>13</v>
      </c>
      <c r="MB35" s="364">
        <f>'Dat1'!AI36</f>
        <v>5</v>
      </c>
      <c r="MC35" s="364">
        <f>'Dat1'!AJ36</f>
        <v>4</v>
      </c>
      <c r="MD35" s="364">
        <f>'Dat1'!WE36</f>
        <v>46</v>
      </c>
    </row>
    <row r="36" spans="1:342">
      <c r="A36" s="73">
        <f>'Dat1'!C37</f>
        <v>4</v>
      </c>
      <c r="B36" t="str">
        <f>'Dat1'!F37</f>
        <v>Aust-Agder</v>
      </c>
      <c r="C36" t="str">
        <f>'Dat1'!G37</f>
        <v>Sam Eyde vgs</v>
      </c>
      <c r="D36" t="str">
        <f>'Dat1'!H37&amp;" ("&amp;LEFT('Dat1'!I37,1)&amp;"S)"</f>
        <v>Arendal fengsel Håvet avd (LS)</v>
      </c>
      <c r="E36">
        <f t="shared" si="18"/>
        <v>2</v>
      </c>
      <c r="F36" s="144">
        <v>0</v>
      </c>
      <c r="G36">
        <f>'Dat1'!J37</f>
        <v>13</v>
      </c>
      <c r="H36" s="8">
        <f>('Dat1'!AK37+'Dat1'!AM37+'Dat1'!AO37+'Dat1'!AQ37)/$A36</f>
        <v>0</v>
      </c>
      <c r="I36" s="8">
        <f>('Dat1'!AL37+'Dat1'!AN37+'Dat1'!AP37+'Dat1'!AR37)/$A36</f>
        <v>0</v>
      </c>
      <c r="J36">
        <f>('Dat1'!AS37+'Dat1'!BS37+'Dat1'!CS37+'Dat1'!DS37)/$A36</f>
        <v>0</v>
      </c>
      <c r="K36">
        <f>('Dat1'!AT37+'Dat1'!BT37+'Dat1'!CT37+'Dat1'!DT37)/$A36</f>
        <v>0</v>
      </c>
      <c r="L36">
        <f>('Dat1'!AU37+'Dat1'!BU37+'Dat1'!CU37+'Dat1'!DU37)/$A36</f>
        <v>0</v>
      </c>
      <c r="M36">
        <f>('Dat1'!AV37+'Dat1'!BV37+'Dat1'!CV37+'Dat1'!DV37)/$A36</f>
        <v>0</v>
      </c>
      <c r="N36">
        <f>('Dat1'!AW37+'Dat1'!BW37+'Dat1'!CW37+'Dat1'!DW37)/$A36</f>
        <v>0.5</v>
      </c>
      <c r="O36">
        <f>('Dat1'!AX37+'Dat1'!BX37+'Dat1'!CX37+'Dat1'!DX37)/$A36</f>
        <v>0</v>
      </c>
      <c r="P36">
        <f>('Dat1'!AY37+'Dat1'!BY37+'Dat1'!CY37+'Dat1'!DY37)/$A36</f>
        <v>0</v>
      </c>
      <c r="Q36">
        <f>('Dat1'!AZ37+'Dat1'!BZ37+'Dat1'!CZ37+'Dat1'!DZ37)/$A36</f>
        <v>0</v>
      </c>
      <c r="R36">
        <f>('Dat1'!BA37+'Dat1'!CA37+'Dat1'!DA37+'Dat1'!EA37)/$A36</f>
        <v>0</v>
      </c>
      <c r="S36">
        <f>('Dat1'!BB37+'Dat1'!CB37+'Dat1'!DB37+'Dat1'!EB37)/$A36</f>
        <v>0</v>
      </c>
      <c r="T36">
        <f>('Dat1'!BC37+'Dat1'!CC37+'Dat1'!DC37+'Dat1'!EC37)/$A36</f>
        <v>0</v>
      </c>
      <c r="U36">
        <f>('Dat1'!BD37+'Dat1'!CD37+'Dat1'!DD37+'Dat1'!ED37)/$A36</f>
        <v>0</v>
      </c>
      <c r="V36">
        <f>('Dat1'!BE37+'Dat1'!CE37+'Dat1'!DE37+'Dat1'!EE37)/$A36</f>
        <v>0</v>
      </c>
      <c r="W36">
        <f>('Dat1'!BF37+'Dat1'!CF37+'Dat1'!DF37+'Dat1'!EF37)/$A36</f>
        <v>0.75</v>
      </c>
      <c r="X36">
        <f>('Dat1'!BG37+'Dat1'!CG37+'Dat1'!DG37+'Dat1'!EG37)/$A36</f>
        <v>0</v>
      </c>
      <c r="Y36">
        <f>('Dat1'!BH37+'Dat1'!CH37+'Dat1'!DH37+'Dat1'!EH37)/$A36</f>
        <v>0</v>
      </c>
      <c r="Z36">
        <f>('Dat1'!BI37+'Dat1'!CI37+'Dat1'!DI37+'Dat1'!EI37)/$A36</f>
        <v>0.5</v>
      </c>
      <c r="AA36">
        <f>('Dat1'!BJ37+'Dat1'!CJ37+'Dat1'!DJ37+'Dat1'!EJ37)/$A36</f>
        <v>1.75</v>
      </c>
      <c r="AB36">
        <f>('Dat1'!BK37+'Dat1'!CK37+'Dat1'!DK37+'Dat1'!EK37)/$A36</f>
        <v>0.25</v>
      </c>
      <c r="AC36">
        <f>('Dat1'!BL37+'Dat1'!CL37+'Dat1'!DL37+'Dat1'!EL37)/$A36</f>
        <v>0</v>
      </c>
      <c r="AD36">
        <f>('Dat1'!BM37+'Dat1'!CM37+'Dat1'!DM37+'Dat1'!EM37)/$A36</f>
        <v>0.25</v>
      </c>
      <c r="AE36">
        <f>('Dat1'!BN37+'Dat1'!CN37+'Dat1'!DN37+'Dat1'!EN37)/$A36</f>
        <v>0</v>
      </c>
      <c r="AF36">
        <f>('Dat1'!BO37+'Dat1'!CO37+'Dat1'!DO37+'Dat1'!EO37)/$A36</f>
        <v>0</v>
      </c>
      <c r="AG36">
        <f>('Dat1'!BP37+'Dat1'!CP37+'Dat1'!DP37+'Dat1'!EP37)/$A36</f>
        <v>0</v>
      </c>
      <c r="AH36">
        <f>('Dat1'!BQ37+'Dat1'!CQ37+'Dat1'!DQ37+'Dat1'!EQ37)/$A36</f>
        <v>0</v>
      </c>
      <c r="AI36">
        <f>('Dat1'!BR37+'Dat1'!CR37+'Dat1'!DR37+'Dat1'!ER37)/$A36</f>
        <v>0</v>
      </c>
      <c r="AJ36" s="8">
        <f t="shared" si="5"/>
        <v>0.5</v>
      </c>
      <c r="AK36" s="8">
        <f t="shared" si="6"/>
        <v>3.5</v>
      </c>
      <c r="AL36">
        <f>('Dat1'!ES37+'Dat1'!GM37+'Dat1'!IG37+'Dat1'!KA37)/$A36</f>
        <v>0</v>
      </c>
      <c r="AM36">
        <f>('Dat1'!ET37+'Dat1'!GN37+'Dat1'!IH37+'Dat1'!KB37)/$A36</f>
        <v>0</v>
      </c>
      <c r="AN36">
        <f>('Dat1'!EU37+'Dat1'!GO37+'Dat1'!II37+'Dat1'!KC37)/$A36</f>
        <v>0</v>
      </c>
      <c r="AO36">
        <f>('Dat1'!EV37+'Dat1'!GP37+'Dat1'!IJ37+'Dat1'!KD37)/$A36</f>
        <v>0</v>
      </c>
      <c r="AP36">
        <f>('Dat1'!EW37+'Dat1'!GQ37+'Dat1'!IK37+'Dat1'!KE37)/$A36</f>
        <v>0</v>
      </c>
      <c r="AQ36">
        <f>('Dat1'!EX37+'Dat1'!GR37+'Dat1'!IL37+'Dat1'!KF37)/$A36</f>
        <v>0</v>
      </c>
      <c r="AR36">
        <f>('Dat1'!EY37+'Dat1'!GS37+'Dat1'!IM37+'Dat1'!KG37)/$A36</f>
        <v>0</v>
      </c>
      <c r="AS36">
        <f>('Dat1'!EZ37+'Dat1'!GT37+'Dat1'!IN37+'Dat1'!KH37)/$A36</f>
        <v>0</v>
      </c>
      <c r="AT36">
        <f>('Dat1'!FA37+'Dat1'!GU37+'Dat1'!IO37+'Dat1'!KI37)/$A36</f>
        <v>0</v>
      </c>
      <c r="AU36">
        <f>('Dat1'!FB37+'Dat1'!GV37+'Dat1'!IP37+'Dat1'!KJ37)/$A36</f>
        <v>0</v>
      </c>
      <c r="AV36">
        <f>('Dat1'!FC37+'Dat1'!GW37+'Dat1'!IQ37+'Dat1'!KK37)/$A36</f>
        <v>0</v>
      </c>
      <c r="AW36">
        <f>('Dat1'!FD37+'Dat1'!GX37+'Dat1'!IR37+'Dat1'!KL37)/$A36</f>
        <v>0</v>
      </c>
      <c r="AX36">
        <f>('Dat1'!FE37+'Dat1'!GY37+'Dat1'!IS37+'Dat1'!KM37)/$A36</f>
        <v>0</v>
      </c>
      <c r="AY36">
        <f>('Dat1'!FF37+'Dat1'!GZ37+'Dat1'!IT37+'Dat1'!KN37)/$A36</f>
        <v>0</v>
      </c>
      <c r="AZ36">
        <f>('Dat1'!FG37+'Dat1'!HA37+'Dat1'!IU37+'Dat1'!KO37)/$A36</f>
        <v>0</v>
      </c>
      <c r="BA36">
        <f>('Dat1'!FH37+'Dat1'!HB37+'Dat1'!IV37+'Dat1'!KP37)/$A36</f>
        <v>0</v>
      </c>
      <c r="BB36">
        <f>('Dat1'!FI37+'Dat1'!HC37+'Dat1'!IW37+'Dat1'!KQ37)/$A36</f>
        <v>0</v>
      </c>
      <c r="BC36">
        <f>('Dat1'!FJ37+'Dat1'!HD37+'Dat1'!IX37+'Dat1'!KR37)/$A36</f>
        <v>0</v>
      </c>
      <c r="BD36">
        <f>('Dat1'!FK37+'Dat1'!HE37+'Dat1'!IY37+'Dat1'!KS37)/$A36</f>
        <v>0</v>
      </c>
      <c r="BE36">
        <f>('Dat1'!FL37+'Dat1'!HF37+'Dat1'!IZ37+'Dat1'!KT37)/$A36</f>
        <v>0</v>
      </c>
      <c r="BF36">
        <f>('Dat1'!FM37+'Dat1'!HG37+'Dat1'!JA37+'Dat1'!KU37)/$A36</f>
        <v>0</v>
      </c>
      <c r="BG36">
        <f>('Dat1'!FN37+'Dat1'!HH37+'Dat1'!JB37+'Dat1'!KV37)/$A36</f>
        <v>0</v>
      </c>
      <c r="BH36">
        <f>('Dat1'!FO37+'Dat1'!HI37+'Dat1'!JC37+'Dat1'!KW37)/$A36</f>
        <v>0</v>
      </c>
      <c r="BI36">
        <f>('Dat1'!FP37+'Dat1'!HJ37+'Dat1'!JD37+'Dat1'!KX37)/$A36</f>
        <v>0</v>
      </c>
      <c r="BJ36">
        <f>('Dat1'!FQ37+'Dat1'!HK37+'Dat1'!JE37+'Dat1'!KY37)/$A36</f>
        <v>0</v>
      </c>
      <c r="BK36">
        <f>('Dat1'!FR37+'Dat1'!HL37+'Dat1'!JF37+'Dat1'!KZ37)/$A36</f>
        <v>0</v>
      </c>
      <c r="BL36">
        <f>('Dat1'!FS37+'Dat1'!HM37+'Dat1'!JG37+'Dat1'!LA37)/$A36</f>
        <v>0</v>
      </c>
      <c r="BM36">
        <f>('Dat1'!FT37+'Dat1'!HN37+'Dat1'!JH37+'Dat1'!LB37)/$A36</f>
        <v>0</v>
      </c>
      <c r="BN36">
        <f>('Dat1'!FU37+'Dat1'!HO37+'Dat1'!JI37+'Dat1'!LC37)/$A36</f>
        <v>0</v>
      </c>
      <c r="BO36">
        <f>('Dat1'!FV37+'Dat1'!HP37+'Dat1'!JJ37+'Dat1'!LD37)/$A36</f>
        <v>0.5</v>
      </c>
      <c r="BP36">
        <f>('Dat1'!FW37+'Dat1'!HQ37+'Dat1'!JK37+'Dat1'!LE37)/$A36</f>
        <v>0</v>
      </c>
      <c r="BQ36">
        <f>('Dat1'!FX37+'Dat1'!HR37+'Dat1'!JL37+'Dat1'!LF37)/$A36</f>
        <v>0</v>
      </c>
      <c r="BR36">
        <f>('Dat1'!FY37+'Dat1'!HS37+'Dat1'!JM37+'Dat1'!LG37)/$A36</f>
        <v>0</v>
      </c>
      <c r="BS36">
        <f>('Dat1'!FZ37+'Dat1'!HT37+'Dat1'!JN37+'Dat1'!LH37)/$A36</f>
        <v>0</v>
      </c>
      <c r="BT36">
        <f>('Dat1'!GA37+'Dat1'!HU37+'Dat1'!JO37+'Dat1'!LI37)/$A36</f>
        <v>0</v>
      </c>
      <c r="BU36">
        <f>('Dat1'!GB37+'Dat1'!HV37+'Dat1'!JP37+'Dat1'!LJ37)/$A36</f>
        <v>0</v>
      </c>
      <c r="BV36">
        <f>('Dat1'!GC37+'Dat1'!HW37+'Dat1'!JQ37+'Dat1'!LK37)/$A36</f>
        <v>0</v>
      </c>
      <c r="BW36">
        <f>('Dat1'!GD37+'Dat1'!HX37+'Dat1'!JR37+'Dat1'!LL37)/$A36</f>
        <v>0</v>
      </c>
      <c r="BX36">
        <f>('Dat1'!GE37+'Dat1'!HY37+'Dat1'!JS37+'Dat1'!LM37)/$A36</f>
        <v>0</v>
      </c>
      <c r="BY36">
        <f>('Dat1'!GF37+'Dat1'!HZ37+'Dat1'!JT37+'Dat1'!LN37)/$A36</f>
        <v>0</v>
      </c>
      <c r="BZ36">
        <f>('Dat1'!GG37+'Dat1'!IA37+'Dat1'!JU37+'Dat1'!LO37)/$A36</f>
        <v>0</v>
      </c>
      <c r="CA36">
        <f>('Dat1'!GH37+'Dat1'!IB37+'Dat1'!JV37+'Dat1'!LP37)/$A36</f>
        <v>0</v>
      </c>
      <c r="CB36">
        <f>('Dat1'!GI37+'Dat1'!IC37+'Dat1'!JW37+'Dat1'!LQ37)/$A36</f>
        <v>0</v>
      </c>
      <c r="CC36">
        <f>('Dat1'!GJ37+'Dat1'!ID37+'Dat1'!JX37+'Dat1'!LR37)/$A36</f>
        <v>0</v>
      </c>
      <c r="CD36">
        <f>('Dat1'!GK37+'Dat1'!IE37+'Dat1'!JY37+'Dat1'!LS37)/$A36</f>
        <v>0</v>
      </c>
      <c r="CE36">
        <f>('Dat1'!GL37+'Dat1'!IF37+'Dat1'!JZ37+'Dat1'!LT37)/$A36</f>
        <v>0</v>
      </c>
      <c r="CF36" s="8">
        <f t="shared" si="19"/>
        <v>0</v>
      </c>
      <c r="CG36" s="8">
        <f t="shared" si="20"/>
        <v>0.5</v>
      </c>
      <c r="CH36">
        <f>('Dat1'!LU37+'Dat1'!NM37+'Dat1'!PE37+'Dat1'!QW37)/$A36</f>
        <v>0</v>
      </c>
      <c r="CI36">
        <f>('Dat1'!LV37+'Dat1'!NN37+'Dat1'!PF37+'Dat1'!QX37)/$A36</f>
        <v>0</v>
      </c>
      <c r="CJ36">
        <f>('Dat1'!LW37+'Dat1'!NO37+'Dat1'!PG37+'Dat1'!QY37)/$A36</f>
        <v>0</v>
      </c>
      <c r="CK36">
        <f>('Dat1'!LX37+'Dat1'!NP37+'Dat1'!PH37+'Dat1'!QZ37)/$A36</f>
        <v>0</v>
      </c>
      <c r="CL36">
        <f>('Dat1'!LY37+'Dat1'!NQ37+'Dat1'!PI37+'Dat1'!RA37)/$A36</f>
        <v>0</v>
      </c>
      <c r="CM36">
        <f>('Dat1'!LZ37+'Dat1'!NR37+'Dat1'!PJ37+'Dat1'!RB37)/$A36</f>
        <v>0</v>
      </c>
      <c r="CN36">
        <f>('Dat1'!MA37+'Dat1'!NS37+'Dat1'!PK37+'Dat1'!RC37)/$A36</f>
        <v>0</v>
      </c>
      <c r="CO36">
        <f>('Dat1'!MB37+'Dat1'!NT37+'Dat1'!PL37+'Dat1'!RD37)/$A36</f>
        <v>0</v>
      </c>
      <c r="CP36">
        <f>('Dat1'!MC37+'Dat1'!NU37+'Dat1'!PM37+'Dat1'!RE37)/$A36</f>
        <v>0</v>
      </c>
      <c r="CQ36">
        <f>('Dat1'!MD37+'Dat1'!NV37+'Dat1'!PN37+'Dat1'!RF37)/$A36</f>
        <v>0</v>
      </c>
      <c r="CR36">
        <f>('Dat1'!ME37+'Dat1'!NW37+'Dat1'!PO37+'Dat1'!RG37)/$A36</f>
        <v>0</v>
      </c>
      <c r="CS36">
        <f>('Dat1'!MF37+'Dat1'!NX37+'Dat1'!PP37+'Dat1'!RH37)/$A36</f>
        <v>0</v>
      </c>
      <c r="CT36">
        <f>('Dat1'!MG37+'Dat1'!NY37+'Dat1'!PQ37+'Dat1'!RI37)/$A36</f>
        <v>0</v>
      </c>
      <c r="CU36">
        <f>('Dat1'!MH37+'Dat1'!NZ37+'Dat1'!PR37+'Dat1'!RJ37)/$A36</f>
        <v>0</v>
      </c>
      <c r="CV36">
        <f>('Dat1'!MI37+'Dat1'!OA37+'Dat1'!PS37+'Dat1'!RK37)/$A36</f>
        <v>0</v>
      </c>
      <c r="CW36">
        <f>('Dat1'!MJ37+'Dat1'!OB37+'Dat1'!PT37+'Dat1'!RL37)/$A36</f>
        <v>0</v>
      </c>
      <c r="CX36">
        <f>('Dat1'!MK37+'Dat1'!OC37+'Dat1'!PU37+'Dat1'!RM37)/$A36</f>
        <v>0</v>
      </c>
      <c r="CY36">
        <f>('Dat1'!ML37+'Dat1'!OD37+'Dat1'!PV37+'Dat1'!RN37)/$A36</f>
        <v>0</v>
      </c>
      <c r="CZ36">
        <f>('Dat1'!MM37+'Dat1'!OE37+'Dat1'!PW37+'Dat1'!RO37)/$A36</f>
        <v>0</v>
      </c>
      <c r="DA36">
        <f>('Dat1'!MN37+'Dat1'!OF37+'Dat1'!PX37+'Dat1'!RP37)/$A36</f>
        <v>0</v>
      </c>
      <c r="DB36">
        <f>('Dat1'!MO37+'Dat1'!OG37+'Dat1'!PY37+'Dat1'!RQ37)/$A36</f>
        <v>0.25</v>
      </c>
      <c r="DC36">
        <f>('Dat1'!MP37+'Dat1'!OH37+'Dat1'!PZ37+'Dat1'!RR37)/$A36</f>
        <v>0</v>
      </c>
      <c r="DD36">
        <f>('Dat1'!MQ37+'Dat1'!OI37+'Dat1'!QA37+'Dat1'!RS37)/$A36</f>
        <v>0</v>
      </c>
      <c r="DE36">
        <f>('Dat1'!MR37+'Dat1'!OJ37+'Dat1'!QB37+'Dat1'!RT37)/$A36</f>
        <v>0</v>
      </c>
      <c r="DF36">
        <f>('Dat1'!MS37+'Dat1'!OK37+'Dat1'!QC37+'Dat1'!RU37)/$A36</f>
        <v>0</v>
      </c>
      <c r="DG36">
        <f>('Dat1'!MT37+'Dat1'!OL37+'Dat1'!QD37+'Dat1'!RV37)/$A36</f>
        <v>0</v>
      </c>
      <c r="DH36">
        <f>('Dat1'!MU37+'Dat1'!OM37+'Dat1'!QE37+'Dat1'!RW37)/$A36</f>
        <v>0</v>
      </c>
      <c r="DI36">
        <f>('Dat1'!MV37+'Dat1'!ON37+'Dat1'!QF37+'Dat1'!RX37)/$A36</f>
        <v>0</v>
      </c>
      <c r="DJ36">
        <f>('Dat1'!MW37+'Dat1'!OO37+'Dat1'!QG37+'Dat1'!RY37)/$A36</f>
        <v>0</v>
      </c>
      <c r="DK36">
        <f>('Dat1'!MX37+'Dat1'!OP37+'Dat1'!QH37+'Dat1'!RZ37)/$A36</f>
        <v>0</v>
      </c>
      <c r="DL36">
        <f>('Dat1'!MY37+'Dat1'!OQ37+'Dat1'!QI37+'Dat1'!SA37)/$A36</f>
        <v>0</v>
      </c>
      <c r="DM36">
        <f>('Dat1'!MZ37+'Dat1'!OR37+'Dat1'!QJ37+'Dat1'!SB37)/$A36</f>
        <v>5.75</v>
      </c>
      <c r="DN36">
        <f>('Dat1'!NA37+'Dat1'!OS37+'Dat1'!QK37+'Dat1'!SC37)/$A36</f>
        <v>0</v>
      </c>
      <c r="DO36">
        <f>('Dat1'!NB37+'Dat1'!OT37+'Dat1'!QL37+'Dat1'!SD37)/$A36</f>
        <v>0</v>
      </c>
      <c r="DP36">
        <f>('Dat1'!NC37+'Dat1'!OU37+'Dat1'!QM37+'Dat1'!SE37)/$A36</f>
        <v>0</v>
      </c>
      <c r="DQ36">
        <f>('Dat1'!ND37+'Dat1'!OV37+'Dat1'!QN37+'Dat1'!SF37)/$A36</f>
        <v>0</v>
      </c>
      <c r="DR36">
        <f>('Dat1'!NE37+'Dat1'!OW37+'Dat1'!QO37+'Dat1'!SG37)/$A36</f>
        <v>0</v>
      </c>
      <c r="DS36">
        <f>('Dat1'!NF37+'Dat1'!OX37+'Dat1'!QP37+'Dat1'!SH37)/$A36</f>
        <v>0</v>
      </c>
      <c r="DT36">
        <f>('Dat1'!NG37+'Dat1'!OY37+'Dat1'!QQ37+'Dat1'!SI37)/$A36</f>
        <v>0</v>
      </c>
      <c r="DU36">
        <f>('Dat1'!NH37+'Dat1'!OZ37+'Dat1'!QR37+'Dat1'!SJ37)/$A36</f>
        <v>0</v>
      </c>
      <c r="DV36">
        <f>('Dat1'!NI37+'Dat1'!PA37+'Dat1'!QS37+'Dat1'!SK37)/$A36</f>
        <v>0</v>
      </c>
      <c r="DW36">
        <f>('Dat1'!NJ37+'Dat1'!PB37+'Dat1'!QT37+'Dat1'!SL37)/$A36</f>
        <v>0</v>
      </c>
      <c r="DX36">
        <f>('Dat1'!NK37+'Dat1'!PC37+'Dat1'!QU37+'Dat1'!SM37)/$A36</f>
        <v>0</v>
      </c>
      <c r="DY36">
        <f>('Dat1'!NL37+'Dat1'!PD37+'Dat1'!QV37+'Dat1'!SN37)/$A36</f>
        <v>0</v>
      </c>
      <c r="DZ36" s="8">
        <f t="shared" si="7"/>
        <v>0.25</v>
      </c>
      <c r="EA36" s="8">
        <f t="shared" si="8"/>
        <v>5.75</v>
      </c>
      <c r="EB36" s="127">
        <f>('Dat1'!SO37+'Dat1'!SQ37+'Dat1'!SS37+'Dat1'!SU37)/$A36</f>
        <v>0</v>
      </c>
      <c r="EC36" s="127">
        <f>('Dat1'!SP37+'Dat1'!SR37+'Dat1'!ST37+'Dat1'!SV37)/$A36</f>
        <v>0</v>
      </c>
      <c r="ED36" s="8">
        <f t="shared" si="16"/>
        <v>0</v>
      </c>
      <c r="EE36" s="8">
        <f t="shared" si="9"/>
        <v>0</v>
      </c>
      <c r="EF36">
        <f>SUM('Dat1'!SW37+'Dat1'!TE37+'Dat1'!TM37+'Dat1'!TU37)/$A36</f>
        <v>0</v>
      </c>
      <c r="EG36">
        <f>SUM('Dat1'!SX37+'Dat1'!TF37+'Dat1'!TN37+'Dat1'!TV37)/$A36</f>
        <v>0</v>
      </c>
      <c r="EH36">
        <f>SUM('Dat1'!SY37+'Dat1'!TG37+'Dat1'!TO37+'Dat1'!TW37)/$A36</f>
        <v>0</v>
      </c>
      <c r="EI36">
        <f>SUM('Dat1'!SZ37+'Dat1'!TH37+'Dat1'!TP37+'Dat1'!TX37)/$A36</f>
        <v>0</v>
      </c>
      <c r="EJ36">
        <f>SUM('Dat1'!TA37+'Dat1'!TI37+'Dat1'!TQ37+'Dat1'!TY37)/$A36</f>
        <v>0</v>
      </c>
      <c r="EK36">
        <f>SUM('Dat1'!TB37+'Dat1'!TJ37+'Dat1'!TR37+'Dat1'!TZ37)/$A36</f>
        <v>0.25</v>
      </c>
      <c r="EL36">
        <f>SUM('Dat1'!TC37+'Dat1'!TK37+'Dat1'!TS37+'Dat1'!UA37)/$A36</f>
        <v>0</v>
      </c>
      <c r="EM36">
        <f>SUM('Dat1'!TD37+'Dat1'!TL37+'Dat1'!TT37+'Dat1'!UB37)/$A36</f>
        <v>0</v>
      </c>
      <c r="EN36" s="8">
        <f t="shared" si="10"/>
        <v>0</v>
      </c>
      <c r="EO36" s="8">
        <f t="shared" si="11"/>
        <v>0.25</v>
      </c>
      <c r="EP36" s="7">
        <f>('Dat1'!UC37+'Dat1'!UG37)/2</f>
        <v>9</v>
      </c>
      <c r="EQ36" s="7">
        <f>('Dat1'!UD37+'Dat1'!UH37)/2</f>
        <v>0</v>
      </c>
      <c r="ER36" s="7">
        <f>('Dat1'!UE37+'Dat1'!UI37)/2</f>
        <v>0</v>
      </c>
      <c r="ES36" s="7">
        <f>('Dat1'!UF37+'Dat1'!UJ37)/2</f>
        <v>0</v>
      </c>
      <c r="ET36" s="8">
        <f>('Dat1'!UK37+'Dat1'!UT37)/2</f>
        <v>0</v>
      </c>
      <c r="EU36" s="8">
        <f>('Dat1'!UL37+'Dat1'!UU37)/2</f>
        <v>0</v>
      </c>
      <c r="EV36" s="8">
        <f>('Dat1'!UM37+'Dat1'!UV37)/2</f>
        <v>0.5</v>
      </c>
      <c r="EW36" s="8">
        <f>('Dat1'!UN37+'Dat1'!UW37)/2</f>
        <v>0</v>
      </c>
      <c r="EX36" s="8">
        <f>('Dat1'!UO37+'Dat1'!UX37)/2</f>
        <v>3.5</v>
      </c>
      <c r="EY36" s="8">
        <f>('Dat1'!UP37+'Dat1'!UY37)/2</f>
        <v>4</v>
      </c>
      <c r="EZ36" s="8">
        <f>('Dat1'!UQ37+'Dat1'!UZ37)/2</f>
        <v>1</v>
      </c>
      <c r="FA36" s="8">
        <f>('Dat1'!UR37+'Dat1'!VA37)/2</f>
        <v>0</v>
      </c>
      <c r="FB36" s="8">
        <f>('Dat1'!US37+'Dat1'!VB37)/2</f>
        <v>0</v>
      </c>
      <c r="FC36">
        <f>'Dat1'!VC37</f>
        <v>0</v>
      </c>
      <c r="FD36">
        <f>'Dat1'!VD37</f>
        <v>0</v>
      </c>
      <c r="FE36">
        <f>'Dat1'!VE37</f>
        <v>0</v>
      </c>
      <c r="FF36">
        <f>'Dat1'!VF37</f>
        <v>0</v>
      </c>
      <c r="FG36">
        <f>'Dat1'!VG37</f>
        <v>0</v>
      </c>
      <c r="FH36">
        <f>'Dat1'!VH37</f>
        <v>0</v>
      </c>
      <c r="FI36">
        <f>'Dat1'!VI37</f>
        <v>0</v>
      </c>
      <c r="FJ36">
        <f>'Dat1'!VJ37</f>
        <v>0</v>
      </c>
      <c r="FK36">
        <f>'Dat1'!VK37</f>
        <v>0</v>
      </c>
      <c r="FL36">
        <f>'Dat1'!VL37</f>
        <v>0</v>
      </c>
      <c r="FM36">
        <f>'Dat1'!VM37</f>
        <v>0</v>
      </c>
      <c r="FN36">
        <f>'Dat1'!VN37</f>
        <v>0</v>
      </c>
      <c r="FO36">
        <f>'Dat1'!VO37</f>
        <v>2</v>
      </c>
      <c r="FP36">
        <f>'Dat1'!VP37</f>
        <v>2</v>
      </c>
      <c r="FQ36">
        <f>'Dat1'!VQ37</f>
        <v>0</v>
      </c>
      <c r="FR36">
        <f>'Dat1'!VR37</f>
        <v>0</v>
      </c>
      <c r="FS36">
        <f>'Dat1'!VS37</f>
        <v>0</v>
      </c>
      <c r="FT36">
        <f>'Dat1'!VT37</f>
        <v>0</v>
      </c>
      <c r="FU36">
        <f>'Dat1'!VU37</f>
        <v>2</v>
      </c>
      <c r="FV36">
        <f>'Dat1'!VV37</f>
        <v>0</v>
      </c>
      <c r="FW36">
        <f>'Dat1'!VW37</f>
        <v>0</v>
      </c>
      <c r="FX36">
        <f>'Dat1'!VX37</f>
        <v>0</v>
      </c>
      <c r="FY36">
        <f>'Dat1'!VY37</f>
        <v>36</v>
      </c>
      <c r="FZ36">
        <f>'Dat1'!VZ37</f>
        <v>2</v>
      </c>
      <c r="GA36">
        <f>'Dat1'!WA37</f>
        <v>0</v>
      </c>
      <c r="GB36">
        <f>'Dat1'!WB37</f>
        <v>0</v>
      </c>
      <c r="GC36">
        <f>'Dat1'!WC37</f>
        <v>0</v>
      </c>
      <c r="GD36">
        <f>'Dat1'!WD37</f>
        <v>0</v>
      </c>
      <c r="GE36" s="12">
        <f>'Dat1'!WO37</f>
        <v>0</v>
      </c>
      <c r="GF36" s="12">
        <f>'Dat1'!WP37</f>
        <v>0</v>
      </c>
      <c r="GG36">
        <f>'Dat1'!WQ37</f>
        <v>0</v>
      </c>
      <c r="GH36">
        <f>'Dat1'!WR37</f>
        <v>0</v>
      </c>
      <c r="GI36">
        <f>'Dat1'!WS37</f>
        <v>0</v>
      </c>
      <c r="GJ36">
        <f>'Dat1'!WT37</f>
        <v>0</v>
      </c>
      <c r="GK36">
        <f>'Dat1'!WU37</f>
        <v>0</v>
      </c>
      <c r="GL36">
        <f>'Dat1'!WV37</f>
        <v>0</v>
      </c>
      <c r="GM36">
        <f>'Dat1'!WW37</f>
        <v>0</v>
      </c>
      <c r="GN36">
        <f>'Dat1'!WX37</f>
        <v>0</v>
      </c>
      <c r="GO36">
        <f>'Dat1'!WY37</f>
        <v>0</v>
      </c>
      <c r="GP36">
        <f>'Dat1'!WZ37</f>
        <v>0</v>
      </c>
      <c r="GQ36">
        <f>'Dat1'!XA37</f>
        <v>0</v>
      </c>
      <c r="GR36">
        <f>'Dat1'!XB37</f>
        <v>0</v>
      </c>
      <c r="GS36">
        <f>'Dat1'!XC37</f>
        <v>0</v>
      </c>
      <c r="GT36">
        <f>'Dat1'!XD37</f>
        <v>0</v>
      </c>
      <c r="GU36">
        <f>'Dat1'!XE37</f>
        <v>0</v>
      </c>
      <c r="GV36">
        <f>'Dat1'!XF37</f>
        <v>0</v>
      </c>
      <c r="GW36">
        <f>'Dat1'!XG37</f>
        <v>1</v>
      </c>
      <c r="GX36">
        <f>'Dat1'!XH37</f>
        <v>11</v>
      </c>
      <c r="GY36">
        <f>'Dat1'!XI37</f>
        <v>1</v>
      </c>
      <c r="GZ36">
        <f>'Dat1'!XJ37</f>
        <v>0</v>
      </c>
      <c r="HA36">
        <f>'Dat1'!XK37</f>
        <v>1</v>
      </c>
      <c r="HB36">
        <f>'Dat1'!XL37</f>
        <v>0</v>
      </c>
      <c r="HC36">
        <f>'Dat1'!XM37</f>
        <v>0</v>
      </c>
      <c r="HD36">
        <f>'Dat1'!XN37</f>
        <v>0</v>
      </c>
      <c r="HE36">
        <f>'Dat1'!XO37</f>
        <v>0</v>
      </c>
      <c r="HF36">
        <f>'Dat1'!XP37</f>
        <v>0</v>
      </c>
      <c r="HG36" s="12">
        <f t="shared" si="12"/>
        <v>0</v>
      </c>
      <c r="HH36" s="12">
        <f t="shared" si="13"/>
        <v>14</v>
      </c>
      <c r="HI36">
        <f>'Dat1'!XQ37</f>
        <v>0</v>
      </c>
      <c r="HJ36">
        <f>'Dat1'!XR37</f>
        <v>0</v>
      </c>
      <c r="HK36">
        <f>'Dat1'!XS37</f>
        <v>0</v>
      </c>
      <c r="HL36">
        <f>'Dat1'!XT37</f>
        <v>0</v>
      </c>
      <c r="HM36">
        <f>'Dat1'!XU37</f>
        <v>0</v>
      </c>
      <c r="HN36">
        <f>'Dat1'!XV37</f>
        <v>0</v>
      </c>
      <c r="HO36">
        <f>'Dat1'!XW37</f>
        <v>0</v>
      </c>
      <c r="HP36">
        <f>'Dat1'!XX37</f>
        <v>0</v>
      </c>
      <c r="HQ36">
        <f>'Dat1'!XY37</f>
        <v>0</v>
      </c>
      <c r="HR36">
        <f>'Dat1'!XZ37</f>
        <v>0</v>
      </c>
      <c r="HS36">
        <f>'Dat1'!YA37</f>
        <v>0</v>
      </c>
      <c r="HT36">
        <f>'Dat1'!YB37</f>
        <v>0</v>
      </c>
      <c r="HU36">
        <f>'Dat1'!YC37</f>
        <v>0</v>
      </c>
      <c r="HV36">
        <f>'Dat1'!YD37</f>
        <v>0</v>
      </c>
      <c r="HW36">
        <f>'Dat1'!YE37</f>
        <v>0</v>
      </c>
      <c r="HX36">
        <f>'Dat1'!YF37</f>
        <v>0</v>
      </c>
      <c r="HY36">
        <f>'Dat1'!YG37</f>
        <v>0</v>
      </c>
      <c r="HZ36">
        <f>'Dat1'!YH37</f>
        <v>0</v>
      </c>
      <c r="IA36">
        <f>'Dat1'!YI37</f>
        <v>0</v>
      </c>
      <c r="IB36">
        <f>'Dat1'!YJ37</f>
        <v>0</v>
      </c>
      <c r="IC36">
        <f>'Dat1'!YK37</f>
        <v>0</v>
      </c>
      <c r="ID36">
        <f>'Dat1'!YL37</f>
        <v>0</v>
      </c>
      <c r="IE36">
        <f>'Dat1'!YM37</f>
        <v>0</v>
      </c>
      <c r="IF36">
        <f>'Dat1'!YN37</f>
        <v>3</v>
      </c>
      <c r="IG36">
        <f>'Dat1'!YO37</f>
        <v>0</v>
      </c>
      <c r="IH36">
        <f>'Dat1'!YP37</f>
        <v>0</v>
      </c>
      <c r="II36">
        <f>'Dat1'!YQ37</f>
        <v>0</v>
      </c>
      <c r="IJ36">
        <f>'Dat1'!YR37</f>
        <v>0</v>
      </c>
      <c r="IK36">
        <f>'Dat1'!YS37</f>
        <v>0</v>
      </c>
      <c r="IL36">
        <f>'Dat1'!YT37</f>
        <v>36</v>
      </c>
      <c r="IM36">
        <f>'Dat1'!YU37</f>
        <v>0</v>
      </c>
      <c r="IN36">
        <f>'Dat1'!YV37</f>
        <v>0</v>
      </c>
      <c r="IO36">
        <f>'Dat1'!YW37</f>
        <v>0</v>
      </c>
      <c r="IP36">
        <f>'Dat1'!YX37</f>
        <v>0</v>
      </c>
      <c r="IQ36">
        <f>'Dat1'!YY37</f>
        <v>0</v>
      </c>
      <c r="IR36">
        <f>'Dat1'!YZ37</f>
        <v>0</v>
      </c>
      <c r="IS36">
        <f>'Dat1'!ZA37</f>
        <v>0</v>
      </c>
      <c r="IT36">
        <f>'Dat1'!ZB37</f>
        <v>0</v>
      </c>
      <c r="IU36">
        <f>'Dat1'!ZC37</f>
        <v>0</v>
      </c>
      <c r="IV36">
        <f>'Dat1'!ZD37</f>
        <v>0</v>
      </c>
      <c r="IW36">
        <f>'Dat1'!ZE37</f>
        <v>0</v>
      </c>
      <c r="IX36">
        <f>'Dat1'!ZF37</f>
        <v>0</v>
      </c>
      <c r="IY36">
        <f>'Dat1'!ZG37</f>
        <v>0</v>
      </c>
      <c r="IZ36">
        <f>'Dat1'!ZH37</f>
        <v>0</v>
      </c>
      <c r="JA36">
        <f>'Dat1'!ZI37</f>
        <v>0</v>
      </c>
      <c r="JB36">
        <f>'Dat1'!ZJ37</f>
        <v>0</v>
      </c>
      <c r="JC36" s="12">
        <f t="shared" ref="JC36:JC61" si="21">SUM(HI36:IE36)</f>
        <v>0</v>
      </c>
      <c r="JD36" s="12">
        <f t="shared" ref="JD36:JD61" si="22">SUM(IF36:JB36)</f>
        <v>39</v>
      </c>
      <c r="JE36">
        <f>'Dat1'!ZK37</f>
        <v>0</v>
      </c>
      <c r="JF36">
        <f>'Dat1'!ZL37</f>
        <v>0</v>
      </c>
      <c r="JG36">
        <f>'Dat1'!ZM37</f>
        <v>0</v>
      </c>
      <c r="JH36">
        <f>'Dat1'!ZN37</f>
        <v>0</v>
      </c>
      <c r="JI36">
        <f>'Dat1'!ZO37</f>
        <v>0</v>
      </c>
      <c r="JJ36">
        <f>'Dat1'!ZP37</f>
        <v>0</v>
      </c>
      <c r="JK36">
        <f>'Dat1'!ZQ37</f>
        <v>0</v>
      </c>
      <c r="JL36">
        <f>'Dat1'!ZR37</f>
        <v>0</v>
      </c>
      <c r="JM36">
        <f>'Dat1'!ZS37</f>
        <v>0</v>
      </c>
      <c r="JN36">
        <f>'Dat1'!ZT37</f>
        <v>0</v>
      </c>
      <c r="JO36">
        <f>'Dat1'!ZU37</f>
        <v>0</v>
      </c>
      <c r="JP36">
        <f>'Dat1'!ZV37</f>
        <v>0</v>
      </c>
      <c r="JQ36">
        <f>'Dat1'!ZW37</f>
        <v>0</v>
      </c>
      <c r="JR36">
        <f>'Dat1'!ZX37</f>
        <v>0</v>
      </c>
      <c r="JS36">
        <f>'Dat1'!ZY37</f>
        <v>0</v>
      </c>
      <c r="JT36">
        <f>'Dat1'!ZZ37</f>
        <v>0</v>
      </c>
      <c r="JU36">
        <f>'Dat1'!AAA37</f>
        <v>0</v>
      </c>
      <c r="JV36">
        <f>'Dat1'!AAB37</f>
        <v>0</v>
      </c>
      <c r="JW36">
        <f>'Dat1'!AAC37</f>
        <v>0</v>
      </c>
      <c r="JX36">
        <f>'Dat1'!AAD37</f>
        <v>0</v>
      </c>
      <c r="JY36">
        <f>'Dat1'!AAE37</f>
        <v>0</v>
      </c>
      <c r="JZ36">
        <f>'Dat1'!AAF37</f>
        <v>0</v>
      </c>
      <c r="KA36">
        <f>'Dat1'!AAG37</f>
        <v>0</v>
      </c>
      <c r="KB36">
        <f>'Dat1'!AAH37</f>
        <v>0</v>
      </c>
      <c r="KC36">
        <f>'Dat1'!AAI37</f>
        <v>0</v>
      </c>
      <c r="KD36">
        <f>'Dat1'!AAJ37</f>
        <v>0</v>
      </c>
      <c r="KE36">
        <f>'Dat1'!AAK37</f>
        <v>0</v>
      </c>
      <c r="KF36">
        <f>'Dat1'!AAL37</f>
        <v>0</v>
      </c>
      <c r="KG36">
        <f>'Dat1'!AAM37</f>
        <v>0</v>
      </c>
      <c r="KH36">
        <f>'Dat1'!AAN37</f>
        <v>0</v>
      </c>
      <c r="KI36">
        <f>'Dat1'!AAO37</f>
        <v>0</v>
      </c>
      <c r="KJ36">
        <f>'Dat1'!AAP37</f>
        <v>0</v>
      </c>
      <c r="KK36">
        <f>'Dat1'!AAQ37</f>
        <v>0</v>
      </c>
      <c r="KL36">
        <f>'Dat1'!AAR37</f>
        <v>0</v>
      </c>
      <c r="KM36">
        <f>'Dat1'!AAS37</f>
        <v>0</v>
      </c>
      <c r="KN36">
        <f>'Dat1'!AAT37</f>
        <v>0</v>
      </c>
      <c r="KO36">
        <f>'Dat1'!AAU37</f>
        <v>0</v>
      </c>
      <c r="KP36">
        <f>'Dat1'!AAV37</f>
        <v>0</v>
      </c>
      <c r="KQ36">
        <f>'Dat1'!AAW37</f>
        <v>0</v>
      </c>
      <c r="KR36">
        <f>'Dat1'!AAX37</f>
        <v>0</v>
      </c>
      <c r="KS36">
        <f>'Dat1'!AAY37</f>
        <v>0</v>
      </c>
      <c r="KT36">
        <f>'Dat1'!AAZ37</f>
        <v>0</v>
      </c>
      <c r="KU36">
        <f>'Dat1'!ABA37</f>
        <v>1</v>
      </c>
      <c r="KV36">
        <f>'Dat1'!ABB37</f>
        <v>0</v>
      </c>
      <c r="KW36" s="12">
        <f>SUM(Dat1fix!JE36:JZ36)</f>
        <v>0</v>
      </c>
      <c r="KX36" s="12">
        <f t="shared" si="14"/>
        <v>1</v>
      </c>
      <c r="KY36" s="12">
        <f>'Dat1'!ABC37</f>
        <v>0</v>
      </c>
      <c r="KZ36" s="12">
        <f>'Dat1'!ABD37</f>
        <v>1</v>
      </c>
      <c r="LA36">
        <f>'Dat1'!ABE37</f>
        <v>0</v>
      </c>
      <c r="LB36">
        <f>'Dat1'!ABF37</f>
        <v>0</v>
      </c>
      <c r="LC36">
        <f>'Dat1'!ABG37</f>
        <v>0</v>
      </c>
      <c r="LD36">
        <f>'Dat1'!VI37</f>
        <v>0</v>
      </c>
      <c r="LE36">
        <f>'Dat1'!VJ37</f>
        <v>0</v>
      </c>
      <c r="LF36">
        <f>'Dat1'!VK37</f>
        <v>0</v>
      </c>
      <c r="LG36">
        <f>'Dat1'!VL37</f>
        <v>0</v>
      </c>
      <c r="LH36">
        <f>'Dat1'!VM37</f>
        <v>0</v>
      </c>
      <c r="LI36">
        <f>'Dat1'!VN37</f>
        <v>0</v>
      </c>
      <c r="LJ36">
        <f>'Dat1'!VO37</f>
        <v>2</v>
      </c>
      <c r="LK36">
        <f>'Dat1'!VP37</f>
        <v>2</v>
      </c>
      <c r="LL36">
        <f>'Dat1'!VQ37</f>
        <v>0</v>
      </c>
      <c r="LM36">
        <f>'Dat1'!VR37</f>
        <v>0</v>
      </c>
      <c r="LN36">
        <f>'Dat1'!VS37</f>
        <v>0</v>
      </c>
      <c r="LO36">
        <f>'Dat1'!VT37</f>
        <v>0</v>
      </c>
      <c r="LP36">
        <f>'Dat1'!VU37</f>
        <v>2</v>
      </c>
      <c r="LQ36">
        <f>'Dat1'!VV37</f>
        <v>0</v>
      </c>
      <c r="LR36">
        <f>'Dat1'!VW37</f>
        <v>0</v>
      </c>
      <c r="LS36">
        <f>'Dat1'!VX37</f>
        <v>0</v>
      </c>
      <c r="LT36">
        <f>'Dat1'!VY37</f>
        <v>36</v>
      </c>
      <c r="LU36">
        <f>'Dat1'!VZ37</f>
        <v>2</v>
      </c>
      <c r="LV36" s="12">
        <f>'Dat1'!WA37</f>
        <v>0</v>
      </c>
      <c r="LW36" s="12">
        <f>'Dat1'!WB37</f>
        <v>0</v>
      </c>
      <c r="LX36" s="12">
        <f>'Dat1'!WC37</f>
        <v>0</v>
      </c>
      <c r="LY36" s="12">
        <f>'Dat1'!WD37</f>
        <v>0</v>
      </c>
      <c r="LZ36" s="364">
        <f>'Dat1'!AG37</f>
        <v>9</v>
      </c>
      <c r="MA36" s="364">
        <f>'Dat1'!AH37</f>
        <v>6</v>
      </c>
      <c r="MB36" s="364">
        <f>'Dat1'!AI37</f>
        <v>9</v>
      </c>
      <c r="MC36" s="364">
        <f>'Dat1'!AJ37</f>
        <v>9</v>
      </c>
      <c r="MD36" s="364">
        <f>'Dat1'!WE37</f>
        <v>12</v>
      </c>
    </row>
    <row r="37" spans="1:342">
      <c r="A37" s="73">
        <f>'Dat1'!C38</f>
        <v>4</v>
      </c>
      <c r="B37" t="str">
        <f>'Dat1'!F38</f>
        <v>Aust-Agder</v>
      </c>
      <c r="C37" t="str">
        <f>'Dat1'!G38</f>
        <v>Setesdal vgs</v>
      </c>
      <c r="D37" t="str">
        <f>'Dat1'!H38&amp;" ("&amp;LEFT('Dat1'!I38,1)&amp;"S)"</f>
        <v>Arendal fengsel Evje avd (LS)</v>
      </c>
      <c r="E37">
        <f t="shared" si="18"/>
        <v>2</v>
      </c>
      <c r="F37" s="144">
        <v>0</v>
      </c>
      <c r="G37">
        <f>'Dat1'!J38</f>
        <v>20</v>
      </c>
      <c r="H37" s="8">
        <f>('Dat1'!AK38+'Dat1'!AM38+'Dat1'!AO38+'Dat1'!AQ38)/$A37</f>
        <v>0</v>
      </c>
      <c r="I37" s="8">
        <f>('Dat1'!AL38+'Dat1'!AN38+'Dat1'!AP38+'Dat1'!AR38)/$A37</f>
        <v>0</v>
      </c>
      <c r="J37">
        <f>('Dat1'!AS38+'Dat1'!BS38+'Dat1'!CS38+'Dat1'!DS38)/$A37</f>
        <v>0</v>
      </c>
      <c r="K37">
        <f>('Dat1'!AT38+'Dat1'!BT38+'Dat1'!CT38+'Dat1'!DT38)/$A37</f>
        <v>0</v>
      </c>
      <c r="L37">
        <f>('Dat1'!AU38+'Dat1'!BU38+'Dat1'!CU38+'Dat1'!DU38)/$A37</f>
        <v>0</v>
      </c>
      <c r="M37">
        <f>('Dat1'!AV38+'Dat1'!BV38+'Dat1'!CV38+'Dat1'!DV38)/$A37</f>
        <v>0</v>
      </c>
      <c r="N37">
        <f>('Dat1'!AW38+'Dat1'!BW38+'Dat1'!CW38+'Dat1'!DW38)/$A37</f>
        <v>0.25</v>
      </c>
      <c r="O37">
        <f>('Dat1'!AX38+'Dat1'!BX38+'Dat1'!CX38+'Dat1'!DX38)/$A37</f>
        <v>0</v>
      </c>
      <c r="P37">
        <f>('Dat1'!AY38+'Dat1'!BY38+'Dat1'!CY38+'Dat1'!DY38)/$A37</f>
        <v>0</v>
      </c>
      <c r="Q37">
        <f>('Dat1'!AZ38+'Dat1'!BZ38+'Dat1'!CZ38+'Dat1'!DZ38)/$A37</f>
        <v>0</v>
      </c>
      <c r="R37">
        <f>('Dat1'!BA38+'Dat1'!CA38+'Dat1'!DA38+'Dat1'!EA38)/$A37</f>
        <v>0</v>
      </c>
      <c r="S37">
        <f>('Dat1'!BB38+'Dat1'!CB38+'Dat1'!DB38+'Dat1'!EB38)/$A37</f>
        <v>0</v>
      </c>
      <c r="T37">
        <f>('Dat1'!BC38+'Dat1'!CC38+'Dat1'!DC38+'Dat1'!EC38)/$A37</f>
        <v>0</v>
      </c>
      <c r="U37">
        <f>('Dat1'!BD38+'Dat1'!CD38+'Dat1'!DD38+'Dat1'!ED38)/$A37</f>
        <v>0</v>
      </c>
      <c r="V37">
        <f>('Dat1'!BE38+'Dat1'!CE38+'Dat1'!DE38+'Dat1'!EE38)/$A37</f>
        <v>0</v>
      </c>
      <c r="W37">
        <f>('Dat1'!BF38+'Dat1'!CF38+'Dat1'!DF38+'Dat1'!EF38)/$A37</f>
        <v>3</v>
      </c>
      <c r="X37">
        <f>('Dat1'!BG38+'Dat1'!CG38+'Dat1'!DG38+'Dat1'!EG38)/$A37</f>
        <v>0</v>
      </c>
      <c r="Y37">
        <f>('Dat1'!BH38+'Dat1'!CH38+'Dat1'!DH38+'Dat1'!EH38)/$A37</f>
        <v>0</v>
      </c>
      <c r="Z37">
        <f>('Dat1'!BI38+'Dat1'!CI38+'Dat1'!DI38+'Dat1'!EI38)/$A37</f>
        <v>0</v>
      </c>
      <c r="AA37">
        <f>('Dat1'!BJ38+'Dat1'!CJ38+'Dat1'!DJ38+'Dat1'!EJ38)/$A37</f>
        <v>1.25</v>
      </c>
      <c r="AB37">
        <f>('Dat1'!BK38+'Dat1'!CK38+'Dat1'!DK38+'Dat1'!EK38)/$A37</f>
        <v>0</v>
      </c>
      <c r="AC37">
        <f>('Dat1'!BL38+'Dat1'!CL38+'Dat1'!DL38+'Dat1'!EL38)/$A37</f>
        <v>0</v>
      </c>
      <c r="AD37">
        <f>('Dat1'!BM38+'Dat1'!CM38+'Dat1'!DM38+'Dat1'!EM38)/$A37</f>
        <v>0.25</v>
      </c>
      <c r="AE37">
        <f>('Dat1'!BN38+'Dat1'!CN38+'Dat1'!DN38+'Dat1'!EN38)/$A37</f>
        <v>0</v>
      </c>
      <c r="AF37">
        <f>('Dat1'!BO38+'Dat1'!CO38+'Dat1'!DO38+'Dat1'!EO38)/$A37</f>
        <v>0</v>
      </c>
      <c r="AG37">
        <f>('Dat1'!BP38+'Dat1'!CP38+'Dat1'!DP38+'Dat1'!EP38)/$A37</f>
        <v>0</v>
      </c>
      <c r="AH37">
        <f>('Dat1'!BQ38+'Dat1'!CQ38+'Dat1'!DQ38+'Dat1'!EQ38)/$A37</f>
        <v>0</v>
      </c>
      <c r="AI37">
        <f>('Dat1'!BR38+'Dat1'!CR38+'Dat1'!DR38+'Dat1'!ER38)/$A37</f>
        <v>0</v>
      </c>
      <c r="AJ37" s="8">
        <f t="shared" si="5"/>
        <v>0.25</v>
      </c>
      <c r="AK37" s="8">
        <f t="shared" si="6"/>
        <v>4.5</v>
      </c>
      <c r="AL37">
        <f>('Dat1'!ES38+'Dat1'!GM38+'Dat1'!IG38+'Dat1'!KA38)/$A37</f>
        <v>0</v>
      </c>
      <c r="AM37">
        <f>('Dat1'!ET38+'Dat1'!GN38+'Dat1'!IH38+'Dat1'!KB38)/$A37</f>
        <v>0</v>
      </c>
      <c r="AN37">
        <f>('Dat1'!EU38+'Dat1'!GO38+'Dat1'!II38+'Dat1'!KC38)/$A37</f>
        <v>0</v>
      </c>
      <c r="AO37">
        <f>('Dat1'!EV38+'Dat1'!GP38+'Dat1'!IJ38+'Dat1'!KD38)/$A37</f>
        <v>0</v>
      </c>
      <c r="AP37">
        <f>('Dat1'!EW38+'Dat1'!GQ38+'Dat1'!IK38+'Dat1'!KE38)/$A37</f>
        <v>0</v>
      </c>
      <c r="AQ37">
        <f>('Dat1'!EX38+'Dat1'!GR38+'Dat1'!IL38+'Dat1'!KF38)/$A37</f>
        <v>0</v>
      </c>
      <c r="AR37">
        <f>('Dat1'!EY38+'Dat1'!GS38+'Dat1'!IM38+'Dat1'!KG38)/$A37</f>
        <v>0</v>
      </c>
      <c r="AS37">
        <f>('Dat1'!EZ38+'Dat1'!GT38+'Dat1'!IN38+'Dat1'!KH38)/$A37</f>
        <v>0</v>
      </c>
      <c r="AT37">
        <f>('Dat1'!FA38+'Dat1'!GU38+'Dat1'!IO38+'Dat1'!KI38)/$A37</f>
        <v>0</v>
      </c>
      <c r="AU37">
        <f>('Dat1'!FB38+'Dat1'!GV38+'Dat1'!IP38+'Dat1'!KJ38)/$A37</f>
        <v>0</v>
      </c>
      <c r="AV37">
        <f>('Dat1'!FC38+'Dat1'!GW38+'Dat1'!IQ38+'Dat1'!KK38)/$A37</f>
        <v>0</v>
      </c>
      <c r="AW37">
        <f>('Dat1'!FD38+'Dat1'!GX38+'Dat1'!IR38+'Dat1'!KL38)/$A37</f>
        <v>0</v>
      </c>
      <c r="AX37">
        <f>('Dat1'!FE38+'Dat1'!GY38+'Dat1'!IS38+'Dat1'!KM38)/$A37</f>
        <v>0</v>
      </c>
      <c r="AY37">
        <f>('Dat1'!FF38+'Dat1'!GZ38+'Dat1'!IT38+'Dat1'!KN38)/$A37</f>
        <v>0</v>
      </c>
      <c r="AZ37">
        <f>('Dat1'!FG38+'Dat1'!HA38+'Dat1'!IU38+'Dat1'!KO38)/$A37</f>
        <v>0</v>
      </c>
      <c r="BA37">
        <f>('Dat1'!FH38+'Dat1'!HB38+'Dat1'!IV38+'Dat1'!KP38)/$A37</f>
        <v>0</v>
      </c>
      <c r="BB37">
        <f>('Dat1'!FI38+'Dat1'!HC38+'Dat1'!IW38+'Dat1'!KQ38)/$A37</f>
        <v>0</v>
      </c>
      <c r="BC37">
        <f>('Dat1'!FJ38+'Dat1'!HD38+'Dat1'!IX38+'Dat1'!KR38)/$A37</f>
        <v>0</v>
      </c>
      <c r="BD37">
        <f>('Dat1'!FK38+'Dat1'!HE38+'Dat1'!IY38+'Dat1'!KS38)/$A37</f>
        <v>0</v>
      </c>
      <c r="BE37">
        <f>('Dat1'!FL38+'Dat1'!HF38+'Dat1'!IZ38+'Dat1'!KT38)/$A37</f>
        <v>0</v>
      </c>
      <c r="BF37">
        <f>('Dat1'!FM38+'Dat1'!HG38+'Dat1'!JA38+'Dat1'!KU38)/$A37</f>
        <v>0</v>
      </c>
      <c r="BG37">
        <f>('Dat1'!FN38+'Dat1'!HH38+'Dat1'!JB38+'Dat1'!KV38)/$A37</f>
        <v>0</v>
      </c>
      <c r="BH37">
        <f>('Dat1'!FO38+'Dat1'!HI38+'Dat1'!JC38+'Dat1'!KW38)/$A37</f>
        <v>0</v>
      </c>
      <c r="BI37">
        <f>('Dat1'!FP38+'Dat1'!HJ38+'Dat1'!JD38+'Dat1'!KX38)/$A37</f>
        <v>0</v>
      </c>
      <c r="BJ37">
        <f>('Dat1'!FQ38+'Dat1'!HK38+'Dat1'!JE38+'Dat1'!KY38)/$A37</f>
        <v>2.25</v>
      </c>
      <c r="BK37">
        <f>('Dat1'!FR38+'Dat1'!HL38+'Dat1'!JF38+'Dat1'!KZ38)/$A37</f>
        <v>0.5</v>
      </c>
      <c r="BL37">
        <f>('Dat1'!FS38+'Dat1'!HM38+'Dat1'!JG38+'Dat1'!LA38)/$A37</f>
        <v>0</v>
      </c>
      <c r="BM37">
        <f>('Dat1'!FT38+'Dat1'!HN38+'Dat1'!JH38+'Dat1'!LB38)/$A37</f>
        <v>0</v>
      </c>
      <c r="BN37">
        <f>('Dat1'!FU38+'Dat1'!HO38+'Dat1'!JI38+'Dat1'!LC38)/$A37</f>
        <v>0</v>
      </c>
      <c r="BO37">
        <f>('Dat1'!FV38+'Dat1'!HP38+'Dat1'!JJ38+'Dat1'!LD38)/$A37</f>
        <v>0.25</v>
      </c>
      <c r="BP37">
        <f>('Dat1'!FW38+'Dat1'!HQ38+'Dat1'!JK38+'Dat1'!LE38)/$A37</f>
        <v>0</v>
      </c>
      <c r="BQ37">
        <f>('Dat1'!FX38+'Dat1'!HR38+'Dat1'!JL38+'Dat1'!LF38)/$A37</f>
        <v>0</v>
      </c>
      <c r="BR37">
        <f>('Dat1'!FY38+'Dat1'!HS38+'Dat1'!JM38+'Dat1'!LG38)/$A37</f>
        <v>0</v>
      </c>
      <c r="BS37">
        <f>('Dat1'!FZ38+'Dat1'!HT38+'Dat1'!JN38+'Dat1'!LH38)/$A37</f>
        <v>0</v>
      </c>
      <c r="BT37">
        <f>('Dat1'!GA38+'Dat1'!HU38+'Dat1'!JO38+'Dat1'!LI38)/$A37</f>
        <v>0</v>
      </c>
      <c r="BU37">
        <f>('Dat1'!GB38+'Dat1'!HV38+'Dat1'!JP38+'Dat1'!LJ38)/$A37</f>
        <v>1.25</v>
      </c>
      <c r="BV37">
        <f>('Dat1'!GC38+'Dat1'!HW38+'Dat1'!JQ38+'Dat1'!LK38)/$A37</f>
        <v>0</v>
      </c>
      <c r="BW37">
        <f>('Dat1'!GD38+'Dat1'!HX38+'Dat1'!JR38+'Dat1'!LL38)/$A37</f>
        <v>0</v>
      </c>
      <c r="BX37">
        <f>('Dat1'!GE38+'Dat1'!HY38+'Dat1'!JS38+'Dat1'!LM38)/$A37</f>
        <v>0</v>
      </c>
      <c r="BY37">
        <f>('Dat1'!GF38+'Dat1'!HZ38+'Dat1'!JT38+'Dat1'!LN38)/$A37</f>
        <v>1</v>
      </c>
      <c r="BZ37">
        <f>('Dat1'!GG38+'Dat1'!IA38+'Dat1'!JU38+'Dat1'!LO38)/$A37</f>
        <v>0</v>
      </c>
      <c r="CA37">
        <f>('Dat1'!GH38+'Dat1'!IB38+'Dat1'!JV38+'Dat1'!LP38)/$A37</f>
        <v>0</v>
      </c>
      <c r="CB37">
        <f>('Dat1'!GI38+'Dat1'!IC38+'Dat1'!JW38+'Dat1'!LQ38)/$A37</f>
        <v>0</v>
      </c>
      <c r="CC37">
        <f>('Dat1'!GJ38+'Dat1'!ID38+'Dat1'!JX38+'Dat1'!LR38)/$A37</f>
        <v>0</v>
      </c>
      <c r="CD37">
        <f>('Dat1'!GK38+'Dat1'!IE38+'Dat1'!JY38+'Dat1'!LS38)/$A37</f>
        <v>0</v>
      </c>
      <c r="CE37">
        <f>('Dat1'!GL38+'Dat1'!IF38+'Dat1'!JZ38+'Dat1'!LT38)/$A37</f>
        <v>0</v>
      </c>
      <c r="CF37" s="8">
        <f t="shared" si="19"/>
        <v>0</v>
      </c>
      <c r="CG37" s="8">
        <f t="shared" si="20"/>
        <v>5.25</v>
      </c>
      <c r="CH37">
        <f>('Dat1'!LU38+'Dat1'!NM38+'Dat1'!PE38+'Dat1'!QW38)/$A37</f>
        <v>0</v>
      </c>
      <c r="CI37">
        <f>('Dat1'!LV38+'Dat1'!NN38+'Dat1'!PF38+'Dat1'!QX38)/$A37</f>
        <v>0</v>
      </c>
      <c r="CJ37">
        <f>('Dat1'!LW38+'Dat1'!NO38+'Dat1'!PG38+'Dat1'!QY38)/$A37</f>
        <v>0</v>
      </c>
      <c r="CK37">
        <f>('Dat1'!LX38+'Dat1'!NP38+'Dat1'!PH38+'Dat1'!QZ38)/$A37</f>
        <v>0</v>
      </c>
      <c r="CL37">
        <f>('Dat1'!LY38+'Dat1'!NQ38+'Dat1'!PI38+'Dat1'!RA38)/$A37</f>
        <v>0</v>
      </c>
      <c r="CM37">
        <f>('Dat1'!LZ38+'Dat1'!NR38+'Dat1'!PJ38+'Dat1'!RB38)/$A37</f>
        <v>0</v>
      </c>
      <c r="CN37">
        <f>('Dat1'!MA38+'Dat1'!NS38+'Dat1'!PK38+'Dat1'!RC38)/$A37</f>
        <v>0</v>
      </c>
      <c r="CO37">
        <f>('Dat1'!MB38+'Dat1'!NT38+'Dat1'!PL38+'Dat1'!RD38)/$A37</f>
        <v>0</v>
      </c>
      <c r="CP37">
        <f>('Dat1'!MC38+'Dat1'!NU38+'Dat1'!PM38+'Dat1'!RE38)/$A37</f>
        <v>0</v>
      </c>
      <c r="CQ37">
        <f>('Dat1'!MD38+'Dat1'!NV38+'Dat1'!PN38+'Dat1'!RF38)/$A37</f>
        <v>0</v>
      </c>
      <c r="CR37">
        <f>('Dat1'!ME38+'Dat1'!NW38+'Dat1'!PO38+'Dat1'!RG38)/$A37</f>
        <v>0</v>
      </c>
      <c r="CS37">
        <f>('Dat1'!MF38+'Dat1'!NX38+'Dat1'!PP38+'Dat1'!RH38)/$A37</f>
        <v>0</v>
      </c>
      <c r="CT37">
        <f>('Dat1'!MG38+'Dat1'!NY38+'Dat1'!PQ38+'Dat1'!RI38)/$A37</f>
        <v>0</v>
      </c>
      <c r="CU37">
        <f>('Dat1'!MH38+'Dat1'!NZ38+'Dat1'!PR38+'Dat1'!RJ38)/$A37</f>
        <v>0</v>
      </c>
      <c r="CV37">
        <f>('Dat1'!MI38+'Dat1'!OA38+'Dat1'!PS38+'Dat1'!RK38)/$A37</f>
        <v>0</v>
      </c>
      <c r="CW37">
        <f>('Dat1'!MJ38+'Dat1'!OB38+'Dat1'!PT38+'Dat1'!RL38)/$A37</f>
        <v>0</v>
      </c>
      <c r="CX37">
        <f>('Dat1'!MK38+'Dat1'!OC38+'Dat1'!PU38+'Dat1'!RM38)/$A37</f>
        <v>0</v>
      </c>
      <c r="CY37">
        <f>('Dat1'!ML38+'Dat1'!OD38+'Dat1'!PV38+'Dat1'!RN38)/$A37</f>
        <v>0</v>
      </c>
      <c r="CZ37">
        <f>('Dat1'!MM38+'Dat1'!OE38+'Dat1'!PW38+'Dat1'!RO38)/$A37</f>
        <v>0</v>
      </c>
      <c r="DA37">
        <f>('Dat1'!MN38+'Dat1'!OF38+'Dat1'!PX38+'Dat1'!RP38)/$A37</f>
        <v>0</v>
      </c>
      <c r="DB37">
        <f>('Dat1'!MO38+'Dat1'!OG38+'Dat1'!PY38+'Dat1'!RQ38)/$A37</f>
        <v>0</v>
      </c>
      <c r="DC37">
        <f>('Dat1'!MP38+'Dat1'!OH38+'Dat1'!PZ38+'Dat1'!RR38)/$A37</f>
        <v>0</v>
      </c>
      <c r="DD37">
        <f>('Dat1'!MQ38+'Dat1'!OI38+'Dat1'!QA38+'Dat1'!RS38)/$A37</f>
        <v>0</v>
      </c>
      <c r="DE37">
        <f>('Dat1'!MR38+'Dat1'!OJ38+'Dat1'!QB38+'Dat1'!RT38)/$A37</f>
        <v>0.25</v>
      </c>
      <c r="DF37">
        <f>('Dat1'!MS38+'Dat1'!OK38+'Dat1'!QC38+'Dat1'!RU38)/$A37</f>
        <v>0</v>
      </c>
      <c r="DG37">
        <f>('Dat1'!MT38+'Dat1'!OL38+'Dat1'!QD38+'Dat1'!RV38)/$A37</f>
        <v>1.25</v>
      </c>
      <c r="DH37">
        <f>('Dat1'!MU38+'Dat1'!OM38+'Dat1'!QE38+'Dat1'!RW38)/$A37</f>
        <v>0</v>
      </c>
      <c r="DI37">
        <f>('Dat1'!MV38+'Dat1'!ON38+'Dat1'!QF38+'Dat1'!RX38)/$A37</f>
        <v>1</v>
      </c>
      <c r="DJ37">
        <f>('Dat1'!MW38+'Dat1'!OO38+'Dat1'!QG38+'Dat1'!RY38)/$A37</f>
        <v>0</v>
      </c>
      <c r="DK37">
        <f>('Dat1'!MX38+'Dat1'!OP38+'Dat1'!QH38+'Dat1'!RZ38)/$A37</f>
        <v>0</v>
      </c>
      <c r="DL37">
        <f>('Dat1'!MY38+'Dat1'!OQ38+'Dat1'!QI38+'Dat1'!SA38)/$A37</f>
        <v>0</v>
      </c>
      <c r="DM37">
        <f>('Dat1'!MZ38+'Dat1'!OR38+'Dat1'!QJ38+'Dat1'!SB38)/$A37</f>
        <v>0</v>
      </c>
      <c r="DN37">
        <f>('Dat1'!NA38+'Dat1'!OS38+'Dat1'!QK38+'Dat1'!SC38)/$A37</f>
        <v>0</v>
      </c>
      <c r="DO37">
        <f>('Dat1'!NB38+'Dat1'!OT38+'Dat1'!QL38+'Dat1'!SD38)/$A37</f>
        <v>0</v>
      </c>
      <c r="DP37">
        <f>('Dat1'!NC38+'Dat1'!OU38+'Dat1'!QM38+'Dat1'!SE38)/$A37</f>
        <v>0</v>
      </c>
      <c r="DQ37">
        <f>('Dat1'!ND38+'Dat1'!OV38+'Dat1'!QN38+'Dat1'!SF38)/$A37</f>
        <v>0</v>
      </c>
      <c r="DR37">
        <f>('Dat1'!NE38+'Dat1'!OW38+'Dat1'!QO38+'Dat1'!SG38)/$A37</f>
        <v>0</v>
      </c>
      <c r="DS37">
        <f>('Dat1'!NF38+'Dat1'!OX38+'Dat1'!QP38+'Dat1'!SH38)/$A37</f>
        <v>0</v>
      </c>
      <c r="DT37">
        <f>('Dat1'!NG38+'Dat1'!OY38+'Dat1'!QQ38+'Dat1'!SI38)/$A37</f>
        <v>0</v>
      </c>
      <c r="DU37">
        <f>('Dat1'!NH38+'Dat1'!OZ38+'Dat1'!QR38+'Dat1'!SJ38)/$A37</f>
        <v>0</v>
      </c>
      <c r="DV37">
        <f>('Dat1'!NI38+'Dat1'!PA38+'Dat1'!QS38+'Dat1'!SK38)/$A37</f>
        <v>0</v>
      </c>
      <c r="DW37">
        <f>('Dat1'!NJ38+'Dat1'!PB38+'Dat1'!QT38+'Dat1'!SL38)/$A37</f>
        <v>0</v>
      </c>
      <c r="DX37">
        <f>('Dat1'!NK38+'Dat1'!PC38+'Dat1'!QU38+'Dat1'!SM38)/$A37</f>
        <v>0</v>
      </c>
      <c r="DY37">
        <f>('Dat1'!NL38+'Dat1'!PD38+'Dat1'!QV38+'Dat1'!SN38)/$A37</f>
        <v>0</v>
      </c>
      <c r="DZ37" s="8">
        <f t="shared" si="7"/>
        <v>0</v>
      </c>
      <c r="EA37" s="8">
        <f t="shared" si="8"/>
        <v>2.5</v>
      </c>
      <c r="EB37" s="127">
        <f>('Dat1'!SO38+'Dat1'!SQ38+'Dat1'!SS38+'Dat1'!SU38)/$A37</f>
        <v>0</v>
      </c>
      <c r="EC37" s="127">
        <f>('Dat1'!SP38+'Dat1'!SR38+'Dat1'!ST38+'Dat1'!SV38)/$A37</f>
        <v>0</v>
      </c>
      <c r="ED37" s="8">
        <f t="shared" si="16"/>
        <v>0</v>
      </c>
      <c r="EE37" s="8">
        <f t="shared" si="9"/>
        <v>0</v>
      </c>
      <c r="EF37">
        <f>SUM('Dat1'!SW38+'Dat1'!TE38+'Dat1'!TM38+'Dat1'!TU38)/$A37</f>
        <v>0</v>
      </c>
      <c r="EG37">
        <f>SUM('Dat1'!SX38+'Dat1'!TF38+'Dat1'!TN38+'Dat1'!TV38)/$A37</f>
        <v>0</v>
      </c>
      <c r="EH37">
        <f>SUM('Dat1'!SY38+'Dat1'!TG38+'Dat1'!TO38+'Dat1'!TW38)/$A37</f>
        <v>0</v>
      </c>
      <c r="EI37">
        <f>SUM('Dat1'!SZ38+'Dat1'!TH38+'Dat1'!TP38+'Dat1'!TX38)/$A37</f>
        <v>0</v>
      </c>
      <c r="EJ37">
        <f>SUM('Dat1'!TA38+'Dat1'!TI38+'Dat1'!TQ38+'Dat1'!TY38)/$A37</f>
        <v>0</v>
      </c>
      <c r="EK37">
        <f>SUM('Dat1'!TB38+'Dat1'!TJ38+'Dat1'!TR38+'Dat1'!TZ38)/$A37</f>
        <v>0.25</v>
      </c>
      <c r="EL37">
        <f>SUM('Dat1'!TC38+'Dat1'!TK38+'Dat1'!TS38+'Dat1'!UA38)/$A37</f>
        <v>0</v>
      </c>
      <c r="EM37">
        <f>SUM('Dat1'!TD38+'Dat1'!TL38+'Dat1'!TT38+'Dat1'!UB38)/$A37</f>
        <v>0</v>
      </c>
      <c r="EN37" s="8">
        <f t="shared" si="10"/>
        <v>0</v>
      </c>
      <c r="EO37" s="8">
        <f t="shared" si="11"/>
        <v>0.25</v>
      </c>
      <c r="EP37" s="7">
        <f>('Dat1'!UC38+'Dat1'!UG38)/2</f>
        <v>14.5</v>
      </c>
      <c r="EQ37" s="7">
        <f>('Dat1'!UD38+'Dat1'!UH38)/2</f>
        <v>0</v>
      </c>
      <c r="ER37" s="7">
        <f>('Dat1'!UE38+'Dat1'!UI38)/2</f>
        <v>0</v>
      </c>
      <c r="ES37" s="7">
        <f>('Dat1'!UF38+'Dat1'!UJ38)/2</f>
        <v>0</v>
      </c>
      <c r="ET37" s="8">
        <f>('Dat1'!UK38+'Dat1'!UT38)/2</f>
        <v>0</v>
      </c>
      <c r="EU37" s="8">
        <f>('Dat1'!UL38+'Dat1'!UU38)/2</f>
        <v>0</v>
      </c>
      <c r="EV37" s="8">
        <f>('Dat1'!UM38+'Dat1'!UV38)/2</f>
        <v>2</v>
      </c>
      <c r="EW37" s="8">
        <f>('Dat1'!UN38+'Dat1'!UW38)/2</f>
        <v>4.5</v>
      </c>
      <c r="EX37" s="8">
        <f>('Dat1'!UO38+'Dat1'!UX38)/2</f>
        <v>3.5</v>
      </c>
      <c r="EY37" s="8">
        <f>('Dat1'!UP38+'Dat1'!UY38)/2</f>
        <v>3</v>
      </c>
      <c r="EZ37" s="8">
        <f>('Dat1'!UQ38+'Dat1'!UZ38)/2</f>
        <v>1.5</v>
      </c>
      <c r="FA37" s="8">
        <f>('Dat1'!UR38+'Dat1'!VA38)/2</f>
        <v>0</v>
      </c>
      <c r="FB37" s="8">
        <f>('Dat1'!US38+'Dat1'!VB38)/2</f>
        <v>0</v>
      </c>
      <c r="FC37">
        <f>'Dat1'!VC38</f>
        <v>0</v>
      </c>
      <c r="FD37">
        <f>'Dat1'!VD38</f>
        <v>0</v>
      </c>
      <c r="FE37">
        <f>'Dat1'!VE38</f>
        <v>0</v>
      </c>
      <c r="FF37">
        <f>'Dat1'!VF38</f>
        <v>0</v>
      </c>
      <c r="FG37">
        <f>'Dat1'!VG38</f>
        <v>0</v>
      </c>
      <c r="FH37">
        <f>'Dat1'!VH38</f>
        <v>0</v>
      </c>
      <c r="FI37">
        <f>'Dat1'!VI38</f>
        <v>0</v>
      </c>
      <c r="FJ37">
        <f>'Dat1'!VJ38</f>
        <v>0</v>
      </c>
      <c r="FK37">
        <f>'Dat1'!VK38</f>
        <v>0</v>
      </c>
      <c r="FL37">
        <f>'Dat1'!VL38</f>
        <v>0</v>
      </c>
      <c r="FM37">
        <f>'Dat1'!VM38</f>
        <v>7</v>
      </c>
      <c r="FN37">
        <f>'Dat1'!VN38</f>
        <v>14</v>
      </c>
      <c r="FO37">
        <f>'Dat1'!VO38</f>
        <v>2</v>
      </c>
      <c r="FP37">
        <f>'Dat1'!VP38</f>
        <v>6</v>
      </c>
      <c r="FQ37">
        <f>'Dat1'!VQ38</f>
        <v>0</v>
      </c>
      <c r="FR37">
        <f>'Dat1'!VR38</f>
        <v>0</v>
      </c>
      <c r="FS37">
        <f>'Dat1'!VS38</f>
        <v>0</v>
      </c>
      <c r="FT37">
        <f>'Dat1'!VT38</f>
        <v>0</v>
      </c>
      <c r="FU37">
        <f>'Dat1'!VU38</f>
        <v>3</v>
      </c>
      <c r="FV37">
        <f>'Dat1'!VV38</f>
        <v>2</v>
      </c>
      <c r="FW37">
        <f>'Dat1'!VW38</f>
        <v>2</v>
      </c>
      <c r="FX37">
        <f>'Dat1'!VX38</f>
        <v>0</v>
      </c>
      <c r="FY37">
        <f>'Dat1'!VY38</f>
        <v>92</v>
      </c>
      <c r="FZ37">
        <f>'Dat1'!VZ38</f>
        <v>43</v>
      </c>
      <c r="GA37">
        <f>'Dat1'!WA38</f>
        <v>0</v>
      </c>
      <c r="GB37">
        <f>'Dat1'!WB38</f>
        <v>1</v>
      </c>
      <c r="GC37">
        <f>'Dat1'!WC38</f>
        <v>0</v>
      </c>
      <c r="GD37">
        <f>'Dat1'!WD38</f>
        <v>0</v>
      </c>
      <c r="GE37" s="12">
        <f>'Dat1'!WO38</f>
        <v>0</v>
      </c>
      <c r="GF37" s="12">
        <f>'Dat1'!WP38</f>
        <v>0</v>
      </c>
      <c r="GG37">
        <f>'Dat1'!WQ38</f>
        <v>0</v>
      </c>
      <c r="GH37">
        <f>'Dat1'!WR38</f>
        <v>0</v>
      </c>
      <c r="GI37">
        <f>'Dat1'!WS38</f>
        <v>0</v>
      </c>
      <c r="GJ37">
        <f>'Dat1'!WT38</f>
        <v>0</v>
      </c>
      <c r="GK37">
        <f>'Dat1'!WU38</f>
        <v>0</v>
      </c>
      <c r="GL37">
        <f>'Dat1'!WV38</f>
        <v>0</v>
      </c>
      <c r="GM37">
        <f>'Dat1'!WW38</f>
        <v>0</v>
      </c>
      <c r="GN37">
        <f>'Dat1'!WX38</f>
        <v>0</v>
      </c>
      <c r="GO37">
        <f>'Dat1'!WY38</f>
        <v>0</v>
      </c>
      <c r="GP37">
        <f>'Dat1'!WZ38</f>
        <v>0</v>
      </c>
      <c r="GQ37">
        <f>'Dat1'!XA38</f>
        <v>0</v>
      </c>
      <c r="GR37">
        <f>'Dat1'!XB38</f>
        <v>0</v>
      </c>
      <c r="GS37">
        <f>'Dat1'!XC38</f>
        <v>0</v>
      </c>
      <c r="GT37">
        <f>'Dat1'!XD38</f>
        <v>15</v>
      </c>
      <c r="GU37">
        <f>'Dat1'!XE38</f>
        <v>0</v>
      </c>
      <c r="GV37">
        <f>'Dat1'!XF38</f>
        <v>0</v>
      </c>
      <c r="GW37">
        <f>'Dat1'!XG38</f>
        <v>2</v>
      </c>
      <c r="GX37">
        <f>'Dat1'!XH38</f>
        <v>12</v>
      </c>
      <c r="GY37">
        <f>'Dat1'!XI38</f>
        <v>0</v>
      </c>
      <c r="GZ37">
        <f>'Dat1'!XJ38</f>
        <v>0</v>
      </c>
      <c r="HA37">
        <f>'Dat1'!XK38</f>
        <v>1</v>
      </c>
      <c r="HB37">
        <f>'Dat1'!XL38</f>
        <v>0</v>
      </c>
      <c r="HC37">
        <f>'Dat1'!XM38</f>
        <v>0</v>
      </c>
      <c r="HD37">
        <f>'Dat1'!XN38</f>
        <v>0</v>
      </c>
      <c r="HE37">
        <f>'Dat1'!XO38</f>
        <v>0</v>
      </c>
      <c r="HF37">
        <f>'Dat1'!XP38</f>
        <v>0</v>
      </c>
      <c r="HG37" s="12">
        <f t="shared" si="12"/>
        <v>0</v>
      </c>
      <c r="HH37" s="12">
        <f t="shared" si="13"/>
        <v>30</v>
      </c>
      <c r="HI37">
        <f>'Dat1'!XQ38</f>
        <v>0</v>
      </c>
      <c r="HJ37">
        <f>'Dat1'!XR38</f>
        <v>0</v>
      </c>
      <c r="HK37">
        <f>'Dat1'!XS38</f>
        <v>0</v>
      </c>
      <c r="HL37">
        <f>'Dat1'!XT38</f>
        <v>0</v>
      </c>
      <c r="HM37">
        <f>'Dat1'!XU38</f>
        <v>0</v>
      </c>
      <c r="HN37">
        <f>'Dat1'!XV38</f>
        <v>0</v>
      </c>
      <c r="HO37">
        <f>'Dat1'!XW38</f>
        <v>0</v>
      </c>
      <c r="HP37">
        <f>'Dat1'!XX38</f>
        <v>0</v>
      </c>
      <c r="HQ37">
        <f>'Dat1'!XY38</f>
        <v>0</v>
      </c>
      <c r="HR37">
        <f>'Dat1'!XZ38</f>
        <v>0</v>
      </c>
      <c r="HS37">
        <f>'Dat1'!YA38</f>
        <v>0</v>
      </c>
      <c r="HT37">
        <f>'Dat1'!YB38</f>
        <v>0</v>
      </c>
      <c r="HU37">
        <f>'Dat1'!YC38</f>
        <v>0</v>
      </c>
      <c r="HV37">
        <f>'Dat1'!YD38</f>
        <v>0</v>
      </c>
      <c r="HW37">
        <f>'Dat1'!YE38</f>
        <v>0</v>
      </c>
      <c r="HX37">
        <f>'Dat1'!YF38</f>
        <v>0</v>
      </c>
      <c r="HY37">
        <f>'Dat1'!YG38</f>
        <v>0</v>
      </c>
      <c r="HZ37">
        <f>'Dat1'!YH38</f>
        <v>0</v>
      </c>
      <c r="IA37">
        <f>'Dat1'!YI38</f>
        <v>0</v>
      </c>
      <c r="IB37">
        <f>'Dat1'!YJ38</f>
        <v>0</v>
      </c>
      <c r="IC37">
        <f>'Dat1'!YK38</f>
        <v>0</v>
      </c>
      <c r="ID37">
        <f>'Dat1'!YL38</f>
        <v>0</v>
      </c>
      <c r="IE37">
        <f>'Dat1'!YM38</f>
        <v>0</v>
      </c>
      <c r="IF37">
        <f>'Dat1'!YN38</f>
        <v>9</v>
      </c>
      <c r="IG37">
        <f>'Dat1'!YO38</f>
        <v>25</v>
      </c>
      <c r="IH37">
        <f>'Dat1'!YP38</f>
        <v>8</v>
      </c>
      <c r="II37">
        <f>'Dat1'!YQ38</f>
        <v>0</v>
      </c>
      <c r="IJ37">
        <f>'Dat1'!YR38</f>
        <v>0</v>
      </c>
      <c r="IK37">
        <f>'Dat1'!YS38</f>
        <v>0</v>
      </c>
      <c r="IL37">
        <f>'Dat1'!YT38</f>
        <v>3</v>
      </c>
      <c r="IM37">
        <f>'Dat1'!YU38</f>
        <v>0</v>
      </c>
      <c r="IN37">
        <f>'Dat1'!YV38</f>
        <v>2</v>
      </c>
      <c r="IO37">
        <f>'Dat1'!YW38</f>
        <v>0</v>
      </c>
      <c r="IP37">
        <f>'Dat1'!YX38</f>
        <v>0</v>
      </c>
      <c r="IQ37">
        <f>'Dat1'!YY38</f>
        <v>0</v>
      </c>
      <c r="IR37">
        <f>'Dat1'!YZ38</f>
        <v>3</v>
      </c>
      <c r="IS37">
        <f>'Dat1'!ZA38</f>
        <v>0</v>
      </c>
      <c r="IT37">
        <f>'Dat1'!ZB38</f>
        <v>0</v>
      </c>
      <c r="IU37">
        <f>'Dat1'!ZC38</f>
        <v>0</v>
      </c>
      <c r="IV37">
        <f>'Dat1'!ZD38</f>
        <v>4</v>
      </c>
      <c r="IW37">
        <f>'Dat1'!ZE38</f>
        <v>12</v>
      </c>
      <c r="IX37">
        <f>'Dat1'!ZF38</f>
        <v>10</v>
      </c>
      <c r="IY37">
        <f>'Dat1'!ZG38</f>
        <v>0</v>
      </c>
      <c r="IZ37">
        <f>'Dat1'!ZH38</f>
        <v>0</v>
      </c>
      <c r="JA37">
        <f>'Dat1'!ZI38</f>
        <v>16</v>
      </c>
      <c r="JB37">
        <f>'Dat1'!ZJ38</f>
        <v>0</v>
      </c>
      <c r="JC37" s="12">
        <f t="shared" si="21"/>
        <v>0</v>
      </c>
      <c r="JD37" s="12">
        <f t="shared" si="22"/>
        <v>92</v>
      </c>
      <c r="JE37">
        <f>'Dat1'!ZK38</f>
        <v>0</v>
      </c>
      <c r="JF37">
        <f>'Dat1'!ZL38</f>
        <v>0</v>
      </c>
      <c r="JG37">
        <f>'Dat1'!ZM38</f>
        <v>0</v>
      </c>
      <c r="JH37">
        <f>'Dat1'!ZN38</f>
        <v>0</v>
      </c>
      <c r="JI37">
        <f>'Dat1'!ZO38</f>
        <v>0</v>
      </c>
      <c r="JJ37">
        <f>'Dat1'!ZP38</f>
        <v>0</v>
      </c>
      <c r="JK37">
        <f>'Dat1'!ZQ38</f>
        <v>0</v>
      </c>
      <c r="JL37">
        <f>'Dat1'!ZR38</f>
        <v>0</v>
      </c>
      <c r="JM37">
        <f>'Dat1'!ZS38</f>
        <v>0</v>
      </c>
      <c r="JN37">
        <f>'Dat1'!ZT38</f>
        <v>0</v>
      </c>
      <c r="JO37">
        <f>'Dat1'!ZU38</f>
        <v>0</v>
      </c>
      <c r="JP37">
        <f>'Dat1'!ZV38</f>
        <v>0</v>
      </c>
      <c r="JQ37">
        <f>'Dat1'!ZW38</f>
        <v>0</v>
      </c>
      <c r="JR37">
        <f>'Dat1'!ZX38</f>
        <v>0</v>
      </c>
      <c r="JS37">
        <f>'Dat1'!ZY38</f>
        <v>0</v>
      </c>
      <c r="JT37">
        <f>'Dat1'!ZZ38</f>
        <v>0</v>
      </c>
      <c r="JU37">
        <f>'Dat1'!AAA38</f>
        <v>0</v>
      </c>
      <c r="JV37">
        <f>'Dat1'!AAB38</f>
        <v>0</v>
      </c>
      <c r="JW37">
        <f>'Dat1'!AAC38</f>
        <v>0</v>
      </c>
      <c r="JX37">
        <f>'Dat1'!AAD38</f>
        <v>0</v>
      </c>
      <c r="JY37">
        <f>'Dat1'!AAE38</f>
        <v>0</v>
      </c>
      <c r="JZ37">
        <f>'Dat1'!AAF38</f>
        <v>0</v>
      </c>
      <c r="KA37">
        <f>'Dat1'!AAG38</f>
        <v>2</v>
      </c>
      <c r="KB37">
        <f>'Dat1'!AAH38</f>
        <v>5</v>
      </c>
      <c r="KC37">
        <f>'Dat1'!AAI38</f>
        <v>0</v>
      </c>
      <c r="KD37">
        <f>'Dat1'!AAJ38</f>
        <v>14</v>
      </c>
      <c r="KE37">
        <f>'Dat1'!AAK38</f>
        <v>0</v>
      </c>
      <c r="KF37">
        <f>'Dat1'!AAL38</f>
        <v>10</v>
      </c>
      <c r="KG37">
        <f>'Dat1'!AAM38</f>
        <v>0</v>
      </c>
      <c r="KH37">
        <f>'Dat1'!AAN38</f>
        <v>0</v>
      </c>
      <c r="KI37">
        <f>'Dat1'!AAO38</f>
        <v>3</v>
      </c>
      <c r="KJ37">
        <f>'Dat1'!AAP38</f>
        <v>0</v>
      </c>
      <c r="KK37">
        <f>'Dat1'!AAQ38</f>
        <v>0</v>
      </c>
      <c r="KL37">
        <f>'Dat1'!AAR38</f>
        <v>0</v>
      </c>
      <c r="KM37">
        <f>'Dat1'!AAS38</f>
        <v>0</v>
      </c>
      <c r="KN37">
        <f>'Dat1'!AAT38</f>
        <v>0</v>
      </c>
      <c r="KO37">
        <f>'Dat1'!AAU38</f>
        <v>0</v>
      </c>
      <c r="KP37">
        <f>'Dat1'!AAV38</f>
        <v>0</v>
      </c>
      <c r="KQ37">
        <f>'Dat1'!AAW38</f>
        <v>0</v>
      </c>
      <c r="KR37">
        <f>'Dat1'!AAX38</f>
        <v>0</v>
      </c>
      <c r="KS37">
        <f>'Dat1'!AAY38</f>
        <v>0</v>
      </c>
      <c r="KT37">
        <f>'Dat1'!AAZ38</f>
        <v>0</v>
      </c>
      <c r="KU37">
        <f>'Dat1'!ABA38</f>
        <v>0</v>
      </c>
      <c r="KV37">
        <f>'Dat1'!ABB38</f>
        <v>9</v>
      </c>
      <c r="KW37" s="12">
        <f>SUM(Dat1fix!JE37:JZ37)</f>
        <v>0</v>
      </c>
      <c r="KX37" s="12">
        <f t="shared" si="14"/>
        <v>43</v>
      </c>
      <c r="KY37" s="12">
        <f>'Dat1'!ABC38</f>
        <v>0</v>
      </c>
      <c r="KZ37" s="12">
        <f>'Dat1'!ABD38</f>
        <v>0</v>
      </c>
      <c r="LA37">
        <f>'Dat1'!ABE38</f>
        <v>0</v>
      </c>
      <c r="LB37">
        <f>'Dat1'!ABF38</f>
        <v>0</v>
      </c>
      <c r="LC37">
        <f>'Dat1'!ABG38</f>
        <v>0</v>
      </c>
      <c r="LD37">
        <f>'Dat1'!VI38</f>
        <v>0</v>
      </c>
      <c r="LE37">
        <f>'Dat1'!VJ38</f>
        <v>0</v>
      </c>
      <c r="LF37">
        <f>'Dat1'!VK38</f>
        <v>0</v>
      </c>
      <c r="LG37">
        <f>'Dat1'!VL38</f>
        <v>0</v>
      </c>
      <c r="LH37">
        <f>'Dat1'!VM38</f>
        <v>7</v>
      </c>
      <c r="LI37">
        <f>'Dat1'!VN38</f>
        <v>14</v>
      </c>
      <c r="LJ37">
        <f>'Dat1'!VO38</f>
        <v>2</v>
      </c>
      <c r="LK37">
        <f>'Dat1'!VP38</f>
        <v>6</v>
      </c>
      <c r="LL37">
        <f>'Dat1'!VQ38</f>
        <v>0</v>
      </c>
      <c r="LM37">
        <f>'Dat1'!VR38</f>
        <v>0</v>
      </c>
      <c r="LN37">
        <f>'Dat1'!VS38</f>
        <v>0</v>
      </c>
      <c r="LO37">
        <f>'Dat1'!VT38</f>
        <v>0</v>
      </c>
      <c r="LP37">
        <f>'Dat1'!VU38</f>
        <v>3</v>
      </c>
      <c r="LQ37">
        <f>'Dat1'!VV38</f>
        <v>2</v>
      </c>
      <c r="LR37">
        <f>'Dat1'!VW38</f>
        <v>2</v>
      </c>
      <c r="LS37">
        <f>'Dat1'!VX38</f>
        <v>0</v>
      </c>
      <c r="LT37">
        <f>'Dat1'!VY38</f>
        <v>92</v>
      </c>
      <c r="LU37">
        <f>'Dat1'!VZ38</f>
        <v>43</v>
      </c>
      <c r="LV37" s="12">
        <f>'Dat1'!WA38</f>
        <v>0</v>
      </c>
      <c r="LW37" s="12">
        <f>'Dat1'!WB38</f>
        <v>1</v>
      </c>
      <c r="LX37" s="12">
        <f>'Dat1'!WC38</f>
        <v>0</v>
      </c>
      <c r="LY37" s="12">
        <f>'Dat1'!WD38</f>
        <v>0</v>
      </c>
      <c r="LZ37" s="364">
        <f>'Dat1'!AG38</f>
        <v>10</v>
      </c>
      <c r="MA37" s="364">
        <f>'Dat1'!AH38</f>
        <v>11</v>
      </c>
      <c r="MB37" s="364">
        <f>'Dat1'!AI38</f>
        <v>11</v>
      </c>
      <c r="MC37" s="364">
        <f>'Dat1'!AJ38</f>
        <v>9</v>
      </c>
      <c r="MD37" s="364">
        <f>'Dat1'!WE38</f>
        <v>40</v>
      </c>
    </row>
    <row r="38" spans="1:342">
      <c r="A38" s="73">
        <f>'Dat1'!C39</f>
        <v>4</v>
      </c>
      <c r="B38" t="str">
        <f>'Dat1'!F39</f>
        <v>Vest-Agder</v>
      </c>
      <c r="C38" t="str">
        <f>'Dat1'!G39</f>
        <v>Kvadraturen vgs</v>
      </c>
      <c r="D38" t="str">
        <f>'Dat1'!H39&amp;" ("&amp;LEFT('Dat1'!I39,1)&amp;"S)"</f>
        <v>Kristiansand fengsel (HS)</v>
      </c>
      <c r="E38">
        <f t="shared" si="18"/>
        <v>1</v>
      </c>
      <c r="F38">
        <f t="shared" si="15"/>
        <v>1</v>
      </c>
      <c r="G38">
        <f>'Dat1'!J39</f>
        <v>44</v>
      </c>
      <c r="H38" s="8">
        <f>('Dat1'!AK39+'Dat1'!AM39+'Dat1'!AO39+'Dat1'!AQ39)/$A38</f>
        <v>0</v>
      </c>
      <c r="I38" s="8">
        <f>('Dat1'!AL39+'Dat1'!AN39+'Dat1'!AP39+'Dat1'!AR39)/$A38</f>
        <v>0</v>
      </c>
      <c r="J38">
        <f>('Dat1'!AS39+'Dat1'!BS39+'Dat1'!CS39+'Dat1'!DS39)/$A38</f>
        <v>7</v>
      </c>
      <c r="K38">
        <f>('Dat1'!AT39+'Dat1'!BT39+'Dat1'!CT39+'Dat1'!DT39)/$A38</f>
        <v>0</v>
      </c>
      <c r="L38">
        <f>('Dat1'!AU39+'Dat1'!BU39+'Dat1'!CU39+'Dat1'!DU39)/$A38</f>
        <v>0</v>
      </c>
      <c r="M38">
        <f>('Dat1'!AV39+'Dat1'!BV39+'Dat1'!CV39+'Dat1'!DV39)/$A38</f>
        <v>0</v>
      </c>
      <c r="N38">
        <f>('Dat1'!AW39+'Dat1'!BW39+'Dat1'!CW39+'Dat1'!DW39)/$A38</f>
        <v>0</v>
      </c>
      <c r="O38">
        <f>('Dat1'!AX39+'Dat1'!BX39+'Dat1'!CX39+'Dat1'!DX39)/$A38</f>
        <v>0</v>
      </c>
      <c r="P38">
        <f>('Dat1'!AY39+'Dat1'!BY39+'Dat1'!CY39+'Dat1'!DY39)/$A38</f>
        <v>0</v>
      </c>
      <c r="Q38">
        <f>('Dat1'!AZ39+'Dat1'!BZ39+'Dat1'!CZ39+'Dat1'!DZ39)/$A38</f>
        <v>0</v>
      </c>
      <c r="R38">
        <f>('Dat1'!BA39+'Dat1'!CA39+'Dat1'!DA39+'Dat1'!EA39)/$A38</f>
        <v>0</v>
      </c>
      <c r="S38">
        <f>('Dat1'!BB39+'Dat1'!CB39+'Dat1'!DB39+'Dat1'!EB39)/$A38</f>
        <v>0</v>
      </c>
      <c r="T38">
        <f>('Dat1'!BC39+'Dat1'!CC39+'Dat1'!DC39+'Dat1'!EC39)/$A38</f>
        <v>0</v>
      </c>
      <c r="U38">
        <f>('Dat1'!BD39+'Dat1'!CD39+'Dat1'!DD39+'Dat1'!ED39)/$A38</f>
        <v>0</v>
      </c>
      <c r="V38">
        <f>('Dat1'!BE39+'Dat1'!CE39+'Dat1'!DE39+'Dat1'!EE39)/$A38</f>
        <v>0</v>
      </c>
      <c r="W38">
        <f>('Dat1'!BF39+'Dat1'!CF39+'Dat1'!DF39+'Dat1'!EF39)/$A38</f>
        <v>0</v>
      </c>
      <c r="X38">
        <f>('Dat1'!BG39+'Dat1'!CG39+'Dat1'!DG39+'Dat1'!EG39)/$A38</f>
        <v>0</v>
      </c>
      <c r="Y38">
        <f>('Dat1'!BH39+'Dat1'!CH39+'Dat1'!DH39+'Dat1'!EH39)/$A38</f>
        <v>0</v>
      </c>
      <c r="Z38">
        <f>('Dat1'!BI39+'Dat1'!CI39+'Dat1'!DI39+'Dat1'!EI39)/$A38</f>
        <v>0</v>
      </c>
      <c r="AA38">
        <f>('Dat1'!BJ39+'Dat1'!CJ39+'Dat1'!DJ39+'Dat1'!EJ39)/$A38</f>
        <v>0</v>
      </c>
      <c r="AB38">
        <f>('Dat1'!BK39+'Dat1'!CK39+'Dat1'!DK39+'Dat1'!EK39)/$A38</f>
        <v>0</v>
      </c>
      <c r="AC38">
        <f>('Dat1'!BL39+'Dat1'!CL39+'Dat1'!DL39+'Dat1'!EL39)/$A38</f>
        <v>0</v>
      </c>
      <c r="AD38">
        <f>('Dat1'!BM39+'Dat1'!CM39+'Dat1'!DM39+'Dat1'!EM39)/$A38</f>
        <v>0</v>
      </c>
      <c r="AE38">
        <f>('Dat1'!BN39+'Dat1'!CN39+'Dat1'!DN39+'Dat1'!EN39)/$A38</f>
        <v>0</v>
      </c>
      <c r="AF38">
        <f>('Dat1'!BO39+'Dat1'!CO39+'Dat1'!DO39+'Dat1'!EO39)/$A38</f>
        <v>0</v>
      </c>
      <c r="AG38">
        <f>('Dat1'!BP39+'Dat1'!CP39+'Dat1'!DP39+'Dat1'!EP39)/$A38</f>
        <v>0</v>
      </c>
      <c r="AH38">
        <f>('Dat1'!BQ39+'Dat1'!CQ39+'Dat1'!DQ39+'Dat1'!EQ39)/$A38</f>
        <v>0</v>
      </c>
      <c r="AI38">
        <f>('Dat1'!BR39+'Dat1'!CR39+'Dat1'!DR39+'Dat1'!ER39)/$A38</f>
        <v>0</v>
      </c>
      <c r="AJ38" s="8">
        <f t="shared" si="5"/>
        <v>7</v>
      </c>
      <c r="AK38" s="8">
        <f t="shared" si="6"/>
        <v>0</v>
      </c>
      <c r="AL38">
        <f>('Dat1'!ES39+'Dat1'!GM39+'Dat1'!IG39+'Dat1'!KA39)/$A38</f>
        <v>2.25</v>
      </c>
      <c r="AM38">
        <f>('Dat1'!ET39+'Dat1'!GN39+'Dat1'!IH39+'Dat1'!KB39)/$A38</f>
        <v>0</v>
      </c>
      <c r="AN38">
        <f>('Dat1'!EU39+'Dat1'!GO39+'Dat1'!II39+'Dat1'!KC39)/$A38</f>
        <v>0</v>
      </c>
      <c r="AO38">
        <f>('Dat1'!EV39+'Dat1'!GP39+'Dat1'!IJ39+'Dat1'!KD39)/$A38</f>
        <v>0</v>
      </c>
      <c r="AP38">
        <f>('Dat1'!EW39+'Dat1'!GQ39+'Dat1'!IK39+'Dat1'!KE39)/$A38</f>
        <v>0</v>
      </c>
      <c r="AQ38">
        <f>('Dat1'!EX39+'Dat1'!GR39+'Dat1'!IL39+'Dat1'!KF39)/$A38</f>
        <v>0</v>
      </c>
      <c r="AR38">
        <f>('Dat1'!EY39+'Dat1'!GS39+'Dat1'!IM39+'Dat1'!KG39)/$A38</f>
        <v>0.25</v>
      </c>
      <c r="AS38">
        <f>('Dat1'!EZ39+'Dat1'!GT39+'Dat1'!IN39+'Dat1'!KH39)/$A38</f>
        <v>0</v>
      </c>
      <c r="AT38">
        <f>('Dat1'!FA39+'Dat1'!GU39+'Dat1'!IO39+'Dat1'!KI39)/$A38</f>
        <v>0</v>
      </c>
      <c r="AU38">
        <f>('Dat1'!FB39+'Dat1'!GV39+'Dat1'!IP39+'Dat1'!KJ39)/$A38</f>
        <v>0</v>
      </c>
      <c r="AV38">
        <f>('Dat1'!FC39+'Dat1'!GW39+'Dat1'!IQ39+'Dat1'!KK39)/$A38</f>
        <v>3</v>
      </c>
      <c r="AW38">
        <f>('Dat1'!FD39+'Dat1'!GX39+'Dat1'!IR39+'Dat1'!KL39)/$A38</f>
        <v>0</v>
      </c>
      <c r="AX38">
        <f>('Dat1'!FE39+'Dat1'!GY39+'Dat1'!IS39+'Dat1'!KM39)/$A38</f>
        <v>0</v>
      </c>
      <c r="AY38">
        <f>('Dat1'!FF39+'Dat1'!GZ39+'Dat1'!IT39+'Dat1'!KN39)/$A38</f>
        <v>0</v>
      </c>
      <c r="AZ38">
        <f>('Dat1'!FG39+'Dat1'!HA39+'Dat1'!IU39+'Dat1'!KO39)/$A38</f>
        <v>0</v>
      </c>
      <c r="BA38">
        <f>('Dat1'!FH39+'Dat1'!HB39+'Dat1'!IV39+'Dat1'!KP39)/$A38</f>
        <v>0</v>
      </c>
      <c r="BB38">
        <f>('Dat1'!FI39+'Dat1'!HC39+'Dat1'!IW39+'Dat1'!KQ39)/$A38</f>
        <v>2.25</v>
      </c>
      <c r="BC38">
        <f>('Dat1'!FJ39+'Dat1'!HD39+'Dat1'!IX39+'Dat1'!KR39)/$A38</f>
        <v>0</v>
      </c>
      <c r="BD38">
        <f>('Dat1'!FK39+'Dat1'!HE39+'Dat1'!IY39+'Dat1'!KS39)/$A38</f>
        <v>0.25</v>
      </c>
      <c r="BE38">
        <f>('Dat1'!FL39+'Dat1'!HF39+'Dat1'!IZ39+'Dat1'!KT39)/$A38</f>
        <v>0</v>
      </c>
      <c r="BF38">
        <f>('Dat1'!FM39+'Dat1'!HG39+'Dat1'!JA39+'Dat1'!KU39)/$A38</f>
        <v>0</v>
      </c>
      <c r="BG38">
        <f>('Dat1'!FN39+'Dat1'!HH39+'Dat1'!JB39+'Dat1'!KV39)/$A38</f>
        <v>0</v>
      </c>
      <c r="BH38">
        <f>('Dat1'!FO39+'Dat1'!HI39+'Dat1'!JC39+'Dat1'!KW39)/$A38</f>
        <v>0</v>
      </c>
      <c r="BI38">
        <f>('Dat1'!FP39+'Dat1'!HJ39+'Dat1'!JD39+'Dat1'!KX39)/$A38</f>
        <v>0</v>
      </c>
      <c r="BJ38">
        <f>('Dat1'!FQ39+'Dat1'!HK39+'Dat1'!JE39+'Dat1'!KY39)/$A38</f>
        <v>0</v>
      </c>
      <c r="BK38">
        <f>('Dat1'!FR39+'Dat1'!HL39+'Dat1'!JF39+'Dat1'!KZ39)/$A38</f>
        <v>0</v>
      </c>
      <c r="BL38">
        <f>('Dat1'!FS39+'Dat1'!HM39+'Dat1'!JG39+'Dat1'!LA39)/$A38</f>
        <v>0</v>
      </c>
      <c r="BM38">
        <f>('Dat1'!FT39+'Dat1'!HN39+'Dat1'!JH39+'Dat1'!LB39)/$A38</f>
        <v>0</v>
      </c>
      <c r="BN38">
        <f>('Dat1'!FU39+'Dat1'!HO39+'Dat1'!JI39+'Dat1'!LC39)/$A38</f>
        <v>0</v>
      </c>
      <c r="BO38">
        <f>('Dat1'!FV39+'Dat1'!HP39+'Dat1'!JJ39+'Dat1'!LD39)/$A38</f>
        <v>0</v>
      </c>
      <c r="BP38">
        <f>('Dat1'!FW39+'Dat1'!HQ39+'Dat1'!JK39+'Dat1'!LE39)/$A38</f>
        <v>0</v>
      </c>
      <c r="BQ38">
        <f>('Dat1'!FX39+'Dat1'!HR39+'Dat1'!JL39+'Dat1'!LF39)/$A38</f>
        <v>0</v>
      </c>
      <c r="BR38">
        <f>('Dat1'!FY39+'Dat1'!HS39+'Dat1'!JM39+'Dat1'!LG39)/$A38</f>
        <v>0</v>
      </c>
      <c r="BS38">
        <f>('Dat1'!FZ39+'Dat1'!HT39+'Dat1'!JN39+'Dat1'!LH39)/$A38</f>
        <v>0</v>
      </c>
      <c r="BT38">
        <f>('Dat1'!GA39+'Dat1'!HU39+'Dat1'!JO39+'Dat1'!LI39)/$A38</f>
        <v>0</v>
      </c>
      <c r="BU38">
        <f>('Dat1'!GB39+'Dat1'!HV39+'Dat1'!JP39+'Dat1'!LJ39)/$A38</f>
        <v>0</v>
      </c>
      <c r="BV38">
        <f>('Dat1'!GC39+'Dat1'!HW39+'Dat1'!JQ39+'Dat1'!LK39)/$A38</f>
        <v>0</v>
      </c>
      <c r="BW38">
        <f>('Dat1'!GD39+'Dat1'!HX39+'Dat1'!JR39+'Dat1'!LL39)/$A38</f>
        <v>0</v>
      </c>
      <c r="BX38">
        <f>('Dat1'!GE39+'Dat1'!HY39+'Dat1'!JS39+'Dat1'!LM39)/$A38</f>
        <v>0</v>
      </c>
      <c r="BY38">
        <f>('Dat1'!GF39+'Dat1'!HZ39+'Dat1'!JT39+'Dat1'!LN39)/$A38</f>
        <v>0</v>
      </c>
      <c r="BZ38">
        <f>('Dat1'!GG39+'Dat1'!IA39+'Dat1'!JU39+'Dat1'!LO39)/$A38</f>
        <v>0</v>
      </c>
      <c r="CA38">
        <f>('Dat1'!GH39+'Dat1'!IB39+'Dat1'!JV39+'Dat1'!LP39)/$A38</f>
        <v>0</v>
      </c>
      <c r="CB38">
        <f>('Dat1'!GI39+'Dat1'!IC39+'Dat1'!JW39+'Dat1'!LQ39)/$A38</f>
        <v>0</v>
      </c>
      <c r="CC38">
        <f>('Dat1'!GJ39+'Dat1'!ID39+'Dat1'!JX39+'Dat1'!LR39)/$A38</f>
        <v>0</v>
      </c>
      <c r="CD38">
        <f>('Dat1'!GK39+'Dat1'!IE39+'Dat1'!JY39+'Dat1'!LS39)/$A38</f>
        <v>0</v>
      </c>
      <c r="CE38">
        <f>('Dat1'!GL39+'Dat1'!IF39+'Dat1'!JZ39+'Dat1'!LT39)/$A38</f>
        <v>0</v>
      </c>
      <c r="CF38" s="8">
        <f t="shared" si="19"/>
        <v>8</v>
      </c>
      <c r="CG38" s="8">
        <f t="shared" si="20"/>
        <v>0</v>
      </c>
      <c r="CH38">
        <f>('Dat1'!LU39+'Dat1'!NM39+'Dat1'!PE39+'Dat1'!QW39)/$A38</f>
        <v>0</v>
      </c>
      <c r="CI38">
        <f>('Dat1'!LV39+'Dat1'!NN39+'Dat1'!PF39+'Dat1'!QX39)/$A38</f>
        <v>0</v>
      </c>
      <c r="CJ38">
        <f>('Dat1'!LW39+'Dat1'!NO39+'Dat1'!PG39+'Dat1'!QY39)/$A38</f>
        <v>0</v>
      </c>
      <c r="CK38">
        <f>('Dat1'!LX39+'Dat1'!NP39+'Dat1'!PH39+'Dat1'!QZ39)/$A38</f>
        <v>0</v>
      </c>
      <c r="CL38">
        <f>('Dat1'!LY39+'Dat1'!NQ39+'Dat1'!PI39+'Dat1'!RA39)/$A38</f>
        <v>0</v>
      </c>
      <c r="CM38">
        <f>('Dat1'!LZ39+'Dat1'!NR39+'Dat1'!PJ39+'Dat1'!RB39)/$A38</f>
        <v>0</v>
      </c>
      <c r="CN38">
        <f>('Dat1'!MA39+'Dat1'!NS39+'Dat1'!PK39+'Dat1'!RC39)/$A38</f>
        <v>2.75</v>
      </c>
      <c r="CO38">
        <f>('Dat1'!MB39+'Dat1'!NT39+'Dat1'!PL39+'Dat1'!RD39)/$A38</f>
        <v>0</v>
      </c>
      <c r="CP38">
        <f>('Dat1'!MC39+'Dat1'!NU39+'Dat1'!PM39+'Dat1'!RE39)/$A38</f>
        <v>0</v>
      </c>
      <c r="CQ38">
        <f>('Dat1'!MD39+'Dat1'!NV39+'Dat1'!PN39+'Dat1'!RF39)/$A38</f>
        <v>0</v>
      </c>
      <c r="CR38">
        <f>('Dat1'!ME39+'Dat1'!NW39+'Dat1'!PO39+'Dat1'!RG39)/$A38</f>
        <v>0</v>
      </c>
      <c r="CS38">
        <f>('Dat1'!MF39+'Dat1'!NX39+'Dat1'!PP39+'Dat1'!RH39)/$A38</f>
        <v>0</v>
      </c>
      <c r="CT38">
        <f>('Dat1'!MG39+'Dat1'!NY39+'Dat1'!PQ39+'Dat1'!RI39)/$A38</f>
        <v>0</v>
      </c>
      <c r="CU38">
        <f>('Dat1'!MH39+'Dat1'!NZ39+'Dat1'!PR39+'Dat1'!RJ39)/$A38</f>
        <v>0</v>
      </c>
      <c r="CV38">
        <f>('Dat1'!MI39+'Dat1'!OA39+'Dat1'!PS39+'Dat1'!RK39)/$A38</f>
        <v>0</v>
      </c>
      <c r="CW38">
        <f>('Dat1'!MJ39+'Dat1'!OB39+'Dat1'!PT39+'Dat1'!RL39)/$A38</f>
        <v>0</v>
      </c>
      <c r="CX38">
        <f>('Dat1'!MK39+'Dat1'!OC39+'Dat1'!PU39+'Dat1'!RM39)/$A38</f>
        <v>0</v>
      </c>
      <c r="CY38">
        <f>('Dat1'!ML39+'Dat1'!OD39+'Dat1'!PV39+'Dat1'!RN39)/$A38</f>
        <v>0</v>
      </c>
      <c r="CZ38">
        <f>('Dat1'!MM39+'Dat1'!OE39+'Dat1'!PW39+'Dat1'!RO39)/$A38</f>
        <v>0</v>
      </c>
      <c r="DA38">
        <f>('Dat1'!MN39+'Dat1'!OF39+'Dat1'!PX39+'Dat1'!RP39)/$A38</f>
        <v>0</v>
      </c>
      <c r="DB38">
        <f>('Dat1'!MO39+'Dat1'!OG39+'Dat1'!PY39+'Dat1'!RQ39)/$A38</f>
        <v>0</v>
      </c>
      <c r="DC38">
        <f>('Dat1'!MP39+'Dat1'!OH39+'Dat1'!PZ39+'Dat1'!RR39)/$A38</f>
        <v>0</v>
      </c>
      <c r="DD38">
        <f>('Dat1'!MQ39+'Dat1'!OI39+'Dat1'!QA39+'Dat1'!RS39)/$A38</f>
        <v>0</v>
      </c>
      <c r="DE38">
        <f>('Dat1'!MR39+'Dat1'!OJ39+'Dat1'!QB39+'Dat1'!RT39)/$A38</f>
        <v>0</v>
      </c>
      <c r="DF38">
        <f>('Dat1'!MS39+'Dat1'!OK39+'Dat1'!QC39+'Dat1'!RU39)/$A38</f>
        <v>0</v>
      </c>
      <c r="DG38">
        <f>('Dat1'!MT39+'Dat1'!OL39+'Dat1'!QD39+'Dat1'!RV39)/$A38</f>
        <v>0</v>
      </c>
      <c r="DH38">
        <f>('Dat1'!MU39+'Dat1'!OM39+'Dat1'!QE39+'Dat1'!RW39)/$A38</f>
        <v>0</v>
      </c>
      <c r="DI38">
        <f>('Dat1'!MV39+'Dat1'!ON39+'Dat1'!QF39+'Dat1'!RX39)/$A38</f>
        <v>0</v>
      </c>
      <c r="DJ38">
        <f>('Dat1'!MW39+'Dat1'!OO39+'Dat1'!QG39+'Dat1'!RY39)/$A38</f>
        <v>0</v>
      </c>
      <c r="DK38">
        <f>('Dat1'!MX39+'Dat1'!OP39+'Dat1'!QH39+'Dat1'!RZ39)/$A38</f>
        <v>0</v>
      </c>
      <c r="DL38">
        <f>('Dat1'!MY39+'Dat1'!OQ39+'Dat1'!QI39+'Dat1'!SA39)/$A38</f>
        <v>0</v>
      </c>
      <c r="DM38">
        <f>('Dat1'!MZ39+'Dat1'!OR39+'Dat1'!QJ39+'Dat1'!SB39)/$A38</f>
        <v>0</v>
      </c>
      <c r="DN38">
        <f>('Dat1'!NA39+'Dat1'!OS39+'Dat1'!QK39+'Dat1'!SC39)/$A38</f>
        <v>0</v>
      </c>
      <c r="DO38">
        <f>('Dat1'!NB39+'Dat1'!OT39+'Dat1'!QL39+'Dat1'!SD39)/$A38</f>
        <v>0</v>
      </c>
      <c r="DP38">
        <f>('Dat1'!NC39+'Dat1'!OU39+'Dat1'!QM39+'Dat1'!SE39)/$A38</f>
        <v>0</v>
      </c>
      <c r="DQ38">
        <f>('Dat1'!ND39+'Dat1'!OV39+'Dat1'!QN39+'Dat1'!SF39)/$A38</f>
        <v>0</v>
      </c>
      <c r="DR38">
        <f>('Dat1'!NE39+'Dat1'!OW39+'Dat1'!QO39+'Dat1'!SG39)/$A38</f>
        <v>0</v>
      </c>
      <c r="DS38">
        <f>('Dat1'!NF39+'Dat1'!OX39+'Dat1'!QP39+'Dat1'!SH39)/$A38</f>
        <v>0</v>
      </c>
      <c r="DT38">
        <f>('Dat1'!NG39+'Dat1'!OY39+'Dat1'!QQ39+'Dat1'!SI39)/$A38</f>
        <v>0</v>
      </c>
      <c r="DU38">
        <f>('Dat1'!NH39+'Dat1'!OZ39+'Dat1'!QR39+'Dat1'!SJ39)/$A38</f>
        <v>0</v>
      </c>
      <c r="DV38">
        <f>('Dat1'!NI39+'Dat1'!PA39+'Dat1'!QS39+'Dat1'!SK39)/$A38</f>
        <v>0</v>
      </c>
      <c r="DW38">
        <f>('Dat1'!NJ39+'Dat1'!PB39+'Dat1'!QT39+'Dat1'!SL39)/$A38</f>
        <v>0</v>
      </c>
      <c r="DX38">
        <f>('Dat1'!NK39+'Dat1'!PC39+'Dat1'!QU39+'Dat1'!SM39)/$A38</f>
        <v>0</v>
      </c>
      <c r="DY38">
        <f>('Dat1'!NL39+'Dat1'!PD39+'Dat1'!QV39+'Dat1'!SN39)/$A38</f>
        <v>0</v>
      </c>
      <c r="DZ38" s="8">
        <f t="shared" si="7"/>
        <v>2.75</v>
      </c>
      <c r="EA38" s="8">
        <f t="shared" si="8"/>
        <v>0</v>
      </c>
      <c r="EB38" s="127">
        <f>('Dat1'!SO39+'Dat1'!SQ39+'Dat1'!SS39+'Dat1'!SU39)/$A38</f>
        <v>0</v>
      </c>
      <c r="EC38" s="127">
        <f>('Dat1'!SP39+'Dat1'!SR39+'Dat1'!ST39+'Dat1'!SV39)/$A38</f>
        <v>0</v>
      </c>
      <c r="ED38" s="8">
        <f t="shared" si="16"/>
        <v>0</v>
      </c>
      <c r="EE38" s="8">
        <f t="shared" si="9"/>
        <v>0</v>
      </c>
      <c r="EF38">
        <f>SUM('Dat1'!SW39+'Dat1'!TE39+'Dat1'!TM39+'Dat1'!TU39)/$A38</f>
        <v>0</v>
      </c>
      <c r="EG38">
        <f>SUM('Dat1'!SX39+'Dat1'!TF39+'Dat1'!TN39+'Dat1'!TV39)/$A38</f>
        <v>0.25</v>
      </c>
      <c r="EH38">
        <f>SUM('Dat1'!SY39+'Dat1'!TG39+'Dat1'!TO39+'Dat1'!TW39)/$A38</f>
        <v>0</v>
      </c>
      <c r="EI38">
        <f>SUM('Dat1'!SZ39+'Dat1'!TH39+'Dat1'!TP39+'Dat1'!TX39)/$A38</f>
        <v>0</v>
      </c>
      <c r="EJ38">
        <f>SUM('Dat1'!TA39+'Dat1'!TI39+'Dat1'!TQ39+'Dat1'!TY39)/$A38</f>
        <v>0</v>
      </c>
      <c r="EK38">
        <f>SUM('Dat1'!TB39+'Dat1'!TJ39+'Dat1'!TR39+'Dat1'!TZ39)/$A38</f>
        <v>0</v>
      </c>
      <c r="EL38">
        <f>SUM('Dat1'!TC39+'Dat1'!TK39+'Dat1'!TS39+'Dat1'!UA39)/$A38</f>
        <v>0</v>
      </c>
      <c r="EM38">
        <f>SUM('Dat1'!TD39+'Dat1'!TL39+'Dat1'!TT39+'Dat1'!UB39)/$A38</f>
        <v>0</v>
      </c>
      <c r="EN38" s="8">
        <f t="shared" si="10"/>
        <v>0.25</v>
      </c>
      <c r="EO38" s="8">
        <f t="shared" si="11"/>
        <v>0</v>
      </c>
      <c r="EP38" s="7">
        <f>('Dat1'!UC39+'Dat1'!UG39)/2</f>
        <v>18</v>
      </c>
      <c r="EQ38" s="7">
        <f>('Dat1'!UD39+'Dat1'!UH39)/2</f>
        <v>0</v>
      </c>
      <c r="ER38" s="7">
        <f>('Dat1'!UE39+'Dat1'!UI39)/2</f>
        <v>5</v>
      </c>
      <c r="ES38" s="7">
        <f>('Dat1'!UF39+'Dat1'!UJ39)/2</f>
        <v>0.5</v>
      </c>
      <c r="ET38" s="8">
        <f>('Dat1'!UK39+'Dat1'!UT39)/2</f>
        <v>0.5</v>
      </c>
      <c r="EU38" s="8">
        <f>('Dat1'!UL39+'Dat1'!UU39)/2</f>
        <v>3</v>
      </c>
      <c r="EV38" s="8">
        <f>('Dat1'!UM39+'Dat1'!UV39)/2</f>
        <v>4</v>
      </c>
      <c r="EW38" s="8">
        <f>('Dat1'!UN39+'Dat1'!UW39)/2</f>
        <v>5.5</v>
      </c>
      <c r="EX38" s="8">
        <f>('Dat1'!UO39+'Dat1'!UX39)/2</f>
        <v>3.5</v>
      </c>
      <c r="EY38" s="8">
        <f>('Dat1'!UP39+'Dat1'!UY39)/2</f>
        <v>1</v>
      </c>
      <c r="EZ38" s="8">
        <f>('Dat1'!UQ39+'Dat1'!UZ39)/2</f>
        <v>0.5</v>
      </c>
      <c r="FA38" s="8">
        <f>('Dat1'!UR39+'Dat1'!VA39)/2</f>
        <v>0</v>
      </c>
      <c r="FB38" s="8">
        <f>('Dat1'!US39+'Dat1'!VB39)/2</f>
        <v>0</v>
      </c>
      <c r="FC38">
        <f>'Dat1'!VC39</f>
        <v>0</v>
      </c>
      <c r="FD38">
        <f>'Dat1'!VD39</f>
        <v>0</v>
      </c>
      <c r="FE38">
        <f>'Dat1'!VE39</f>
        <v>0</v>
      </c>
      <c r="FF38">
        <f>'Dat1'!VF39</f>
        <v>0</v>
      </c>
      <c r="FG38">
        <f>'Dat1'!VG39</f>
        <v>0</v>
      </c>
      <c r="FH38">
        <f>'Dat1'!VH39</f>
        <v>0</v>
      </c>
      <c r="FI38">
        <f>'Dat1'!VI39</f>
        <v>0</v>
      </c>
      <c r="FJ38">
        <f>'Dat1'!VJ39</f>
        <v>0</v>
      </c>
      <c r="FK38">
        <f>'Dat1'!VK39</f>
        <v>0</v>
      </c>
      <c r="FL38">
        <f>'Dat1'!VL39</f>
        <v>0</v>
      </c>
      <c r="FM38">
        <f>'Dat1'!VM39</f>
        <v>20</v>
      </c>
      <c r="FN38">
        <f>'Dat1'!VN39</f>
        <v>0</v>
      </c>
      <c r="FO38">
        <f>'Dat1'!VO39</f>
        <v>0</v>
      </c>
      <c r="FP38">
        <f>'Dat1'!VP39</f>
        <v>0</v>
      </c>
      <c r="FQ38">
        <f>'Dat1'!VQ39</f>
        <v>0</v>
      </c>
      <c r="FR38">
        <f>'Dat1'!VR39</f>
        <v>0</v>
      </c>
      <c r="FS38">
        <f>'Dat1'!VS39</f>
        <v>0</v>
      </c>
      <c r="FT38">
        <f>'Dat1'!VT39</f>
        <v>0</v>
      </c>
      <c r="FU38">
        <f>'Dat1'!VU39</f>
        <v>0</v>
      </c>
      <c r="FV38">
        <f>'Dat1'!VV39</f>
        <v>0</v>
      </c>
      <c r="FW38">
        <f>'Dat1'!VW39</f>
        <v>0</v>
      </c>
      <c r="FX38">
        <f>'Dat1'!VX39</f>
        <v>0</v>
      </c>
      <c r="FY38">
        <f>'Dat1'!VY39</f>
        <v>19</v>
      </c>
      <c r="FZ38">
        <f>'Dat1'!VZ39</f>
        <v>0</v>
      </c>
      <c r="GA38">
        <f>'Dat1'!WA39</f>
        <v>0</v>
      </c>
      <c r="GB38">
        <f>'Dat1'!WB39</f>
        <v>0</v>
      </c>
      <c r="GC38">
        <f>'Dat1'!WC39</f>
        <v>0</v>
      </c>
      <c r="GD38">
        <f>'Dat1'!WD39</f>
        <v>0</v>
      </c>
      <c r="GE38" s="12">
        <f>'Dat1'!WO39</f>
        <v>0</v>
      </c>
      <c r="GF38" s="12">
        <f>'Dat1'!WP39</f>
        <v>0</v>
      </c>
      <c r="GG38">
        <f>'Dat1'!WQ39</f>
        <v>24</v>
      </c>
      <c r="GH38">
        <f>'Dat1'!WR39</f>
        <v>0</v>
      </c>
      <c r="GI38">
        <f>'Dat1'!WS39</f>
        <v>0</v>
      </c>
      <c r="GJ38">
        <f>'Dat1'!WT39</f>
        <v>0</v>
      </c>
      <c r="GK38">
        <f>'Dat1'!WU39</f>
        <v>0</v>
      </c>
      <c r="GL38">
        <f>'Dat1'!WV39</f>
        <v>0</v>
      </c>
      <c r="GM38">
        <f>'Dat1'!WW39</f>
        <v>0</v>
      </c>
      <c r="GN38">
        <f>'Dat1'!WX39</f>
        <v>0</v>
      </c>
      <c r="GO38">
        <f>'Dat1'!WY39</f>
        <v>0</v>
      </c>
      <c r="GP38">
        <f>'Dat1'!WZ39</f>
        <v>0</v>
      </c>
      <c r="GQ38">
        <f>'Dat1'!XA39</f>
        <v>0</v>
      </c>
      <c r="GR38">
        <f>'Dat1'!XB39</f>
        <v>0</v>
      </c>
      <c r="GS38">
        <f>'Dat1'!XC39</f>
        <v>0</v>
      </c>
      <c r="GT38">
        <f>'Dat1'!XD39</f>
        <v>0</v>
      </c>
      <c r="GU38">
        <f>'Dat1'!XE39</f>
        <v>0</v>
      </c>
      <c r="GV38">
        <f>'Dat1'!XF39</f>
        <v>0</v>
      </c>
      <c r="GW38">
        <f>'Dat1'!XG39</f>
        <v>0</v>
      </c>
      <c r="GX38">
        <f>'Dat1'!XH39</f>
        <v>0</v>
      </c>
      <c r="GY38">
        <f>'Dat1'!XI39</f>
        <v>0</v>
      </c>
      <c r="GZ38">
        <f>'Dat1'!XJ39</f>
        <v>0</v>
      </c>
      <c r="HA38">
        <f>'Dat1'!XK39</f>
        <v>0</v>
      </c>
      <c r="HB38">
        <f>'Dat1'!XL39</f>
        <v>0</v>
      </c>
      <c r="HC38">
        <f>'Dat1'!XM39</f>
        <v>0</v>
      </c>
      <c r="HD38">
        <f>'Dat1'!XN39</f>
        <v>0</v>
      </c>
      <c r="HE38">
        <f>'Dat1'!XO39</f>
        <v>0</v>
      </c>
      <c r="HF38">
        <f>'Dat1'!XP39</f>
        <v>0</v>
      </c>
      <c r="HG38" s="12">
        <f t="shared" si="12"/>
        <v>24</v>
      </c>
      <c r="HH38" s="12">
        <f t="shared" si="13"/>
        <v>0</v>
      </c>
      <c r="HI38">
        <f>'Dat1'!XQ39</f>
        <v>2</v>
      </c>
      <c r="HJ38">
        <f>'Dat1'!XR39</f>
        <v>0</v>
      </c>
      <c r="HK38">
        <f>'Dat1'!XS39</f>
        <v>0</v>
      </c>
      <c r="HL38">
        <f>'Dat1'!XT39</f>
        <v>0</v>
      </c>
      <c r="HM38">
        <f>'Dat1'!XU39</f>
        <v>0</v>
      </c>
      <c r="HN38">
        <f>'Dat1'!XV39</f>
        <v>0</v>
      </c>
      <c r="HO38">
        <f>'Dat1'!XW39</f>
        <v>0</v>
      </c>
      <c r="HP38">
        <f>'Dat1'!XX39</f>
        <v>0</v>
      </c>
      <c r="HQ38">
        <f>'Dat1'!XY39</f>
        <v>0</v>
      </c>
      <c r="HR38">
        <f>'Dat1'!XZ39</f>
        <v>0</v>
      </c>
      <c r="HS38">
        <f>'Dat1'!YA39</f>
        <v>8</v>
      </c>
      <c r="HT38">
        <f>'Dat1'!YB39</f>
        <v>0</v>
      </c>
      <c r="HU38">
        <f>'Dat1'!YC39</f>
        <v>0</v>
      </c>
      <c r="HV38">
        <f>'Dat1'!YD39</f>
        <v>0</v>
      </c>
      <c r="HW38">
        <f>'Dat1'!YE39</f>
        <v>0</v>
      </c>
      <c r="HX38">
        <f>'Dat1'!YF39</f>
        <v>0</v>
      </c>
      <c r="HY38">
        <f>'Dat1'!YG39</f>
        <v>2</v>
      </c>
      <c r="HZ38">
        <f>'Dat1'!YH39</f>
        <v>0</v>
      </c>
      <c r="IA38">
        <f>'Dat1'!YI39</f>
        <v>0</v>
      </c>
      <c r="IB38">
        <f>'Dat1'!YJ39</f>
        <v>0</v>
      </c>
      <c r="IC38">
        <f>'Dat1'!YK39</f>
        <v>0</v>
      </c>
      <c r="ID38">
        <f>'Dat1'!YL39</f>
        <v>0</v>
      </c>
      <c r="IE38">
        <f>'Dat1'!YM39</f>
        <v>0</v>
      </c>
      <c r="IF38">
        <f>'Dat1'!YN39</f>
        <v>0</v>
      </c>
      <c r="IG38">
        <f>'Dat1'!YO39</f>
        <v>0</v>
      </c>
      <c r="IH38">
        <f>'Dat1'!YP39</f>
        <v>0</v>
      </c>
      <c r="II38">
        <f>'Dat1'!YQ39</f>
        <v>0</v>
      </c>
      <c r="IJ38">
        <f>'Dat1'!YR39</f>
        <v>0</v>
      </c>
      <c r="IK38">
        <f>'Dat1'!YS39</f>
        <v>0</v>
      </c>
      <c r="IL38">
        <f>'Dat1'!YT39</f>
        <v>0</v>
      </c>
      <c r="IM38">
        <f>'Dat1'!YU39</f>
        <v>0</v>
      </c>
      <c r="IN38">
        <f>'Dat1'!YV39</f>
        <v>0</v>
      </c>
      <c r="IO38">
        <f>'Dat1'!YW39</f>
        <v>0</v>
      </c>
      <c r="IP38">
        <f>'Dat1'!YX39</f>
        <v>0</v>
      </c>
      <c r="IQ38">
        <f>'Dat1'!YY39</f>
        <v>0</v>
      </c>
      <c r="IR38">
        <f>'Dat1'!YZ39</f>
        <v>0</v>
      </c>
      <c r="IS38">
        <f>'Dat1'!ZA39</f>
        <v>0</v>
      </c>
      <c r="IT38">
        <f>'Dat1'!ZB39</f>
        <v>0</v>
      </c>
      <c r="IU38">
        <f>'Dat1'!ZC39</f>
        <v>0</v>
      </c>
      <c r="IV38">
        <f>'Dat1'!ZD39</f>
        <v>0</v>
      </c>
      <c r="IW38">
        <f>'Dat1'!ZE39</f>
        <v>0</v>
      </c>
      <c r="IX38">
        <f>'Dat1'!ZF39</f>
        <v>0</v>
      </c>
      <c r="IY38">
        <f>'Dat1'!ZG39</f>
        <v>0</v>
      </c>
      <c r="IZ38">
        <f>'Dat1'!ZH39</f>
        <v>0</v>
      </c>
      <c r="JA38">
        <f>'Dat1'!ZI39</f>
        <v>0</v>
      </c>
      <c r="JB38">
        <f>'Dat1'!ZJ39</f>
        <v>0</v>
      </c>
      <c r="JC38" s="12">
        <f t="shared" si="21"/>
        <v>12</v>
      </c>
      <c r="JD38" s="12">
        <f t="shared" si="22"/>
        <v>0</v>
      </c>
      <c r="JE38">
        <f>'Dat1'!ZK39</f>
        <v>0</v>
      </c>
      <c r="JF38">
        <f>'Dat1'!ZL39</f>
        <v>0</v>
      </c>
      <c r="JG38">
        <f>'Dat1'!ZM39</f>
        <v>0</v>
      </c>
      <c r="JH38">
        <f>'Dat1'!ZN39</f>
        <v>0</v>
      </c>
      <c r="JI38">
        <f>'Dat1'!ZO39</f>
        <v>0</v>
      </c>
      <c r="JJ38">
        <f>'Dat1'!ZP39</f>
        <v>0</v>
      </c>
      <c r="JK38">
        <f>'Dat1'!ZQ39</f>
        <v>8</v>
      </c>
      <c r="JL38">
        <f>'Dat1'!ZR39</f>
        <v>0</v>
      </c>
      <c r="JM38">
        <f>'Dat1'!ZS39</f>
        <v>0</v>
      </c>
      <c r="JN38">
        <f>'Dat1'!ZT39</f>
        <v>0</v>
      </c>
      <c r="JO38">
        <f>'Dat1'!ZU39</f>
        <v>0</v>
      </c>
      <c r="JP38">
        <f>'Dat1'!ZV39</f>
        <v>0</v>
      </c>
      <c r="JQ38">
        <f>'Dat1'!ZW39</f>
        <v>0</v>
      </c>
      <c r="JR38">
        <f>'Dat1'!ZX39</f>
        <v>0</v>
      </c>
      <c r="JS38">
        <f>'Dat1'!ZY39</f>
        <v>0</v>
      </c>
      <c r="JT38">
        <f>'Dat1'!ZZ39</f>
        <v>0</v>
      </c>
      <c r="JU38">
        <f>'Dat1'!AAA39</f>
        <v>0</v>
      </c>
      <c r="JV38">
        <f>'Dat1'!AAB39</f>
        <v>0</v>
      </c>
      <c r="JW38">
        <f>'Dat1'!AAC39</f>
        <v>0</v>
      </c>
      <c r="JX38">
        <f>'Dat1'!AAD39</f>
        <v>0</v>
      </c>
      <c r="JY38">
        <f>'Dat1'!AAE39</f>
        <v>0</v>
      </c>
      <c r="JZ38">
        <f>'Dat1'!AAF39</f>
        <v>0</v>
      </c>
      <c r="KA38">
        <f>'Dat1'!AAG39</f>
        <v>0</v>
      </c>
      <c r="KB38">
        <f>'Dat1'!AAH39</f>
        <v>0</v>
      </c>
      <c r="KC38">
        <f>'Dat1'!AAI39</f>
        <v>0</v>
      </c>
      <c r="KD38">
        <f>'Dat1'!AAJ39</f>
        <v>0</v>
      </c>
      <c r="KE38">
        <f>'Dat1'!AAK39</f>
        <v>0</v>
      </c>
      <c r="KF38">
        <f>'Dat1'!AAL39</f>
        <v>0</v>
      </c>
      <c r="KG38">
        <f>'Dat1'!AAM39</f>
        <v>0</v>
      </c>
      <c r="KH38">
        <f>'Dat1'!AAN39</f>
        <v>0</v>
      </c>
      <c r="KI38">
        <f>'Dat1'!AAO39</f>
        <v>0</v>
      </c>
      <c r="KJ38">
        <f>'Dat1'!AAP39</f>
        <v>0</v>
      </c>
      <c r="KK38">
        <f>'Dat1'!AAQ39</f>
        <v>0</v>
      </c>
      <c r="KL38">
        <f>'Dat1'!AAR39</f>
        <v>0</v>
      </c>
      <c r="KM38">
        <f>'Dat1'!AAS39</f>
        <v>0</v>
      </c>
      <c r="KN38">
        <f>'Dat1'!AAT39</f>
        <v>0</v>
      </c>
      <c r="KO38">
        <f>'Dat1'!AAU39</f>
        <v>0</v>
      </c>
      <c r="KP38">
        <f>'Dat1'!AAV39</f>
        <v>0</v>
      </c>
      <c r="KQ38">
        <f>'Dat1'!AAW39</f>
        <v>0</v>
      </c>
      <c r="KR38">
        <f>'Dat1'!AAX39</f>
        <v>0</v>
      </c>
      <c r="KS38">
        <f>'Dat1'!AAY39</f>
        <v>0</v>
      </c>
      <c r="KT38">
        <f>'Dat1'!AAZ39</f>
        <v>0</v>
      </c>
      <c r="KU38">
        <f>'Dat1'!ABA39</f>
        <v>0</v>
      </c>
      <c r="KV38">
        <f>'Dat1'!ABB39</f>
        <v>0</v>
      </c>
      <c r="KW38" s="12">
        <f>SUM(Dat1fix!JE38:JZ38)</f>
        <v>8</v>
      </c>
      <c r="KX38" s="12">
        <f t="shared" si="14"/>
        <v>0</v>
      </c>
      <c r="KY38" s="12">
        <f>'Dat1'!ABC39</f>
        <v>0</v>
      </c>
      <c r="KZ38" s="12">
        <f>'Dat1'!ABD39</f>
        <v>0</v>
      </c>
      <c r="LA38">
        <f>'Dat1'!ABE39</f>
        <v>0</v>
      </c>
      <c r="LB38">
        <f>'Dat1'!ABF39</f>
        <v>0</v>
      </c>
      <c r="LC38">
        <f>'Dat1'!ABG39</f>
        <v>0</v>
      </c>
      <c r="LD38">
        <f>'Dat1'!VI39</f>
        <v>0</v>
      </c>
      <c r="LE38">
        <f>'Dat1'!VJ39</f>
        <v>0</v>
      </c>
      <c r="LF38">
        <f>'Dat1'!VK39</f>
        <v>0</v>
      </c>
      <c r="LG38">
        <f>'Dat1'!VL39</f>
        <v>0</v>
      </c>
      <c r="LH38">
        <f>'Dat1'!VM39</f>
        <v>20</v>
      </c>
      <c r="LI38">
        <f>'Dat1'!VN39</f>
        <v>0</v>
      </c>
      <c r="LJ38">
        <f>'Dat1'!VO39</f>
        <v>0</v>
      </c>
      <c r="LK38">
        <f>'Dat1'!VP39</f>
        <v>0</v>
      </c>
      <c r="LL38">
        <f>'Dat1'!VQ39</f>
        <v>0</v>
      </c>
      <c r="LM38">
        <f>'Dat1'!VR39</f>
        <v>0</v>
      </c>
      <c r="LN38">
        <f>'Dat1'!VS39</f>
        <v>0</v>
      </c>
      <c r="LO38">
        <f>'Dat1'!VT39</f>
        <v>0</v>
      </c>
      <c r="LP38">
        <f>'Dat1'!VU39</f>
        <v>0</v>
      </c>
      <c r="LQ38">
        <f>'Dat1'!VV39</f>
        <v>0</v>
      </c>
      <c r="LR38">
        <f>'Dat1'!VW39</f>
        <v>0</v>
      </c>
      <c r="LS38">
        <f>'Dat1'!VX39</f>
        <v>0</v>
      </c>
      <c r="LT38">
        <f>'Dat1'!VY39</f>
        <v>19</v>
      </c>
      <c r="LU38">
        <f>'Dat1'!VZ39</f>
        <v>0</v>
      </c>
      <c r="LV38" s="12">
        <f>'Dat1'!WA39</f>
        <v>0</v>
      </c>
      <c r="LW38" s="12">
        <f>'Dat1'!WB39</f>
        <v>0</v>
      </c>
      <c r="LX38" s="12">
        <f>'Dat1'!WC39</f>
        <v>0</v>
      </c>
      <c r="LY38" s="12">
        <f>'Dat1'!WD39</f>
        <v>0</v>
      </c>
      <c r="LZ38" s="364">
        <f>'Dat1'!AG39</f>
        <v>7</v>
      </c>
      <c r="MA38" s="364">
        <f>'Dat1'!AH39</f>
        <v>5</v>
      </c>
      <c r="MB38" s="364">
        <f>'Dat1'!AI39</f>
        <v>11</v>
      </c>
      <c r="MC38" s="364">
        <f>'Dat1'!AJ39</f>
        <v>4</v>
      </c>
      <c r="MD38" s="364">
        <f>'Dat1'!WE39</f>
        <v>11</v>
      </c>
    </row>
    <row r="39" spans="1:342">
      <c r="A39" s="73">
        <f>'Dat1'!C40</f>
        <v>4</v>
      </c>
      <c r="B39" t="str">
        <f>'Dat1'!F40</f>
        <v>Rogaland</v>
      </c>
      <c r="C39" t="str">
        <f>'Dat1'!G40</f>
        <v>Randaberg vgs</v>
      </c>
      <c r="D39" t="str">
        <f>'Dat1'!H40&amp;" ("&amp;LEFT('Dat1'!I40,1)&amp;"S)"</f>
        <v>Stavanger fengsel (HS)</v>
      </c>
      <c r="E39">
        <f t="shared" si="18"/>
        <v>1</v>
      </c>
      <c r="F39">
        <f t="shared" si="15"/>
        <v>1</v>
      </c>
      <c r="G39">
        <f>'Dat1'!J40</f>
        <v>68</v>
      </c>
      <c r="H39" s="8">
        <f>('Dat1'!AK40+'Dat1'!AM40+'Dat1'!AO40+'Dat1'!AQ40)/$A39</f>
        <v>0</v>
      </c>
      <c r="I39" s="8">
        <f>('Dat1'!AL40+'Dat1'!AN40+'Dat1'!AP40+'Dat1'!AR40)/$A39</f>
        <v>7</v>
      </c>
      <c r="J39">
        <f>('Dat1'!AS40+'Dat1'!BS40+'Dat1'!CS40+'Dat1'!DS40)/$A39</f>
        <v>1.5</v>
      </c>
      <c r="K39">
        <f>('Dat1'!AT40+'Dat1'!BT40+'Dat1'!CT40+'Dat1'!DT40)/$A39</f>
        <v>0</v>
      </c>
      <c r="L39">
        <f>('Dat1'!AU40+'Dat1'!BU40+'Dat1'!CU40+'Dat1'!DU40)/$A39</f>
        <v>0</v>
      </c>
      <c r="M39">
        <f>('Dat1'!AV40+'Dat1'!BV40+'Dat1'!CV40+'Dat1'!DV40)/$A39</f>
        <v>0</v>
      </c>
      <c r="N39">
        <f>('Dat1'!AW40+'Dat1'!BW40+'Dat1'!CW40+'Dat1'!DW40)/$A39</f>
        <v>1.25</v>
      </c>
      <c r="O39">
        <f>('Dat1'!AX40+'Dat1'!BX40+'Dat1'!CX40+'Dat1'!DX40)/$A39</f>
        <v>0</v>
      </c>
      <c r="P39">
        <f>('Dat1'!AY40+'Dat1'!BY40+'Dat1'!CY40+'Dat1'!DY40)/$A39</f>
        <v>0</v>
      </c>
      <c r="Q39">
        <f>('Dat1'!AZ40+'Dat1'!BZ40+'Dat1'!CZ40+'Dat1'!DZ40)/$A39</f>
        <v>0</v>
      </c>
      <c r="R39">
        <f>('Dat1'!BA40+'Dat1'!CA40+'Dat1'!DA40+'Dat1'!EA40)/$A39</f>
        <v>0</v>
      </c>
      <c r="S39">
        <f>('Dat1'!BB40+'Dat1'!CB40+'Dat1'!DB40+'Dat1'!EB40)/$A39</f>
        <v>0</v>
      </c>
      <c r="T39">
        <f>('Dat1'!BC40+'Dat1'!CC40+'Dat1'!DC40+'Dat1'!EC40)/$A39</f>
        <v>1</v>
      </c>
      <c r="U39">
        <f>('Dat1'!BD40+'Dat1'!CD40+'Dat1'!DD40+'Dat1'!ED40)/$A39</f>
        <v>0</v>
      </c>
      <c r="V39">
        <f>('Dat1'!BE40+'Dat1'!CE40+'Dat1'!DE40+'Dat1'!EE40)/$A39</f>
        <v>1</v>
      </c>
      <c r="W39">
        <f>('Dat1'!BF40+'Dat1'!CF40+'Dat1'!DF40+'Dat1'!EF40)/$A39</f>
        <v>7.75</v>
      </c>
      <c r="X39">
        <f>('Dat1'!BG40+'Dat1'!CG40+'Dat1'!DG40+'Dat1'!EG40)/$A39</f>
        <v>0</v>
      </c>
      <c r="Y39">
        <f>('Dat1'!BH40+'Dat1'!CH40+'Dat1'!DH40+'Dat1'!EH40)/$A39</f>
        <v>0</v>
      </c>
      <c r="Z39">
        <f>('Dat1'!BI40+'Dat1'!CI40+'Dat1'!DI40+'Dat1'!EI40)/$A39</f>
        <v>3.5</v>
      </c>
      <c r="AA39">
        <f>('Dat1'!BJ40+'Dat1'!CJ40+'Dat1'!DJ40+'Dat1'!EJ40)/$A39</f>
        <v>1</v>
      </c>
      <c r="AB39">
        <f>('Dat1'!BK40+'Dat1'!CK40+'Dat1'!DK40+'Dat1'!EK40)/$A39</f>
        <v>0</v>
      </c>
      <c r="AC39">
        <f>('Dat1'!BL40+'Dat1'!CL40+'Dat1'!DL40+'Dat1'!EL40)/$A39</f>
        <v>0</v>
      </c>
      <c r="AD39">
        <f>('Dat1'!BM40+'Dat1'!CM40+'Dat1'!DM40+'Dat1'!EM40)/$A39</f>
        <v>0</v>
      </c>
      <c r="AE39">
        <f>('Dat1'!BN40+'Dat1'!CN40+'Dat1'!DN40+'Dat1'!EN40)/$A39</f>
        <v>0</v>
      </c>
      <c r="AF39">
        <f>('Dat1'!BO40+'Dat1'!CO40+'Dat1'!DO40+'Dat1'!EO40)/$A39</f>
        <v>0</v>
      </c>
      <c r="AG39">
        <f>('Dat1'!BP40+'Dat1'!CP40+'Dat1'!DP40+'Dat1'!EP40)/$A39</f>
        <v>2</v>
      </c>
      <c r="AH39">
        <f>('Dat1'!BQ40+'Dat1'!CQ40+'Dat1'!DQ40+'Dat1'!EQ40)/$A39</f>
        <v>0</v>
      </c>
      <c r="AI39">
        <f>('Dat1'!BR40+'Dat1'!CR40+'Dat1'!DR40+'Dat1'!ER40)/$A39</f>
        <v>1.75</v>
      </c>
      <c r="AJ39" s="8">
        <f t="shared" si="5"/>
        <v>4.75</v>
      </c>
      <c r="AK39" s="8">
        <f t="shared" si="6"/>
        <v>16</v>
      </c>
      <c r="AL39">
        <f>('Dat1'!ES40+'Dat1'!GM40+'Dat1'!IG40+'Dat1'!KA40)/$A39</f>
        <v>0</v>
      </c>
      <c r="AM39">
        <f>('Dat1'!ET40+'Dat1'!GN40+'Dat1'!IH40+'Dat1'!KB40)/$A39</f>
        <v>0</v>
      </c>
      <c r="AN39">
        <f>('Dat1'!EU40+'Dat1'!GO40+'Dat1'!II40+'Dat1'!KC40)/$A39</f>
        <v>0</v>
      </c>
      <c r="AO39">
        <f>('Dat1'!EV40+'Dat1'!GP40+'Dat1'!IJ40+'Dat1'!KD40)/$A39</f>
        <v>0</v>
      </c>
      <c r="AP39">
        <f>('Dat1'!EW40+'Dat1'!GQ40+'Dat1'!IK40+'Dat1'!KE40)/$A39</f>
        <v>0</v>
      </c>
      <c r="AQ39">
        <f>('Dat1'!EX40+'Dat1'!GR40+'Dat1'!IL40+'Dat1'!KF40)/$A39</f>
        <v>0</v>
      </c>
      <c r="AR39">
        <f>('Dat1'!EY40+'Dat1'!GS40+'Dat1'!IM40+'Dat1'!KG40)/$A39</f>
        <v>0</v>
      </c>
      <c r="AS39">
        <f>('Dat1'!EZ40+'Dat1'!GT40+'Dat1'!IN40+'Dat1'!KH40)/$A39</f>
        <v>0</v>
      </c>
      <c r="AT39">
        <f>('Dat1'!FA40+'Dat1'!GU40+'Dat1'!IO40+'Dat1'!KI40)/$A39</f>
        <v>0</v>
      </c>
      <c r="AU39">
        <f>('Dat1'!FB40+'Dat1'!GV40+'Dat1'!IP40+'Dat1'!KJ40)/$A39</f>
        <v>0</v>
      </c>
      <c r="AV39">
        <f>('Dat1'!FC40+'Dat1'!GW40+'Dat1'!IQ40+'Dat1'!KK40)/$A39</f>
        <v>0</v>
      </c>
      <c r="AW39">
        <f>('Dat1'!FD40+'Dat1'!GX40+'Dat1'!IR40+'Dat1'!KL40)/$A39</f>
        <v>0</v>
      </c>
      <c r="AX39">
        <f>('Dat1'!FE40+'Dat1'!GY40+'Dat1'!IS40+'Dat1'!KM40)/$A39</f>
        <v>0</v>
      </c>
      <c r="AY39">
        <f>('Dat1'!FF40+'Dat1'!GZ40+'Dat1'!IT40+'Dat1'!KN40)/$A39</f>
        <v>0</v>
      </c>
      <c r="AZ39">
        <f>('Dat1'!FG40+'Dat1'!HA40+'Dat1'!IU40+'Dat1'!KO40)/$A39</f>
        <v>0</v>
      </c>
      <c r="BA39">
        <f>('Dat1'!FH40+'Dat1'!HB40+'Dat1'!IV40+'Dat1'!KP40)/$A39</f>
        <v>0</v>
      </c>
      <c r="BB39">
        <f>('Dat1'!FI40+'Dat1'!HC40+'Dat1'!IW40+'Dat1'!KQ40)/$A39</f>
        <v>0</v>
      </c>
      <c r="BC39">
        <f>('Dat1'!FJ40+'Dat1'!HD40+'Dat1'!IX40+'Dat1'!KR40)/$A39</f>
        <v>0</v>
      </c>
      <c r="BD39">
        <f>('Dat1'!FK40+'Dat1'!HE40+'Dat1'!IY40+'Dat1'!KS40)/$A39</f>
        <v>0</v>
      </c>
      <c r="BE39">
        <f>('Dat1'!FL40+'Dat1'!HF40+'Dat1'!IZ40+'Dat1'!KT40)/$A39</f>
        <v>0</v>
      </c>
      <c r="BF39">
        <f>('Dat1'!FM40+'Dat1'!HG40+'Dat1'!JA40+'Dat1'!KU40)/$A39</f>
        <v>0</v>
      </c>
      <c r="BG39">
        <f>('Dat1'!FN40+'Dat1'!HH40+'Dat1'!JB40+'Dat1'!KV40)/$A39</f>
        <v>0</v>
      </c>
      <c r="BH39">
        <f>('Dat1'!FO40+'Dat1'!HI40+'Dat1'!JC40+'Dat1'!KW40)/$A39</f>
        <v>1.25</v>
      </c>
      <c r="BI39">
        <f>('Dat1'!FP40+'Dat1'!HJ40+'Dat1'!JD40+'Dat1'!KX40)/$A39</f>
        <v>0</v>
      </c>
      <c r="BJ39">
        <f>('Dat1'!FQ40+'Dat1'!HK40+'Dat1'!JE40+'Dat1'!KY40)/$A39</f>
        <v>0</v>
      </c>
      <c r="BK39">
        <f>('Dat1'!FR40+'Dat1'!HL40+'Dat1'!JF40+'Dat1'!KZ40)/$A39</f>
        <v>0</v>
      </c>
      <c r="BL39">
        <f>('Dat1'!FS40+'Dat1'!HM40+'Dat1'!JG40+'Dat1'!LA40)/$A39</f>
        <v>0</v>
      </c>
      <c r="BM39">
        <f>('Dat1'!FT40+'Dat1'!HN40+'Dat1'!JH40+'Dat1'!LB40)/$A39</f>
        <v>0</v>
      </c>
      <c r="BN39">
        <f>('Dat1'!FU40+'Dat1'!HO40+'Dat1'!JI40+'Dat1'!LC40)/$A39</f>
        <v>0</v>
      </c>
      <c r="BO39">
        <f>('Dat1'!FV40+'Dat1'!HP40+'Dat1'!JJ40+'Dat1'!LD40)/$A39</f>
        <v>0</v>
      </c>
      <c r="BP39">
        <f>('Dat1'!FW40+'Dat1'!HQ40+'Dat1'!JK40+'Dat1'!LE40)/$A39</f>
        <v>0</v>
      </c>
      <c r="BQ39">
        <f>('Dat1'!FX40+'Dat1'!HR40+'Dat1'!JL40+'Dat1'!LF40)/$A39</f>
        <v>0</v>
      </c>
      <c r="BR39">
        <f>('Dat1'!FY40+'Dat1'!HS40+'Dat1'!JM40+'Dat1'!LG40)/$A39</f>
        <v>0</v>
      </c>
      <c r="BS39">
        <f>('Dat1'!FZ40+'Dat1'!HT40+'Dat1'!JN40+'Dat1'!LH40)/$A39</f>
        <v>0</v>
      </c>
      <c r="BT39">
        <f>('Dat1'!GA40+'Dat1'!HU40+'Dat1'!JO40+'Dat1'!LI40)/$A39</f>
        <v>0</v>
      </c>
      <c r="BU39">
        <f>('Dat1'!GB40+'Dat1'!HV40+'Dat1'!JP40+'Dat1'!LJ40)/$A39</f>
        <v>0</v>
      </c>
      <c r="BV39">
        <f>('Dat1'!GC40+'Dat1'!HW40+'Dat1'!JQ40+'Dat1'!LK40)/$A39</f>
        <v>0</v>
      </c>
      <c r="BW39">
        <f>('Dat1'!GD40+'Dat1'!HX40+'Dat1'!JR40+'Dat1'!LL40)/$A39</f>
        <v>0</v>
      </c>
      <c r="BX39">
        <f>('Dat1'!GE40+'Dat1'!HY40+'Dat1'!JS40+'Dat1'!LM40)/$A39</f>
        <v>0</v>
      </c>
      <c r="BY39">
        <f>('Dat1'!GF40+'Dat1'!HZ40+'Dat1'!JT40+'Dat1'!LN40)/$A39</f>
        <v>0</v>
      </c>
      <c r="BZ39">
        <f>('Dat1'!GG40+'Dat1'!IA40+'Dat1'!JU40+'Dat1'!LO40)/$A39</f>
        <v>0</v>
      </c>
      <c r="CA39">
        <f>('Dat1'!GH40+'Dat1'!IB40+'Dat1'!JV40+'Dat1'!LP40)/$A39</f>
        <v>0</v>
      </c>
      <c r="CB39">
        <f>('Dat1'!GI40+'Dat1'!IC40+'Dat1'!JW40+'Dat1'!LQ40)/$A39</f>
        <v>0</v>
      </c>
      <c r="CC39">
        <f>('Dat1'!GJ40+'Dat1'!ID40+'Dat1'!JX40+'Dat1'!LR40)/$A39</f>
        <v>0</v>
      </c>
      <c r="CD39">
        <f>('Dat1'!GK40+'Dat1'!IE40+'Dat1'!JY40+'Dat1'!LS40)/$A39</f>
        <v>0</v>
      </c>
      <c r="CE39">
        <f>('Dat1'!GL40+'Dat1'!IF40+'Dat1'!JZ40+'Dat1'!LT40)/$A39</f>
        <v>0.75</v>
      </c>
      <c r="CF39" s="8">
        <f t="shared" si="19"/>
        <v>1.25</v>
      </c>
      <c r="CG39" s="8">
        <f t="shared" si="20"/>
        <v>0.75</v>
      </c>
      <c r="CH39">
        <f>('Dat1'!LU40+'Dat1'!NM40+'Dat1'!PE40+'Dat1'!QW40)/$A39</f>
        <v>0</v>
      </c>
      <c r="CI39">
        <f>('Dat1'!LV40+'Dat1'!NN40+'Dat1'!PF40+'Dat1'!QX40)/$A39</f>
        <v>0</v>
      </c>
      <c r="CJ39">
        <f>('Dat1'!LW40+'Dat1'!NO40+'Dat1'!PG40+'Dat1'!QY40)/$A39</f>
        <v>0</v>
      </c>
      <c r="CK39">
        <f>('Dat1'!LX40+'Dat1'!NP40+'Dat1'!PH40+'Dat1'!QZ40)/$A39</f>
        <v>0</v>
      </c>
      <c r="CL39">
        <f>('Dat1'!LY40+'Dat1'!NQ40+'Dat1'!PI40+'Dat1'!RA40)/$A39</f>
        <v>0</v>
      </c>
      <c r="CM39">
        <f>('Dat1'!LZ40+'Dat1'!NR40+'Dat1'!PJ40+'Dat1'!RB40)/$A39</f>
        <v>0</v>
      </c>
      <c r="CN39">
        <f>('Dat1'!MA40+'Dat1'!NS40+'Dat1'!PK40+'Dat1'!RC40)/$A39</f>
        <v>1</v>
      </c>
      <c r="CO39">
        <f>('Dat1'!MB40+'Dat1'!NT40+'Dat1'!PL40+'Dat1'!RD40)/$A39</f>
        <v>0</v>
      </c>
      <c r="CP39">
        <f>('Dat1'!MC40+'Dat1'!NU40+'Dat1'!PM40+'Dat1'!RE40)/$A39</f>
        <v>0</v>
      </c>
      <c r="CQ39">
        <f>('Dat1'!MD40+'Dat1'!NV40+'Dat1'!PN40+'Dat1'!RF40)/$A39</f>
        <v>0</v>
      </c>
      <c r="CR39">
        <f>('Dat1'!ME40+'Dat1'!NW40+'Dat1'!PO40+'Dat1'!RG40)/$A39</f>
        <v>0</v>
      </c>
      <c r="CS39">
        <f>('Dat1'!MF40+'Dat1'!NX40+'Dat1'!PP40+'Dat1'!RH40)/$A39</f>
        <v>0</v>
      </c>
      <c r="CT39">
        <f>('Dat1'!MG40+'Dat1'!NY40+'Dat1'!PQ40+'Dat1'!RI40)/$A39</f>
        <v>0</v>
      </c>
      <c r="CU39">
        <f>('Dat1'!MH40+'Dat1'!NZ40+'Dat1'!PR40+'Dat1'!RJ40)/$A39</f>
        <v>0</v>
      </c>
      <c r="CV39">
        <f>('Dat1'!MI40+'Dat1'!OA40+'Dat1'!PS40+'Dat1'!RK40)/$A39</f>
        <v>0</v>
      </c>
      <c r="CW39">
        <f>('Dat1'!MJ40+'Dat1'!OB40+'Dat1'!PT40+'Dat1'!RL40)/$A39</f>
        <v>0</v>
      </c>
      <c r="CX39">
        <f>('Dat1'!MK40+'Dat1'!OC40+'Dat1'!PU40+'Dat1'!RM40)/$A39</f>
        <v>0</v>
      </c>
      <c r="CY39">
        <f>('Dat1'!ML40+'Dat1'!OD40+'Dat1'!PV40+'Dat1'!RN40)/$A39</f>
        <v>0</v>
      </c>
      <c r="CZ39">
        <f>('Dat1'!MM40+'Dat1'!OE40+'Dat1'!PW40+'Dat1'!RO40)/$A39</f>
        <v>0</v>
      </c>
      <c r="DA39">
        <f>('Dat1'!MN40+'Dat1'!OF40+'Dat1'!PX40+'Dat1'!RP40)/$A39</f>
        <v>0</v>
      </c>
      <c r="DB39">
        <f>('Dat1'!MO40+'Dat1'!OG40+'Dat1'!PY40+'Dat1'!RQ40)/$A39</f>
        <v>0</v>
      </c>
      <c r="DC39">
        <f>('Dat1'!MP40+'Dat1'!OH40+'Dat1'!PZ40+'Dat1'!RR40)/$A39</f>
        <v>0</v>
      </c>
      <c r="DD39">
        <f>('Dat1'!MQ40+'Dat1'!OI40+'Dat1'!QA40+'Dat1'!RS40)/$A39</f>
        <v>0</v>
      </c>
      <c r="DE39">
        <f>('Dat1'!MR40+'Dat1'!OJ40+'Dat1'!QB40+'Dat1'!RT40)/$A39</f>
        <v>0.5</v>
      </c>
      <c r="DF39">
        <f>('Dat1'!MS40+'Dat1'!OK40+'Dat1'!QC40+'Dat1'!RU40)/$A39</f>
        <v>0</v>
      </c>
      <c r="DG39">
        <f>('Dat1'!MT40+'Dat1'!OL40+'Dat1'!QD40+'Dat1'!RV40)/$A39</f>
        <v>0</v>
      </c>
      <c r="DH39">
        <f>('Dat1'!MU40+'Dat1'!OM40+'Dat1'!QE40+'Dat1'!RW40)/$A39</f>
        <v>0</v>
      </c>
      <c r="DI39">
        <f>('Dat1'!MV40+'Dat1'!ON40+'Dat1'!QF40+'Dat1'!RX40)/$A39</f>
        <v>1</v>
      </c>
      <c r="DJ39">
        <f>('Dat1'!MW40+'Dat1'!OO40+'Dat1'!QG40+'Dat1'!RY40)/$A39</f>
        <v>2.25</v>
      </c>
      <c r="DK39">
        <f>('Dat1'!MX40+'Dat1'!OP40+'Dat1'!QH40+'Dat1'!RZ40)/$A39</f>
        <v>0</v>
      </c>
      <c r="DL39">
        <f>('Dat1'!MY40+'Dat1'!OQ40+'Dat1'!QI40+'Dat1'!SA40)/$A39</f>
        <v>0.75</v>
      </c>
      <c r="DM39">
        <f>('Dat1'!MZ40+'Dat1'!OR40+'Dat1'!QJ40+'Dat1'!SB40)/$A39</f>
        <v>0</v>
      </c>
      <c r="DN39">
        <f>('Dat1'!NA40+'Dat1'!OS40+'Dat1'!QK40+'Dat1'!SC40)/$A39</f>
        <v>0</v>
      </c>
      <c r="DO39">
        <f>('Dat1'!NB40+'Dat1'!OT40+'Dat1'!QL40+'Dat1'!SD40)/$A39</f>
        <v>0</v>
      </c>
      <c r="DP39">
        <f>('Dat1'!NC40+'Dat1'!OU40+'Dat1'!QM40+'Dat1'!SE40)/$A39</f>
        <v>0</v>
      </c>
      <c r="DQ39">
        <f>('Dat1'!ND40+'Dat1'!OV40+'Dat1'!QN40+'Dat1'!SF40)/$A39</f>
        <v>0</v>
      </c>
      <c r="DR39">
        <f>('Dat1'!NE40+'Dat1'!OW40+'Dat1'!QO40+'Dat1'!SG40)/$A39</f>
        <v>0</v>
      </c>
      <c r="DS39">
        <f>('Dat1'!NF40+'Dat1'!OX40+'Dat1'!QP40+'Dat1'!SH40)/$A39</f>
        <v>0</v>
      </c>
      <c r="DT39">
        <f>('Dat1'!NG40+'Dat1'!OY40+'Dat1'!QQ40+'Dat1'!SI40)/$A39</f>
        <v>1.75</v>
      </c>
      <c r="DU39">
        <f>('Dat1'!NH40+'Dat1'!OZ40+'Dat1'!QR40+'Dat1'!SJ40)/$A39</f>
        <v>0</v>
      </c>
      <c r="DV39">
        <f>('Dat1'!NI40+'Dat1'!PA40+'Dat1'!QS40+'Dat1'!SK40)/$A39</f>
        <v>0</v>
      </c>
      <c r="DW39">
        <f>('Dat1'!NJ40+'Dat1'!PB40+'Dat1'!QT40+'Dat1'!SL40)/$A39</f>
        <v>1.5</v>
      </c>
      <c r="DX39">
        <f>('Dat1'!NK40+'Dat1'!PC40+'Dat1'!QU40+'Dat1'!SM40)/$A39</f>
        <v>0</v>
      </c>
      <c r="DY39">
        <f>('Dat1'!NL40+'Dat1'!PD40+'Dat1'!QV40+'Dat1'!SN40)/$A39</f>
        <v>0</v>
      </c>
      <c r="DZ39" s="8">
        <f t="shared" si="7"/>
        <v>1</v>
      </c>
      <c r="EA39" s="8">
        <f t="shared" si="8"/>
        <v>7.75</v>
      </c>
      <c r="EB39" s="127">
        <f>('Dat1'!SO40+'Dat1'!SQ40+'Dat1'!SS40+'Dat1'!SU40)/$A39</f>
        <v>0</v>
      </c>
      <c r="EC39" s="127">
        <f>('Dat1'!SP40+'Dat1'!SR40+'Dat1'!ST40+'Dat1'!SV40)/$A39</f>
        <v>0</v>
      </c>
      <c r="ED39" s="8">
        <f t="shared" si="16"/>
        <v>0</v>
      </c>
      <c r="EE39" s="8">
        <f t="shared" si="9"/>
        <v>0</v>
      </c>
      <c r="EF39">
        <f>SUM('Dat1'!SW40+'Dat1'!TE40+'Dat1'!TM40+'Dat1'!TU40)/$A39</f>
        <v>0</v>
      </c>
      <c r="EG39">
        <f>SUM('Dat1'!SX40+'Dat1'!TF40+'Dat1'!TN40+'Dat1'!TV40)/$A39</f>
        <v>0</v>
      </c>
      <c r="EH39">
        <f>SUM('Dat1'!SY40+'Dat1'!TG40+'Dat1'!TO40+'Dat1'!TW40)/$A39</f>
        <v>0</v>
      </c>
      <c r="EI39">
        <f>SUM('Dat1'!SZ40+'Dat1'!TH40+'Dat1'!TP40+'Dat1'!TX40)/$A39</f>
        <v>0</v>
      </c>
      <c r="EJ39">
        <f>SUM('Dat1'!TA40+'Dat1'!TI40+'Dat1'!TQ40+'Dat1'!TY40)/$A39</f>
        <v>0</v>
      </c>
      <c r="EK39">
        <f>SUM('Dat1'!TB40+'Dat1'!TJ40+'Dat1'!TR40+'Dat1'!TZ40)/$A39</f>
        <v>0</v>
      </c>
      <c r="EL39">
        <f>SUM('Dat1'!TC40+'Dat1'!TK40+'Dat1'!TS40+'Dat1'!UA40)/$A39</f>
        <v>0</v>
      </c>
      <c r="EM39">
        <f>SUM('Dat1'!TD40+'Dat1'!TL40+'Dat1'!TT40+'Dat1'!UB40)/$A39</f>
        <v>0</v>
      </c>
      <c r="EN39" s="8">
        <f t="shared" si="10"/>
        <v>0</v>
      </c>
      <c r="EO39" s="8">
        <f t="shared" si="11"/>
        <v>0</v>
      </c>
      <c r="EP39" s="7">
        <f>('Dat1'!UC40+'Dat1'!UG40)/2</f>
        <v>16.5</v>
      </c>
      <c r="EQ39" s="7">
        <f>('Dat1'!UD40+'Dat1'!UH40)/2</f>
        <v>7</v>
      </c>
      <c r="ER39" s="7">
        <f>('Dat1'!UE40+'Dat1'!UI40)/2</f>
        <v>5.5</v>
      </c>
      <c r="ES39" s="7">
        <f>('Dat1'!UF40+'Dat1'!UJ40)/2</f>
        <v>18</v>
      </c>
      <c r="ET39" s="8">
        <f>('Dat1'!UK40+'Dat1'!UT40)/2</f>
        <v>0</v>
      </c>
      <c r="EU39" s="8">
        <f>('Dat1'!UL40+'Dat1'!UU40)/2</f>
        <v>1.5</v>
      </c>
      <c r="EV39" s="8">
        <f>('Dat1'!UM40+'Dat1'!UV40)/2</f>
        <v>5</v>
      </c>
      <c r="EW39" s="8">
        <f>('Dat1'!UN40+'Dat1'!UW40)/2</f>
        <v>6.5</v>
      </c>
      <c r="EX39" s="8">
        <f>('Dat1'!UO40+'Dat1'!UX40)/2</f>
        <v>7.5</v>
      </c>
      <c r="EY39" s="8">
        <f>('Dat1'!UP40+'Dat1'!UY40)/2</f>
        <v>3</v>
      </c>
      <c r="EZ39" s="8">
        <f>('Dat1'!UQ40+'Dat1'!UZ40)/2</f>
        <v>0.5</v>
      </c>
      <c r="FA39" s="8">
        <f>('Dat1'!UR40+'Dat1'!VA40)/2</f>
        <v>0</v>
      </c>
      <c r="FB39" s="8">
        <f>('Dat1'!US40+'Dat1'!VB40)/2</f>
        <v>0</v>
      </c>
      <c r="FC39">
        <f>'Dat1'!VC40</f>
        <v>0</v>
      </c>
      <c r="FD39">
        <f>'Dat1'!VD40</f>
        <v>0</v>
      </c>
      <c r="FE39">
        <f>'Dat1'!VE40</f>
        <v>0</v>
      </c>
      <c r="FF39">
        <f>'Dat1'!VF40</f>
        <v>0</v>
      </c>
      <c r="FG39">
        <f>'Dat1'!VG40</f>
        <v>0</v>
      </c>
      <c r="FH39">
        <f>'Dat1'!VH40</f>
        <v>0</v>
      </c>
      <c r="FI39">
        <f>'Dat1'!VI40</f>
        <v>0</v>
      </c>
      <c r="FJ39">
        <f>'Dat1'!VJ40</f>
        <v>0</v>
      </c>
      <c r="FK39">
        <f>'Dat1'!VK40</f>
        <v>0</v>
      </c>
      <c r="FL39">
        <f>'Dat1'!VL40</f>
        <v>0</v>
      </c>
      <c r="FM39">
        <f>'Dat1'!VM40</f>
        <v>8</v>
      </c>
      <c r="FN39">
        <f>'Dat1'!VN40</f>
        <v>3</v>
      </c>
      <c r="FO39">
        <f>'Dat1'!VO40</f>
        <v>0</v>
      </c>
      <c r="FP39">
        <f>'Dat1'!VP40</f>
        <v>0</v>
      </c>
      <c r="FQ39">
        <f>'Dat1'!VQ40</f>
        <v>0</v>
      </c>
      <c r="FR39">
        <f>'Dat1'!VR40</f>
        <v>0</v>
      </c>
      <c r="FS39">
        <f>'Dat1'!VS40</f>
        <v>0</v>
      </c>
      <c r="FT39">
        <f>'Dat1'!VT40</f>
        <v>0</v>
      </c>
      <c r="FU39">
        <f>'Dat1'!VU40</f>
        <v>0</v>
      </c>
      <c r="FV39">
        <f>'Dat1'!VV40</f>
        <v>0</v>
      </c>
      <c r="FW39">
        <f>'Dat1'!VW40</f>
        <v>0</v>
      </c>
      <c r="FX39">
        <f>'Dat1'!VX40</f>
        <v>0</v>
      </c>
      <c r="FY39">
        <f>'Dat1'!VY40</f>
        <v>64</v>
      </c>
      <c r="FZ39">
        <f>'Dat1'!VZ40</f>
        <v>13</v>
      </c>
      <c r="GA39">
        <f>'Dat1'!WA40</f>
        <v>0</v>
      </c>
      <c r="GB39">
        <f>'Dat1'!WB40</f>
        <v>0</v>
      </c>
      <c r="GC39">
        <f>'Dat1'!WC40</f>
        <v>0</v>
      </c>
      <c r="GD39">
        <f>'Dat1'!WD40</f>
        <v>0</v>
      </c>
      <c r="GE39" s="12">
        <f>'Dat1'!WO40</f>
        <v>0</v>
      </c>
      <c r="GF39" s="12">
        <f>'Dat1'!WP40</f>
        <v>0</v>
      </c>
      <c r="GG39">
        <f>'Dat1'!WQ40</f>
        <v>0</v>
      </c>
      <c r="GH39">
        <f>'Dat1'!WR40</f>
        <v>0</v>
      </c>
      <c r="GI39">
        <f>'Dat1'!WS40</f>
        <v>0</v>
      </c>
      <c r="GJ39">
        <f>'Dat1'!WT40</f>
        <v>59</v>
      </c>
      <c r="GK39">
        <f>'Dat1'!WU40</f>
        <v>0</v>
      </c>
      <c r="GL39">
        <f>'Dat1'!WV40</f>
        <v>0</v>
      </c>
      <c r="GM39">
        <f>'Dat1'!WW40</f>
        <v>0</v>
      </c>
      <c r="GN39">
        <f>'Dat1'!WX40</f>
        <v>0</v>
      </c>
      <c r="GO39">
        <f>'Dat1'!WY40</f>
        <v>0</v>
      </c>
      <c r="GP39">
        <f>'Dat1'!WZ40</f>
        <v>0</v>
      </c>
      <c r="GQ39">
        <f>'Dat1'!XA40</f>
        <v>27</v>
      </c>
      <c r="GR39">
        <f>'Dat1'!XB40</f>
        <v>0</v>
      </c>
      <c r="GS39">
        <f>'Dat1'!XC40</f>
        <v>35</v>
      </c>
      <c r="GT39">
        <f>'Dat1'!XD40</f>
        <v>0</v>
      </c>
      <c r="GU39">
        <f>'Dat1'!XE40</f>
        <v>0</v>
      </c>
      <c r="GV39">
        <f>'Dat1'!XF40</f>
        <v>0</v>
      </c>
      <c r="GW39">
        <f>'Dat1'!XG40</f>
        <v>0</v>
      </c>
      <c r="GX39">
        <f>'Dat1'!XH40</f>
        <v>0</v>
      </c>
      <c r="GY39">
        <f>'Dat1'!XI40</f>
        <v>0</v>
      </c>
      <c r="GZ39">
        <f>'Dat1'!XJ40</f>
        <v>0</v>
      </c>
      <c r="HA39">
        <f>'Dat1'!XK40</f>
        <v>0</v>
      </c>
      <c r="HB39">
        <f>'Dat1'!XL40</f>
        <v>0</v>
      </c>
      <c r="HC39">
        <f>'Dat1'!XM40</f>
        <v>0</v>
      </c>
      <c r="HD39">
        <f>'Dat1'!XN40</f>
        <v>0</v>
      </c>
      <c r="HE39">
        <f>'Dat1'!XO40</f>
        <v>0</v>
      </c>
      <c r="HF39">
        <f>'Dat1'!XP40</f>
        <v>0</v>
      </c>
      <c r="HG39" s="12">
        <f t="shared" si="12"/>
        <v>121</v>
      </c>
      <c r="HH39" s="12">
        <f t="shared" si="13"/>
        <v>0</v>
      </c>
      <c r="HI39">
        <f>'Dat1'!XQ40</f>
        <v>0</v>
      </c>
      <c r="HJ39">
        <f>'Dat1'!XR40</f>
        <v>0</v>
      </c>
      <c r="HK39">
        <f>'Dat1'!XS40</f>
        <v>0</v>
      </c>
      <c r="HL39">
        <f>'Dat1'!XT40</f>
        <v>0</v>
      </c>
      <c r="HM39">
        <f>'Dat1'!XU40</f>
        <v>0</v>
      </c>
      <c r="HN39">
        <f>'Dat1'!XV40</f>
        <v>0</v>
      </c>
      <c r="HO39">
        <f>'Dat1'!XW40</f>
        <v>0</v>
      </c>
      <c r="HP39">
        <f>'Dat1'!XX40</f>
        <v>0</v>
      </c>
      <c r="HQ39">
        <f>'Dat1'!XY40</f>
        <v>0</v>
      </c>
      <c r="HR39">
        <f>'Dat1'!XZ40</f>
        <v>0</v>
      </c>
      <c r="HS39">
        <f>'Dat1'!YA40</f>
        <v>0</v>
      </c>
      <c r="HT39">
        <f>'Dat1'!YB40</f>
        <v>0</v>
      </c>
      <c r="HU39">
        <f>'Dat1'!YC40</f>
        <v>0</v>
      </c>
      <c r="HV39">
        <f>'Dat1'!YD40</f>
        <v>0</v>
      </c>
      <c r="HW39">
        <f>'Dat1'!YE40</f>
        <v>0</v>
      </c>
      <c r="HX39">
        <f>'Dat1'!YF40</f>
        <v>0</v>
      </c>
      <c r="HY39">
        <f>'Dat1'!YG40</f>
        <v>0</v>
      </c>
      <c r="HZ39">
        <f>'Dat1'!YH40</f>
        <v>0</v>
      </c>
      <c r="IA39">
        <f>'Dat1'!YI40</f>
        <v>0</v>
      </c>
      <c r="IB39">
        <f>'Dat1'!YJ40</f>
        <v>0</v>
      </c>
      <c r="IC39">
        <f>'Dat1'!YK40</f>
        <v>0</v>
      </c>
      <c r="ID39">
        <f>'Dat1'!YL40</f>
        <v>0</v>
      </c>
      <c r="IE39">
        <f>'Dat1'!YM40</f>
        <v>0</v>
      </c>
      <c r="IF39">
        <f>'Dat1'!YN40</f>
        <v>0</v>
      </c>
      <c r="IG39">
        <f>'Dat1'!YO40</f>
        <v>0</v>
      </c>
      <c r="IH39">
        <f>'Dat1'!YP40</f>
        <v>0</v>
      </c>
      <c r="II39">
        <f>'Dat1'!YQ40</f>
        <v>0</v>
      </c>
      <c r="IJ39">
        <f>'Dat1'!YR40</f>
        <v>0</v>
      </c>
      <c r="IK39">
        <f>'Dat1'!YS40</f>
        <v>0</v>
      </c>
      <c r="IL39">
        <f>'Dat1'!YT40</f>
        <v>0</v>
      </c>
      <c r="IM39">
        <f>'Dat1'!YU40</f>
        <v>0</v>
      </c>
      <c r="IN39">
        <f>'Dat1'!YV40</f>
        <v>0</v>
      </c>
      <c r="IO39">
        <f>'Dat1'!YW40</f>
        <v>0</v>
      </c>
      <c r="IP39">
        <f>'Dat1'!YX40</f>
        <v>0</v>
      </c>
      <c r="IQ39">
        <f>'Dat1'!YY40</f>
        <v>0</v>
      </c>
      <c r="IR39">
        <f>'Dat1'!YZ40</f>
        <v>0</v>
      </c>
      <c r="IS39">
        <f>'Dat1'!ZA40</f>
        <v>0</v>
      </c>
      <c r="IT39">
        <f>'Dat1'!ZB40</f>
        <v>0</v>
      </c>
      <c r="IU39">
        <f>'Dat1'!ZC40</f>
        <v>0</v>
      </c>
      <c r="IV39">
        <f>'Dat1'!ZD40</f>
        <v>0</v>
      </c>
      <c r="IW39">
        <f>'Dat1'!ZE40</f>
        <v>0</v>
      </c>
      <c r="IX39">
        <f>'Dat1'!ZF40</f>
        <v>0</v>
      </c>
      <c r="IY39">
        <f>'Dat1'!ZG40</f>
        <v>0</v>
      </c>
      <c r="IZ39">
        <f>'Dat1'!ZH40</f>
        <v>0</v>
      </c>
      <c r="JA39">
        <f>'Dat1'!ZI40</f>
        <v>0</v>
      </c>
      <c r="JB39">
        <f>'Dat1'!ZJ40</f>
        <v>0</v>
      </c>
      <c r="JC39" s="12">
        <f t="shared" si="21"/>
        <v>0</v>
      </c>
      <c r="JD39" s="12">
        <f t="shared" si="22"/>
        <v>0</v>
      </c>
      <c r="JE39">
        <f>'Dat1'!ZK40</f>
        <v>0</v>
      </c>
      <c r="JF39">
        <f>'Dat1'!ZL40</f>
        <v>0</v>
      </c>
      <c r="JG39">
        <f>'Dat1'!ZM40</f>
        <v>0</v>
      </c>
      <c r="JH39">
        <f>'Dat1'!ZN40</f>
        <v>0</v>
      </c>
      <c r="JI39">
        <f>'Dat1'!ZO40</f>
        <v>0</v>
      </c>
      <c r="JJ39">
        <f>'Dat1'!ZP40</f>
        <v>0</v>
      </c>
      <c r="JK39">
        <f>'Dat1'!ZQ40</f>
        <v>0</v>
      </c>
      <c r="JL39">
        <f>'Dat1'!ZR40</f>
        <v>0</v>
      </c>
      <c r="JM39">
        <f>'Dat1'!ZS40</f>
        <v>0</v>
      </c>
      <c r="JN39">
        <f>'Dat1'!ZT40</f>
        <v>0</v>
      </c>
      <c r="JO39">
        <f>'Dat1'!ZU40</f>
        <v>0</v>
      </c>
      <c r="JP39">
        <f>'Dat1'!ZV40</f>
        <v>0</v>
      </c>
      <c r="JQ39">
        <f>'Dat1'!ZW40</f>
        <v>0</v>
      </c>
      <c r="JR39">
        <f>'Dat1'!ZX40</f>
        <v>0</v>
      </c>
      <c r="JS39">
        <f>'Dat1'!ZY40</f>
        <v>0</v>
      </c>
      <c r="JT39">
        <f>'Dat1'!ZZ40</f>
        <v>0</v>
      </c>
      <c r="JU39">
        <f>'Dat1'!AAA40</f>
        <v>0</v>
      </c>
      <c r="JV39">
        <f>'Dat1'!AAB40</f>
        <v>0</v>
      </c>
      <c r="JW39">
        <f>'Dat1'!AAC40</f>
        <v>0</v>
      </c>
      <c r="JX39">
        <f>'Dat1'!AAD40</f>
        <v>0</v>
      </c>
      <c r="JY39">
        <f>'Dat1'!AAE40</f>
        <v>0</v>
      </c>
      <c r="JZ39">
        <f>'Dat1'!AAF40</f>
        <v>0</v>
      </c>
      <c r="KA39">
        <f>'Dat1'!AAG40</f>
        <v>0</v>
      </c>
      <c r="KB39">
        <f>'Dat1'!AAH40</f>
        <v>0</v>
      </c>
      <c r="KC39">
        <f>'Dat1'!AAI40</f>
        <v>0</v>
      </c>
      <c r="KD39">
        <f>'Dat1'!AAJ40</f>
        <v>0</v>
      </c>
      <c r="KE39">
        <f>'Dat1'!AAK40</f>
        <v>0</v>
      </c>
      <c r="KF39">
        <f>'Dat1'!AAL40</f>
        <v>4</v>
      </c>
      <c r="KG39">
        <f>'Dat1'!AAM40</f>
        <v>0</v>
      </c>
      <c r="KH39">
        <f>'Dat1'!AAN40</f>
        <v>0</v>
      </c>
      <c r="KI39">
        <f>'Dat1'!AAO40</f>
        <v>0</v>
      </c>
      <c r="KJ39">
        <f>'Dat1'!AAP40</f>
        <v>0</v>
      </c>
      <c r="KK39">
        <f>'Dat1'!AAQ40</f>
        <v>0</v>
      </c>
      <c r="KL39">
        <f>'Dat1'!AAR40</f>
        <v>0</v>
      </c>
      <c r="KM39">
        <f>'Dat1'!AAS40</f>
        <v>0</v>
      </c>
      <c r="KN39">
        <f>'Dat1'!AAT40</f>
        <v>0</v>
      </c>
      <c r="KO39">
        <f>'Dat1'!AAU40</f>
        <v>0</v>
      </c>
      <c r="KP39">
        <f>'Dat1'!AAV40</f>
        <v>0</v>
      </c>
      <c r="KQ39">
        <f>'Dat1'!AAW40</f>
        <v>0</v>
      </c>
      <c r="KR39">
        <f>'Dat1'!AAX40</f>
        <v>0</v>
      </c>
      <c r="KS39">
        <f>'Dat1'!AAY40</f>
        <v>0</v>
      </c>
      <c r="KT39">
        <f>'Dat1'!AAZ40</f>
        <v>0</v>
      </c>
      <c r="KU39">
        <f>'Dat1'!ABA40</f>
        <v>0</v>
      </c>
      <c r="KV39">
        <f>'Dat1'!ABB40</f>
        <v>0</v>
      </c>
      <c r="KW39" s="12">
        <f>SUM(Dat1fix!JE39:JZ39)</f>
        <v>0</v>
      </c>
      <c r="KX39" s="12">
        <f t="shared" si="14"/>
        <v>4</v>
      </c>
      <c r="KY39" s="12">
        <f>'Dat1'!ABC40</f>
        <v>0</v>
      </c>
      <c r="KZ39" s="12">
        <f>'Dat1'!ABD40</f>
        <v>0</v>
      </c>
      <c r="LA39">
        <f>'Dat1'!ABE40</f>
        <v>0</v>
      </c>
      <c r="LB39">
        <f>'Dat1'!ABF40</f>
        <v>0</v>
      </c>
      <c r="LC39">
        <f>'Dat1'!ABG40</f>
        <v>0</v>
      </c>
      <c r="LD39">
        <f>'Dat1'!VI40</f>
        <v>0</v>
      </c>
      <c r="LE39">
        <f>'Dat1'!VJ40</f>
        <v>0</v>
      </c>
      <c r="LF39">
        <f>'Dat1'!VK40</f>
        <v>0</v>
      </c>
      <c r="LG39">
        <f>'Dat1'!VL40</f>
        <v>0</v>
      </c>
      <c r="LH39">
        <f>'Dat1'!VM40</f>
        <v>8</v>
      </c>
      <c r="LI39">
        <f>'Dat1'!VN40</f>
        <v>3</v>
      </c>
      <c r="LJ39">
        <f>'Dat1'!VO40</f>
        <v>0</v>
      </c>
      <c r="LK39">
        <f>'Dat1'!VP40</f>
        <v>0</v>
      </c>
      <c r="LL39">
        <f>'Dat1'!VQ40</f>
        <v>0</v>
      </c>
      <c r="LM39">
        <f>'Dat1'!VR40</f>
        <v>0</v>
      </c>
      <c r="LN39">
        <f>'Dat1'!VS40</f>
        <v>0</v>
      </c>
      <c r="LO39">
        <f>'Dat1'!VT40</f>
        <v>0</v>
      </c>
      <c r="LP39">
        <f>'Dat1'!VU40</f>
        <v>0</v>
      </c>
      <c r="LQ39">
        <f>'Dat1'!VV40</f>
        <v>0</v>
      </c>
      <c r="LR39">
        <f>'Dat1'!VW40</f>
        <v>0</v>
      </c>
      <c r="LS39">
        <f>'Dat1'!VX40</f>
        <v>0</v>
      </c>
      <c r="LT39">
        <f>'Dat1'!VY40</f>
        <v>64</v>
      </c>
      <c r="LU39">
        <f>'Dat1'!VZ40</f>
        <v>13</v>
      </c>
      <c r="LV39" s="12">
        <f>'Dat1'!WA40</f>
        <v>0</v>
      </c>
      <c r="LW39" s="12">
        <f>'Dat1'!WB40</f>
        <v>0</v>
      </c>
      <c r="LX39" s="12">
        <f>'Dat1'!WC40</f>
        <v>0</v>
      </c>
      <c r="LY39" s="12">
        <f>'Dat1'!WD40</f>
        <v>0</v>
      </c>
      <c r="LZ39" s="364">
        <f>'Dat1'!AG40</f>
        <v>19</v>
      </c>
      <c r="MA39" s="364">
        <f>'Dat1'!AH40</f>
        <v>24</v>
      </c>
      <c r="MB39" s="364">
        <f>'Dat1'!AI40</f>
        <v>26</v>
      </c>
      <c r="MC39" s="364">
        <f>'Dat1'!AJ40</f>
        <v>19</v>
      </c>
      <c r="MD39" s="364">
        <f>'Dat1'!WE40</f>
        <v>94</v>
      </c>
    </row>
    <row r="40" spans="1:342">
      <c r="A40" s="73">
        <f>'Dat1'!C41</f>
        <v>4</v>
      </c>
      <c r="B40" t="str">
        <f>'Dat1'!F41</f>
        <v>Rogaland</v>
      </c>
      <c r="C40" t="str">
        <f>'Dat1'!G41</f>
        <v>Haugaland vgs</v>
      </c>
      <c r="D40" t="str">
        <f>'Dat1'!H41&amp;" ("&amp;LEFT('Dat1'!I41,1)&amp;"S)"</f>
        <v>Haugesund fengsel (HS)</v>
      </c>
      <c r="E40">
        <f t="shared" si="18"/>
        <v>1</v>
      </c>
      <c r="F40">
        <f t="shared" si="15"/>
        <v>1</v>
      </c>
      <c r="G40">
        <f>'Dat1'!J41</f>
        <v>29</v>
      </c>
      <c r="H40" s="8">
        <f>('Dat1'!AK41+'Dat1'!AM41+'Dat1'!AO41+'Dat1'!AQ41)/$A40</f>
        <v>0.25</v>
      </c>
      <c r="I40" s="8">
        <f>('Dat1'!AL41+'Dat1'!AN41+'Dat1'!AP41+'Dat1'!AR41)/$A40</f>
        <v>0</v>
      </c>
      <c r="J40">
        <f>('Dat1'!AS41+'Dat1'!BS41+'Dat1'!CS41+'Dat1'!DS41)/$A40</f>
        <v>0</v>
      </c>
      <c r="K40">
        <f>('Dat1'!AT41+'Dat1'!BT41+'Dat1'!CT41+'Dat1'!DT41)/$A40</f>
        <v>0</v>
      </c>
      <c r="L40">
        <f>('Dat1'!AU41+'Dat1'!BU41+'Dat1'!CU41+'Dat1'!DU41)/$A40</f>
        <v>0</v>
      </c>
      <c r="M40">
        <f>('Dat1'!AV41+'Dat1'!BV41+'Dat1'!CV41+'Dat1'!DV41)/$A40</f>
        <v>0.25</v>
      </c>
      <c r="N40">
        <f>('Dat1'!AW41+'Dat1'!BW41+'Dat1'!CW41+'Dat1'!DW41)/$A40</f>
        <v>0.25</v>
      </c>
      <c r="O40">
        <f>('Dat1'!AX41+'Dat1'!BX41+'Dat1'!CX41+'Dat1'!DX41)/$A40</f>
        <v>0</v>
      </c>
      <c r="P40">
        <f>('Dat1'!AY41+'Dat1'!BY41+'Dat1'!CY41+'Dat1'!DY41)/$A40</f>
        <v>0</v>
      </c>
      <c r="Q40">
        <f>('Dat1'!AZ41+'Dat1'!BZ41+'Dat1'!CZ41+'Dat1'!DZ41)/$A40</f>
        <v>0</v>
      </c>
      <c r="R40">
        <f>('Dat1'!BA41+'Dat1'!CA41+'Dat1'!DA41+'Dat1'!EA41)/$A40</f>
        <v>0</v>
      </c>
      <c r="S40">
        <f>('Dat1'!BB41+'Dat1'!CB41+'Dat1'!DB41+'Dat1'!EB41)/$A40</f>
        <v>0</v>
      </c>
      <c r="T40">
        <f>('Dat1'!BC41+'Dat1'!CC41+'Dat1'!DC41+'Dat1'!EC41)/$A40</f>
        <v>0</v>
      </c>
      <c r="U40">
        <f>('Dat1'!BD41+'Dat1'!CD41+'Dat1'!DD41+'Dat1'!ED41)/$A40</f>
        <v>0</v>
      </c>
      <c r="V40">
        <f>('Dat1'!BE41+'Dat1'!CE41+'Dat1'!DE41+'Dat1'!EE41)/$A40</f>
        <v>0</v>
      </c>
      <c r="W40">
        <f>('Dat1'!BF41+'Dat1'!CF41+'Dat1'!DF41+'Dat1'!EF41)/$A40</f>
        <v>1.25</v>
      </c>
      <c r="X40">
        <f>('Dat1'!BG41+'Dat1'!CG41+'Dat1'!DG41+'Dat1'!EG41)/$A40</f>
        <v>0</v>
      </c>
      <c r="Y40">
        <f>('Dat1'!BH41+'Dat1'!CH41+'Dat1'!DH41+'Dat1'!EH41)/$A40</f>
        <v>0</v>
      </c>
      <c r="Z40">
        <f>('Dat1'!BI41+'Dat1'!CI41+'Dat1'!DI41+'Dat1'!EI41)/$A40</f>
        <v>0.25</v>
      </c>
      <c r="AA40">
        <f>('Dat1'!BJ41+'Dat1'!CJ41+'Dat1'!DJ41+'Dat1'!EJ41)/$A40</f>
        <v>0.25</v>
      </c>
      <c r="AB40">
        <f>('Dat1'!BK41+'Dat1'!CK41+'Dat1'!DK41+'Dat1'!EK41)/$A40</f>
        <v>0</v>
      </c>
      <c r="AC40">
        <f>('Dat1'!BL41+'Dat1'!CL41+'Dat1'!DL41+'Dat1'!EL41)/$A40</f>
        <v>0</v>
      </c>
      <c r="AD40">
        <f>('Dat1'!BM41+'Dat1'!CM41+'Dat1'!DM41+'Dat1'!EM41)/$A40</f>
        <v>0.25</v>
      </c>
      <c r="AE40">
        <f>('Dat1'!BN41+'Dat1'!CN41+'Dat1'!DN41+'Dat1'!EN41)/$A40</f>
        <v>0</v>
      </c>
      <c r="AF40">
        <f>('Dat1'!BO41+'Dat1'!CO41+'Dat1'!DO41+'Dat1'!EO41)/$A40</f>
        <v>0</v>
      </c>
      <c r="AG40">
        <f>('Dat1'!BP41+'Dat1'!CP41+'Dat1'!DP41+'Dat1'!EP41)/$A40</f>
        <v>0</v>
      </c>
      <c r="AH40">
        <f>('Dat1'!BQ41+'Dat1'!CQ41+'Dat1'!DQ41+'Dat1'!EQ41)/$A40</f>
        <v>0.75</v>
      </c>
      <c r="AI40">
        <f>('Dat1'!BR41+'Dat1'!CR41+'Dat1'!DR41+'Dat1'!ER41)/$A40</f>
        <v>0</v>
      </c>
      <c r="AJ40" s="8">
        <f t="shared" si="5"/>
        <v>0.5</v>
      </c>
      <c r="AK40" s="8">
        <f t="shared" si="6"/>
        <v>2.75</v>
      </c>
      <c r="AL40">
        <f>('Dat1'!ES41+'Dat1'!GM41+'Dat1'!IG41+'Dat1'!KA41)/$A40</f>
        <v>0</v>
      </c>
      <c r="AM40">
        <f>('Dat1'!ET41+'Dat1'!GN41+'Dat1'!IH41+'Dat1'!KB41)/$A40</f>
        <v>0</v>
      </c>
      <c r="AN40">
        <f>('Dat1'!EU41+'Dat1'!GO41+'Dat1'!II41+'Dat1'!KC41)/$A40</f>
        <v>0</v>
      </c>
      <c r="AO40">
        <f>('Dat1'!EV41+'Dat1'!GP41+'Dat1'!IJ41+'Dat1'!KD41)/$A40</f>
        <v>0</v>
      </c>
      <c r="AP40">
        <f>('Dat1'!EW41+'Dat1'!GQ41+'Dat1'!IK41+'Dat1'!KE41)/$A40</f>
        <v>0</v>
      </c>
      <c r="AQ40">
        <f>('Dat1'!EX41+'Dat1'!GR41+'Dat1'!IL41+'Dat1'!KF41)/$A40</f>
        <v>0</v>
      </c>
      <c r="AR40">
        <f>('Dat1'!EY41+'Dat1'!GS41+'Dat1'!IM41+'Dat1'!KG41)/$A40</f>
        <v>0</v>
      </c>
      <c r="AS40">
        <f>('Dat1'!EZ41+'Dat1'!GT41+'Dat1'!IN41+'Dat1'!KH41)/$A40</f>
        <v>0</v>
      </c>
      <c r="AT40">
        <f>('Dat1'!FA41+'Dat1'!GU41+'Dat1'!IO41+'Dat1'!KI41)/$A40</f>
        <v>0</v>
      </c>
      <c r="AU40">
        <f>('Dat1'!FB41+'Dat1'!GV41+'Dat1'!IP41+'Dat1'!KJ41)/$A40</f>
        <v>0</v>
      </c>
      <c r="AV40">
        <f>('Dat1'!FC41+'Dat1'!GW41+'Dat1'!IQ41+'Dat1'!KK41)/$A40</f>
        <v>0</v>
      </c>
      <c r="AW40">
        <f>('Dat1'!FD41+'Dat1'!GX41+'Dat1'!IR41+'Dat1'!KL41)/$A40</f>
        <v>0</v>
      </c>
      <c r="AX40">
        <f>('Dat1'!FE41+'Dat1'!GY41+'Dat1'!IS41+'Dat1'!KM41)/$A40</f>
        <v>0</v>
      </c>
      <c r="AY40">
        <f>('Dat1'!FF41+'Dat1'!GZ41+'Dat1'!IT41+'Dat1'!KN41)/$A40</f>
        <v>0</v>
      </c>
      <c r="AZ40">
        <f>('Dat1'!FG41+'Dat1'!HA41+'Dat1'!IU41+'Dat1'!KO41)/$A40</f>
        <v>0</v>
      </c>
      <c r="BA40">
        <f>('Dat1'!FH41+'Dat1'!HB41+'Dat1'!IV41+'Dat1'!KP41)/$A40</f>
        <v>0</v>
      </c>
      <c r="BB40">
        <f>('Dat1'!FI41+'Dat1'!HC41+'Dat1'!IW41+'Dat1'!KQ41)/$A40</f>
        <v>0</v>
      </c>
      <c r="BC40">
        <f>('Dat1'!FJ41+'Dat1'!HD41+'Dat1'!IX41+'Dat1'!KR41)/$A40</f>
        <v>0</v>
      </c>
      <c r="BD40">
        <f>('Dat1'!FK41+'Dat1'!HE41+'Dat1'!IY41+'Dat1'!KS41)/$A40</f>
        <v>0</v>
      </c>
      <c r="BE40">
        <f>('Dat1'!FL41+'Dat1'!HF41+'Dat1'!IZ41+'Dat1'!KT41)/$A40</f>
        <v>0</v>
      </c>
      <c r="BF40">
        <f>('Dat1'!FM41+'Dat1'!HG41+'Dat1'!JA41+'Dat1'!KU41)/$A40</f>
        <v>0</v>
      </c>
      <c r="BG40">
        <f>('Dat1'!FN41+'Dat1'!HH41+'Dat1'!JB41+'Dat1'!KV41)/$A40</f>
        <v>0</v>
      </c>
      <c r="BH40">
        <f>('Dat1'!FO41+'Dat1'!HI41+'Dat1'!JC41+'Dat1'!KW41)/$A40</f>
        <v>0</v>
      </c>
      <c r="BI40">
        <f>('Dat1'!FP41+'Dat1'!HJ41+'Dat1'!JD41+'Dat1'!KX41)/$A40</f>
        <v>0</v>
      </c>
      <c r="BJ40">
        <f>('Dat1'!FQ41+'Dat1'!HK41+'Dat1'!JE41+'Dat1'!KY41)/$A40</f>
        <v>0</v>
      </c>
      <c r="BK40">
        <f>('Dat1'!FR41+'Dat1'!HL41+'Dat1'!JF41+'Dat1'!KZ41)/$A40</f>
        <v>0</v>
      </c>
      <c r="BL40">
        <f>('Dat1'!FS41+'Dat1'!HM41+'Dat1'!JG41+'Dat1'!LA41)/$A40</f>
        <v>0</v>
      </c>
      <c r="BM40">
        <f>('Dat1'!FT41+'Dat1'!HN41+'Dat1'!JH41+'Dat1'!LB41)/$A40</f>
        <v>0</v>
      </c>
      <c r="BN40">
        <f>('Dat1'!FU41+'Dat1'!HO41+'Dat1'!JI41+'Dat1'!LC41)/$A40</f>
        <v>0</v>
      </c>
      <c r="BO40">
        <f>('Dat1'!FV41+'Dat1'!HP41+'Dat1'!JJ41+'Dat1'!LD41)/$A40</f>
        <v>0</v>
      </c>
      <c r="BP40">
        <f>('Dat1'!FW41+'Dat1'!HQ41+'Dat1'!JK41+'Dat1'!LE41)/$A40</f>
        <v>0</v>
      </c>
      <c r="BQ40">
        <f>('Dat1'!FX41+'Dat1'!HR41+'Dat1'!JL41+'Dat1'!LF41)/$A40</f>
        <v>0</v>
      </c>
      <c r="BR40">
        <f>('Dat1'!FY41+'Dat1'!HS41+'Dat1'!JM41+'Dat1'!LG41)/$A40</f>
        <v>0</v>
      </c>
      <c r="BS40">
        <f>('Dat1'!FZ41+'Dat1'!HT41+'Dat1'!JN41+'Dat1'!LH41)/$A40</f>
        <v>0</v>
      </c>
      <c r="BT40">
        <f>('Dat1'!GA41+'Dat1'!HU41+'Dat1'!JO41+'Dat1'!LI41)/$A40</f>
        <v>0</v>
      </c>
      <c r="BU40">
        <f>('Dat1'!GB41+'Dat1'!HV41+'Dat1'!JP41+'Dat1'!LJ41)/$A40</f>
        <v>0</v>
      </c>
      <c r="BV40">
        <f>('Dat1'!GC41+'Dat1'!HW41+'Dat1'!JQ41+'Dat1'!LK41)/$A40</f>
        <v>0</v>
      </c>
      <c r="BW40">
        <f>('Dat1'!GD41+'Dat1'!HX41+'Dat1'!JR41+'Dat1'!LL41)/$A40</f>
        <v>0</v>
      </c>
      <c r="BX40">
        <f>('Dat1'!GE41+'Dat1'!HY41+'Dat1'!JS41+'Dat1'!LM41)/$A40</f>
        <v>0</v>
      </c>
      <c r="BY40">
        <f>('Dat1'!GF41+'Dat1'!HZ41+'Dat1'!JT41+'Dat1'!LN41)/$A40</f>
        <v>0</v>
      </c>
      <c r="BZ40">
        <f>('Dat1'!GG41+'Dat1'!IA41+'Dat1'!JU41+'Dat1'!LO41)/$A40</f>
        <v>0</v>
      </c>
      <c r="CA40">
        <f>('Dat1'!GH41+'Dat1'!IB41+'Dat1'!JV41+'Dat1'!LP41)/$A40</f>
        <v>0</v>
      </c>
      <c r="CB40">
        <f>('Dat1'!GI41+'Dat1'!IC41+'Dat1'!JW41+'Dat1'!LQ41)/$A40</f>
        <v>0</v>
      </c>
      <c r="CC40">
        <f>('Dat1'!GJ41+'Dat1'!ID41+'Dat1'!JX41+'Dat1'!LR41)/$A40</f>
        <v>0</v>
      </c>
      <c r="CD40">
        <f>('Dat1'!GK41+'Dat1'!IE41+'Dat1'!JY41+'Dat1'!LS41)/$A40</f>
        <v>0</v>
      </c>
      <c r="CE40">
        <f>('Dat1'!GL41+'Dat1'!IF41+'Dat1'!JZ41+'Dat1'!LT41)/$A40</f>
        <v>0</v>
      </c>
      <c r="CF40" s="8">
        <f t="shared" si="19"/>
        <v>0</v>
      </c>
      <c r="CG40" s="8">
        <f t="shared" si="20"/>
        <v>0</v>
      </c>
      <c r="CH40">
        <f>('Dat1'!LU41+'Dat1'!NM41+'Dat1'!PE41+'Dat1'!QW41)/$A40</f>
        <v>0</v>
      </c>
      <c r="CI40">
        <f>('Dat1'!LV41+'Dat1'!NN41+'Dat1'!PF41+'Dat1'!QX41)/$A40</f>
        <v>0</v>
      </c>
      <c r="CJ40">
        <f>('Dat1'!LW41+'Dat1'!NO41+'Dat1'!PG41+'Dat1'!QY41)/$A40</f>
        <v>0</v>
      </c>
      <c r="CK40">
        <f>('Dat1'!LX41+'Dat1'!NP41+'Dat1'!PH41+'Dat1'!QZ41)/$A40</f>
        <v>0</v>
      </c>
      <c r="CL40">
        <f>('Dat1'!LY41+'Dat1'!NQ41+'Dat1'!PI41+'Dat1'!RA41)/$A40</f>
        <v>0</v>
      </c>
      <c r="CM40">
        <f>('Dat1'!LZ41+'Dat1'!NR41+'Dat1'!PJ41+'Dat1'!RB41)/$A40</f>
        <v>0</v>
      </c>
      <c r="CN40">
        <f>('Dat1'!MA41+'Dat1'!NS41+'Dat1'!PK41+'Dat1'!RC41)/$A40</f>
        <v>0</v>
      </c>
      <c r="CO40">
        <f>('Dat1'!MB41+'Dat1'!NT41+'Dat1'!PL41+'Dat1'!RD41)/$A40</f>
        <v>0</v>
      </c>
      <c r="CP40">
        <f>('Dat1'!MC41+'Dat1'!NU41+'Dat1'!PM41+'Dat1'!RE41)/$A40</f>
        <v>0</v>
      </c>
      <c r="CQ40">
        <f>('Dat1'!MD41+'Dat1'!NV41+'Dat1'!PN41+'Dat1'!RF41)/$A40</f>
        <v>0</v>
      </c>
      <c r="CR40">
        <f>('Dat1'!ME41+'Dat1'!NW41+'Dat1'!PO41+'Dat1'!RG41)/$A40</f>
        <v>0</v>
      </c>
      <c r="CS40">
        <f>('Dat1'!MF41+'Dat1'!NX41+'Dat1'!PP41+'Dat1'!RH41)/$A40</f>
        <v>0</v>
      </c>
      <c r="CT40">
        <f>('Dat1'!MG41+'Dat1'!NY41+'Dat1'!PQ41+'Dat1'!RI41)/$A40</f>
        <v>0</v>
      </c>
      <c r="CU40">
        <f>('Dat1'!MH41+'Dat1'!NZ41+'Dat1'!PR41+'Dat1'!RJ41)/$A40</f>
        <v>0</v>
      </c>
      <c r="CV40">
        <f>('Dat1'!MI41+'Dat1'!OA41+'Dat1'!PS41+'Dat1'!RK41)/$A40</f>
        <v>0</v>
      </c>
      <c r="CW40">
        <f>('Dat1'!MJ41+'Dat1'!OB41+'Dat1'!PT41+'Dat1'!RL41)/$A40</f>
        <v>0</v>
      </c>
      <c r="CX40">
        <f>('Dat1'!MK41+'Dat1'!OC41+'Dat1'!PU41+'Dat1'!RM41)/$A40</f>
        <v>0</v>
      </c>
      <c r="CY40">
        <f>('Dat1'!ML41+'Dat1'!OD41+'Dat1'!PV41+'Dat1'!RN41)/$A40</f>
        <v>0</v>
      </c>
      <c r="CZ40">
        <f>('Dat1'!MM41+'Dat1'!OE41+'Dat1'!PW41+'Dat1'!RO41)/$A40</f>
        <v>0</v>
      </c>
      <c r="DA40">
        <f>('Dat1'!MN41+'Dat1'!OF41+'Dat1'!PX41+'Dat1'!RP41)/$A40</f>
        <v>0</v>
      </c>
      <c r="DB40">
        <f>('Dat1'!MO41+'Dat1'!OG41+'Dat1'!PY41+'Dat1'!RQ41)/$A40</f>
        <v>0</v>
      </c>
      <c r="DC40">
        <f>('Dat1'!MP41+'Dat1'!OH41+'Dat1'!PZ41+'Dat1'!RR41)/$A40</f>
        <v>0</v>
      </c>
      <c r="DD40">
        <f>('Dat1'!MQ41+'Dat1'!OI41+'Dat1'!QA41+'Dat1'!RS41)/$A40</f>
        <v>0</v>
      </c>
      <c r="DE40">
        <f>('Dat1'!MR41+'Dat1'!OJ41+'Dat1'!QB41+'Dat1'!RT41)/$A40</f>
        <v>0</v>
      </c>
      <c r="DF40">
        <f>('Dat1'!MS41+'Dat1'!OK41+'Dat1'!QC41+'Dat1'!RU41)/$A40</f>
        <v>0</v>
      </c>
      <c r="DG40">
        <f>('Dat1'!MT41+'Dat1'!OL41+'Dat1'!QD41+'Dat1'!RV41)/$A40</f>
        <v>0</v>
      </c>
      <c r="DH40">
        <f>('Dat1'!MU41+'Dat1'!OM41+'Dat1'!QE41+'Dat1'!RW41)/$A40</f>
        <v>0</v>
      </c>
      <c r="DI40">
        <f>('Dat1'!MV41+'Dat1'!ON41+'Dat1'!QF41+'Dat1'!RX41)/$A40</f>
        <v>0</v>
      </c>
      <c r="DJ40">
        <f>('Dat1'!MW41+'Dat1'!OO41+'Dat1'!QG41+'Dat1'!RY41)/$A40</f>
        <v>1</v>
      </c>
      <c r="DK40">
        <f>('Dat1'!MX41+'Dat1'!OP41+'Dat1'!QH41+'Dat1'!RZ41)/$A40</f>
        <v>0</v>
      </c>
      <c r="DL40">
        <f>('Dat1'!MY41+'Dat1'!OQ41+'Dat1'!QI41+'Dat1'!SA41)/$A40</f>
        <v>0</v>
      </c>
      <c r="DM40">
        <f>('Dat1'!MZ41+'Dat1'!OR41+'Dat1'!QJ41+'Dat1'!SB41)/$A40</f>
        <v>3.5</v>
      </c>
      <c r="DN40">
        <f>('Dat1'!NA41+'Dat1'!OS41+'Dat1'!QK41+'Dat1'!SC41)/$A40</f>
        <v>0</v>
      </c>
      <c r="DO40">
        <f>('Dat1'!NB41+'Dat1'!OT41+'Dat1'!QL41+'Dat1'!SD41)/$A40</f>
        <v>0</v>
      </c>
      <c r="DP40">
        <f>('Dat1'!NC41+'Dat1'!OU41+'Dat1'!QM41+'Dat1'!SE41)/$A40</f>
        <v>0</v>
      </c>
      <c r="DQ40">
        <f>('Dat1'!ND41+'Dat1'!OV41+'Dat1'!QN41+'Dat1'!SF41)/$A40</f>
        <v>0</v>
      </c>
      <c r="DR40">
        <f>('Dat1'!NE41+'Dat1'!OW41+'Dat1'!QO41+'Dat1'!SG41)/$A40</f>
        <v>0</v>
      </c>
      <c r="DS40">
        <f>('Dat1'!NF41+'Dat1'!OX41+'Dat1'!QP41+'Dat1'!SH41)/$A40</f>
        <v>0</v>
      </c>
      <c r="DT40">
        <f>('Dat1'!NG41+'Dat1'!OY41+'Dat1'!QQ41+'Dat1'!SI41)/$A40</f>
        <v>0</v>
      </c>
      <c r="DU40">
        <f>('Dat1'!NH41+'Dat1'!OZ41+'Dat1'!QR41+'Dat1'!SJ41)/$A40</f>
        <v>0</v>
      </c>
      <c r="DV40">
        <f>('Dat1'!NI41+'Dat1'!PA41+'Dat1'!QS41+'Dat1'!SK41)/$A40</f>
        <v>0</v>
      </c>
      <c r="DW40">
        <f>('Dat1'!NJ41+'Dat1'!PB41+'Dat1'!QT41+'Dat1'!SL41)/$A40</f>
        <v>0</v>
      </c>
      <c r="DX40">
        <f>('Dat1'!NK41+'Dat1'!PC41+'Dat1'!QU41+'Dat1'!SM41)/$A40</f>
        <v>0</v>
      </c>
      <c r="DY40">
        <f>('Dat1'!NL41+'Dat1'!PD41+'Dat1'!QV41+'Dat1'!SN41)/$A40</f>
        <v>0</v>
      </c>
      <c r="DZ40" s="8">
        <f t="shared" si="7"/>
        <v>0</v>
      </c>
      <c r="EA40" s="8">
        <f t="shared" si="8"/>
        <v>4.5</v>
      </c>
      <c r="EB40" s="127">
        <f>('Dat1'!SO41+'Dat1'!SQ41+'Dat1'!SS41+'Dat1'!SU41)/$A40</f>
        <v>0</v>
      </c>
      <c r="EC40" s="127">
        <f>('Dat1'!SP41+'Dat1'!SR41+'Dat1'!ST41+'Dat1'!SV41)/$A40</f>
        <v>0</v>
      </c>
      <c r="ED40" s="8">
        <f t="shared" si="16"/>
        <v>0</v>
      </c>
      <c r="EE40" s="8">
        <f t="shared" si="9"/>
        <v>0</v>
      </c>
      <c r="EF40">
        <f>SUM('Dat1'!SW41+'Dat1'!TE41+'Dat1'!TM41+'Dat1'!TU41)/$A40</f>
        <v>0</v>
      </c>
      <c r="EG40">
        <f>SUM('Dat1'!SX41+'Dat1'!TF41+'Dat1'!TN41+'Dat1'!TV41)/$A40</f>
        <v>0</v>
      </c>
      <c r="EH40">
        <f>SUM('Dat1'!SY41+'Dat1'!TG41+'Dat1'!TO41+'Dat1'!TW41)/$A40</f>
        <v>0</v>
      </c>
      <c r="EI40">
        <f>SUM('Dat1'!SZ41+'Dat1'!TH41+'Dat1'!TP41+'Dat1'!TX41)/$A40</f>
        <v>0</v>
      </c>
      <c r="EJ40">
        <f>SUM('Dat1'!TA41+'Dat1'!TI41+'Dat1'!TQ41+'Dat1'!TY41)/$A40</f>
        <v>0</v>
      </c>
      <c r="EK40">
        <f>SUM('Dat1'!TB41+'Dat1'!TJ41+'Dat1'!TR41+'Dat1'!TZ41)/$A40</f>
        <v>0</v>
      </c>
      <c r="EL40">
        <f>SUM('Dat1'!TC41+'Dat1'!TK41+'Dat1'!TS41+'Dat1'!UA41)/$A40</f>
        <v>0</v>
      </c>
      <c r="EM40">
        <f>SUM('Dat1'!TD41+'Dat1'!TL41+'Dat1'!TT41+'Dat1'!UB41)/$A40</f>
        <v>0</v>
      </c>
      <c r="EN40" s="8">
        <f t="shared" si="10"/>
        <v>0</v>
      </c>
      <c r="EO40" s="8">
        <f t="shared" si="11"/>
        <v>0</v>
      </c>
      <c r="EP40" s="7">
        <f>('Dat1'!UC41+'Dat1'!UG41)/2</f>
        <v>6</v>
      </c>
      <c r="EQ40" s="7">
        <f>('Dat1'!UD41+'Dat1'!UH41)/2</f>
        <v>0</v>
      </c>
      <c r="ER40" s="7">
        <f>('Dat1'!UE41+'Dat1'!UI41)/2</f>
        <v>1</v>
      </c>
      <c r="ES40" s="7">
        <f>('Dat1'!UF41+'Dat1'!UJ41)/2</f>
        <v>0.5</v>
      </c>
      <c r="ET40" s="8">
        <f>('Dat1'!UK41+'Dat1'!UT41)/2</f>
        <v>0</v>
      </c>
      <c r="EU40" s="8">
        <f>('Dat1'!UL41+'Dat1'!UU41)/2</f>
        <v>1</v>
      </c>
      <c r="EV40" s="8">
        <f>('Dat1'!UM41+'Dat1'!UV41)/2</f>
        <v>1.5</v>
      </c>
      <c r="EW40" s="8">
        <f>('Dat1'!UN41+'Dat1'!UW41)/2</f>
        <v>3</v>
      </c>
      <c r="EX40" s="8">
        <f>('Dat1'!UO41+'Dat1'!UX41)/2</f>
        <v>0</v>
      </c>
      <c r="EY40" s="8">
        <f>('Dat1'!UP41+'Dat1'!UY41)/2</f>
        <v>0.5</v>
      </c>
      <c r="EZ40" s="8">
        <f>('Dat1'!UQ41+'Dat1'!UZ41)/2</f>
        <v>0</v>
      </c>
      <c r="FA40" s="8">
        <f>('Dat1'!UR41+'Dat1'!VA41)/2</f>
        <v>0</v>
      </c>
      <c r="FB40" s="8">
        <f>('Dat1'!US41+'Dat1'!VB41)/2</f>
        <v>0</v>
      </c>
      <c r="FC40">
        <f>'Dat1'!VC41</f>
        <v>0</v>
      </c>
      <c r="FD40">
        <f>'Dat1'!VD41</f>
        <v>0</v>
      </c>
      <c r="FE40">
        <f>'Dat1'!VE41</f>
        <v>0</v>
      </c>
      <c r="FF40">
        <f>'Dat1'!VF41</f>
        <v>0</v>
      </c>
      <c r="FG40">
        <f>'Dat1'!VG41</f>
        <v>0</v>
      </c>
      <c r="FH40">
        <f>'Dat1'!VH41</f>
        <v>0</v>
      </c>
      <c r="FI40">
        <f>'Dat1'!VI41</f>
        <v>0</v>
      </c>
      <c r="FJ40">
        <f>'Dat1'!VJ41</f>
        <v>0</v>
      </c>
      <c r="FK40">
        <f>'Dat1'!VK41</f>
        <v>0</v>
      </c>
      <c r="FL40">
        <f>'Dat1'!VL41</f>
        <v>0</v>
      </c>
      <c r="FM40">
        <f>'Dat1'!VM41</f>
        <v>4</v>
      </c>
      <c r="FN40">
        <f>'Dat1'!VN41</f>
        <v>8</v>
      </c>
      <c r="FO40">
        <f>'Dat1'!VO41</f>
        <v>0</v>
      </c>
      <c r="FP40">
        <f>'Dat1'!VP41</f>
        <v>0</v>
      </c>
      <c r="FQ40">
        <f>'Dat1'!VQ41</f>
        <v>0</v>
      </c>
      <c r="FR40">
        <f>'Dat1'!VR41</f>
        <v>0</v>
      </c>
      <c r="FS40">
        <f>'Dat1'!VS41</f>
        <v>0</v>
      </c>
      <c r="FT40">
        <f>'Dat1'!VT41</f>
        <v>0</v>
      </c>
      <c r="FU40">
        <f>'Dat1'!VU41</f>
        <v>0</v>
      </c>
      <c r="FV40">
        <f>'Dat1'!VV41</f>
        <v>0</v>
      </c>
      <c r="FW40">
        <f>'Dat1'!VW41</f>
        <v>0</v>
      </c>
      <c r="FX40">
        <f>'Dat1'!VX41</f>
        <v>0</v>
      </c>
      <c r="FY40">
        <f>'Dat1'!VY41</f>
        <v>0</v>
      </c>
      <c r="FZ40">
        <f>'Dat1'!VZ41</f>
        <v>11</v>
      </c>
      <c r="GA40">
        <f>'Dat1'!WA41</f>
        <v>0</v>
      </c>
      <c r="GB40">
        <f>'Dat1'!WB41</f>
        <v>0</v>
      </c>
      <c r="GC40">
        <f>'Dat1'!WC41</f>
        <v>3</v>
      </c>
      <c r="GD40">
        <f>'Dat1'!WD41</f>
        <v>0</v>
      </c>
      <c r="GE40" s="12">
        <f>'Dat1'!WO41</f>
        <v>0</v>
      </c>
      <c r="GF40" s="12">
        <f>'Dat1'!WP41</f>
        <v>0</v>
      </c>
      <c r="GG40">
        <f>'Dat1'!WQ41</f>
        <v>0</v>
      </c>
      <c r="GH40">
        <f>'Dat1'!WR41</f>
        <v>0</v>
      </c>
      <c r="GI40">
        <f>'Dat1'!WS41</f>
        <v>0</v>
      </c>
      <c r="GJ40">
        <f>'Dat1'!WT41</f>
        <v>0</v>
      </c>
      <c r="GK40">
        <f>'Dat1'!WU41</f>
        <v>0</v>
      </c>
      <c r="GL40">
        <f>'Dat1'!WV41</f>
        <v>0</v>
      </c>
      <c r="GM40">
        <f>'Dat1'!WW41</f>
        <v>0</v>
      </c>
      <c r="GN40">
        <f>'Dat1'!WX41</f>
        <v>0</v>
      </c>
      <c r="GO40">
        <f>'Dat1'!WY41</f>
        <v>0</v>
      </c>
      <c r="GP40">
        <f>'Dat1'!WZ41</f>
        <v>0</v>
      </c>
      <c r="GQ40">
        <f>'Dat1'!XA41</f>
        <v>0</v>
      </c>
      <c r="GR40">
        <f>'Dat1'!XB41</f>
        <v>0</v>
      </c>
      <c r="GS40">
        <f>'Dat1'!XC41</f>
        <v>0</v>
      </c>
      <c r="GT40">
        <f>'Dat1'!XD41</f>
        <v>6</v>
      </c>
      <c r="GU40">
        <f>'Dat1'!XE41</f>
        <v>0</v>
      </c>
      <c r="GV40">
        <f>'Dat1'!XF41</f>
        <v>0</v>
      </c>
      <c r="GW40">
        <f>'Dat1'!XG41</f>
        <v>10</v>
      </c>
      <c r="GX40">
        <f>'Dat1'!XH41</f>
        <v>0</v>
      </c>
      <c r="GY40">
        <f>'Dat1'!XI41</f>
        <v>0</v>
      </c>
      <c r="GZ40">
        <f>'Dat1'!XJ41</f>
        <v>0</v>
      </c>
      <c r="HA40">
        <f>'Dat1'!XK41</f>
        <v>0</v>
      </c>
      <c r="HB40">
        <f>'Dat1'!XL41</f>
        <v>0</v>
      </c>
      <c r="HC40">
        <f>'Dat1'!XM41</f>
        <v>0</v>
      </c>
      <c r="HD40">
        <f>'Dat1'!XN41</f>
        <v>0</v>
      </c>
      <c r="HE40">
        <f>'Dat1'!XO41</f>
        <v>1</v>
      </c>
      <c r="HF40">
        <f>'Dat1'!XP41</f>
        <v>0</v>
      </c>
      <c r="HG40" s="12">
        <f t="shared" si="12"/>
        <v>0</v>
      </c>
      <c r="HH40" s="12">
        <f t="shared" si="13"/>
        <v>17</v>
      </c>
      <c r="HI40">
        <f>'Dat1'!XQ41</f>
        <v>0</v>
      </c>
      <c r="HJ40">
        <f>'Dat1'!XR41</f>
        <v>0</v>
      </c>
      <c r="HK40">
        <f>'Dat1'!XS41</f>
        <v>0</v>
      </c>
      <c r="HL40">
        <f>'Dat1'!XT41</f>
        <v>0</v>
      </c>
      <c r="HM40">
        <f>'Dat1'!XU41</f>
        <v>0</v>
      </c>
      <c r="HN40">
        <f>'Dat1'!XV41</f>
        <v>0</v>
      </c>
      <c r="HO40">
        <f>'Dat1'!XW41</f>
        <v>0</v>
      </c>
      <c r="HP40">
        <f>'Dat1'!XX41</f>
        <v>0</v>
      </c>
      <c r="HQ40">
        <f>'Dat1'!XY41</f>
        <v>0</v>
      </c>
      <c r="HR40">
        <f>'Dat1'!XZ41</f>
        <v>0</v>
      </c>
      <c r="HS40">
        <f>'Dat1'!YA41</f>
        <v>0</v>
      </c>
      <c r="HT40">
        <f>'Dat1'!YB41</f>
        <v>0</v>
      </c>
      <c r="HU40">
        <f>'Dat1'!YC41</f>
        <v>0</v>
      </c>
      <c r="HV40">
        <f>'Dat1'!YD41</f>
        <v>0</v>
      </c>
      <c r="HW40">
        <f>'Dat1'!YE41</f>
        <v>0</v>
      </c>
      <c r="HX40">
        <f>'Dat1'!YF41</f>
        <v>0</v>
      </c>
      <c r="HY40">
        <f>'Dat1'!YG41</f>
        <v>0</v>
      </c>
      <c r="HZ40">
        <f>'Dat1'!YH41</f>
        <v>0</v>
      </c>
      <c r="IA40">
        <f>'Dat1'!YI41</f>
        <v>0</v>
      </c>
      <c r="IB40">
        <f>'Dat1'!YJ41</f>
        <v>0</v>
      </c>
      <c r="IC40">
        <f>'Dat1'!YK41</f>
        <v>0</v>
      </c>
      <c r="ID40">
        <f>'Dat1'!YL41</f>
        <v>0</v>
      </c>
      <c r="IE40">
        <f>'Dat1'!YM41</f>
        <v>0</v>
      </c>
      <c r="IF40">
        <f>'Dat1'!YN41</f>
        <v>0</v>
      </c>
      <c r="IG40">
        <f>'Dat1'!YO41</f>
        <v>0</v>
      </c>
      <c r="IH40">
        <f>'Dat1'!YP41</f>
        <v>0</v>
      </c>
      <c r="II40">
        <f>'Dat1'!YQ41</f>
        <v>0</v>
      </c>
      <c r="IJ40">
        <f>'Dat1'!YR41</f>
        <v>0</v>
      </c>
      <c r="IK40">
        <f>'Dat1'!YS41</f>
        <v>0</v>
      </c>
      <c r="IL40">
        <f>'Dat1'!YT41</f>
        <v>0</v>
      </c>
      <c r="IM40">
        <f>'Dat1'!YU41</f>
        <v>0</v>
      </c>
      <c r="IN40">
        <f>'Dat1'!YV41</f>
        <v>0</v>
      </c>
      <c r="IO40">
        <f>'Dat1'!YW41</f>
        <v>0</v>
      </c>
      <c r="IP40">
        <f>'Dat1'!YX41</f>
        <v>0</v>
      </c>
      <c r="IQ40">
        <f>'Dat1'!YY41</f>
        <v>0</v>
      </c>
      <c r="IR40">
        <f>'Dat1'!YZ41</f>
        <v>0</v>
      </c>
      <c r="IS40">
        <f>'Dat1'!ZA41</f>
        <v>0</v>
      </c>
      <c r="IT40">
        <f>'Dat1'!ZB41</f>
        <v>0</v>
      </c>
      <c r="IU40">
        <f>'Dat1'!ZC41</f>
        <v>0</v>
      </c>
      <c r="IV40">
        <f>'Dat1'!ZD41</f>
        <v>0</v>
      </c>
      <c r="IW40">
        <f>'Dat1'!ZE41</f>
        <v>0</v>
      </c>
      <c r="IX40">
        <f>'Dat1'!ZF41</f>
        <v>0</v>
      </c>
      <c r="IY40">
        <f>'Dat1'!ZG41</f>
        <v>0</v>
      </c>
      <c r="IZ40">
        <f>'Dat1'!ZH41</f>
        <v>0</v>
      </c>
      <c r="JA40">
        <f>'Dat1'!ZI41</f>
        <v>0</v>
      </c>
      <c r="JB40">
        <f>'Dat1'!ZJ41</f>
        <v>0</v>
      </c>
      <c r="JC40" s="12">
        <f t="shared" si="21"/>
        <v>0</v>
      </c>
      <c r="JD40" s="12">
        <f t="shared" si="22"/>
        <v>0</v>
      </c>
      <c r="JE40">
        <f>'Dat1'!ZK41</f>
        <v>0</v>
      </c>
      <c r="JF40">
        <f>'Dat1'!ZL41</f>
        <v>0</v>
      </c>
      <c r="JG40">
        <f>'Dat1'!ZM41</f>
        <v>0</v>
      </c>
      <c r="JH40">
        <f>'Dat1'!ZN41</f>
        <v>0</v>
      </c>
      <c r="JI40">
        <f>'Dat1'!ZO41</f>
        <v>0</v>
      </c>
      <c r="JJ40">
        <f>'Dat1'!ZP41</f>
        <v>0</v>
      </c>
      <c r="JK40">
        <f>'Dat1'!ZQ41</f>
        <v>0</v>
      </c>
      <c r="JL40">
        <f>'Dat1'!ZR41</f>
        <v>0</v>
      </c>
      <c r="JM40">
        <f>'Dat1'!ZS41</f>
        <v>0</v>
      </c>
      <c r="JN40">
        <f>'Dat1'!ZT41</f>
        <v>0</v>
      </c>
      <c r="JO40">
        <f>'Dat1'!ZU41</f>
        <v>0</v>
      </c>
      <c r="JP40">
        <f>'Dat1'!ZV41</f>
        <v>0</v>
      </c>
      <c r="JQ40">
        <f>'Dat1'!ZW41</f>
        <v>0</v>
      </c>
      <c r="JR40">
        <f>'Dat1'!ZX41</f>
        <v>0</v>
      </c>
      <c r="JS40">
        <f>'Dat1'!ZY41</f>
        <v>0</v>
      </c>
      <c r="JT40">
        <f>'Dat1'!ZZ41</f>
        <v>0</v>
      </c>
      <c r="JU40">
        <f>'Dat1'!AAA41</f>
        <v>0</v>
      </c>
      <c r="JV40">
        <f>'Dat1'!AAB41</f>
        <v>0</v>
      </c>
      <c r="JW40">
        <f>'Dat1'!AAC41</f>
        <v>0</v>
      </c>
      <c r="JX40">
        <f>'Dat1'!AAD41</f>
        <v>0</v>
      </c>
      <c r="JY40">
        <f>'Dat1'!AAE41</f>
        <v>0</v>
      </c>
      <c r="JZ40">
        <f>'Dat1'!AAF41</f>
        <v>0</v>
      </c>
      <c r="KA40">
        <f>'Dat1'!AAG41</f>
        <v>0</v>
      </c>
      <c r="KB40">
        <f>'Dat1'!AAH41</f>
        <v>0</v>
      </c>
      <c r="KC40">
        <f>'Dat1'!AAI41</f>
        <v>0</v>
      </c>
      <c r="KD40">
        <f>'Dat1'!AAJ41</f>
        <v>0</v>
      </c>
      <c r="KE40">
        <f>'Dat1'!AAK41</f>
        <v>0</v>
      </c>
      <c r="KF40">
        <f>'Dat1'!AAL41</f>
        <v>0</v>
      </c>
      <c r="KG40">
        <f>'Dat1'!AAM41</f>
        <v>3</v>
      </c>
      <c r="KH40">
        <f>'Dat1'!AAN41</f>
        <v>0</v>
      </c>
      <c r="KI40">
        <f>'Dat1'!AAO41</f>
        <v>0</v>
      </c>
      <c r="KJ40">
        <f>'Dat1'!AAP41</f>
        <v>17</v>
      </c>
      <c r="KK40">
        <f>'Dat1'!AAQ41</f>
        <v>0</v>
      </c>
      <c r="KL40">
        <f>'Dat1'!AAR41</f>
        <v>0</v>
      </c>
      <c r="KM40">
        <f>'Dat1'!AAS41</f>
        <v>0</v>
      </c>
      <c r="KN40">
        <f>'Dat1'!AAT41</f>
        <v>0</v>
      </c>
      <c r="KO40">
        <f>'Dat1'!AAU41</f>
        <v>0</v>
      </c>
      <c r="KP40">
        <f>'Dat1'!AAV41</f>
        <v>0</v>
      </c>
      <c r="KQ40">
        <f>'Dat1'!AAW41</f>
        <v>0</v>
      </c>
      <c r="KR40">
        <f>'Dat1'!AAX41</f>
        <v>0</v>
      </c>
      <c r="KS40">
        <f>'Dat1'!AAY41</f>
        <v>0</v>
      </c>
      <c r="KT40">
        <f>'Dat1'!AAZ41</f>
        <v>0</v>
      </c>
      <c r="KU40">
        <f>'Dat1'!ABA41</f>
        <v>0</v>
      </c>
      <c r="KV40">
        <f>'Dat1'!ABB41</f>
        <v>0</v>
      </c>
      <c r="KW40" s="12">
        <f>SUM(Dat1fix!JE40:JZ40)</f>
        <v>0</v>
      </c>
      <c r="KX40" s="12">
        <f t="shared" si="14"/>
        <v>20</v>
      </c>
      <c r="KY40" s="12">
        <f>'Dat1'!ABC41</f>
        <v>0</v>
      </c>
      <c r="KZ40" s="12">
        <f>'Dat1'!ABD41</f>
        <v>0</v>
      </c>
      <c r="LA40">
        <f>'Dat1'!ABE41</f>
        <v>0</v>
      </c>
      <c r="LB40">
        <f>'Dat1'!ABF41</f>
        <v>0</v>
      </c>
      <c r="LC40">
        <f>'Dat1'!ABG41</f>
        <v>0</v>
      </c>
      <c r="LD40">
        <f>'Dat1'!VI41</f>
        <v>0</v>
      </c>
      <c r="LE40">
        <f>'Dat1'!VJ41</f>
        <v>0</v>
      </c>
      <c r="LF40">
        <f>'Dat1'!VK41</f>
        <v>0</v>
      </c>
      <c r="LG40">
        <f>'Dat1'!VL41</f>
        <v>0</v>
      </c>
      <c r="LH40">
        <f>'Dat1'!VM41</f>
        <v>4</v>
      </c>
      <c r="LI40">
        <f>'Dat1'!VN41</f>
        <v>8</v>
      </c>
      <c r="LJ40">
        <f>'Dat1'!VO41</f>
        <v>0</v>
      </c>
      <c r="LK40">
        <f>'Dat1'!VP41</f>
        <v>0</v>
      </c>
      <c r="LL40">
        <f>'Dat1'!VQ41</f>
        <v>0</v>
      </c>
      <c r="LM40">
        <f>'Dat1'!VR41</f>
        <v>0</v>
      </c>
      <c r="LN40">
        <f>'Dat1'!VS41</f>
        <v>0</v>
      </c>
      <c r="LO40">
        <f>'Dat1'!VT41</f>
        <v>0</v>
      </c>
      <c r="LP40">
        <f>'Dat1'!VU41</f>
        <v>0</v>
      </c>
      <c r="LQ40">
        <f>'Dat1'!VV41</f>
        <v>0</v>
      </c>
      <c r="LR40">
        <f>'Dat1'!VW41</f>
        <v>0</v>
      </c>
      <c r="LS40">
        <f>'Dat1'!VX41</f>
        <v>0</v>
      </c>
      <c r="LT40">
        <f>'Dat1'!VY41</f>
        <v>0</v>
      </c>
      <c r="LU40">
        <f>'Dat1'!VZ41</f>
        <v>11</v>
      </c>
      <c r="LV40" s="12">
        <f>'Dat1'!WA41</f>
        <v>0</v>
      </c>
      <c r="LW40" s="12">
        <f>'Dat1'!WB41</f>
        <v>0</v>
      </c>
      <c r="LX40" s="12">
        <f>'Dat1'!WC41</f>
        <v>3</v>
      </c>
      <c r="LY40" s="12">
        <f>'Dat1'!WD41</f>
        <v>0</v>
      </c>
      <c r="LZ40" s="364">
        <f>'Dat1'!AG41</f>
        <v>0</v>
      </c>
      <c r="MA40" s="364">
        <f>'Dat1'!AH41</f>
        <v>1</v>
      </c>
      <c r="MB40" s="364">
        <f>'Dat1'!AI41</f>
        <v>2</v>
      </c>
      <c r="MC40" s="364">
        <f>'Dat1'!AJ41</f>
        <v>3</v>
      </c>
      <c r="MD40" s="364">
        <f>'Dat1'!WE41</f>
        <v>7</v>
      </c>
    </row>
    <row r="41" spans="1:342">
      <c r="A41" s="73">
        <f>'Dat1'!C42</f>
        <v>4</v>
      </c>
      <c r="B41" t="str">
        <f>'Dat1'!F42</f>
        <v>Rogaland</v>
      </c>
      <c r="C41" t="str">
        <f>'Dat1'!G42</f>
        <v>Time vgs</v>
      </c>
      <c r="D41" t="str">
        <f>'Dat1'!H42&amp;" ("&amp;LEFT('Dat1'!I42,1)&amp;"S)"</f>
        <v>Åna fengsel (HS)</v>
      </c>
      <c r="E41">
        <f t="shared" si="18"/>
        <v>1</v>
      </c>
      <c r="F41" s="144">
        <v>0</v>
      </c>
      <c r="G41">
        <f>'Dat1'!J42</f>
        <v>140</v>
      </c>
      <c r="H41" s="8">
        <f>('Dat1'!AK42+'Dat1'!AM42+'Dat1'!AO42+'Dat1'!AQ42)/$A41</f>
        <v>0</v>
      </c>
      <c r="I41" s="8">
        <f>('Dat1'!AL42+'Dat1'!AN42+'Dat1'!AP42+'Dat1'!AR42)/$A41</f>
        <v>2.5</v>
      </c>
      <c r="J41">
        <f>('Dat1'!AS42+'Dat1'!BS42+'Dat1'!CS42+'Dat1'!DS42)/$A41</f>
        <v>5</v>
      </c>
      <c r="K41">
        <f>('Dat1'!AT42+'Dat1'!BT42+'Dat1'!CT42+'Dat1'!DT42)/$A41</f>
        <v>0</v>
      </c>
      <c r="L41">
        <f>('Dat1'!AU42+'Dat1'!BU42+'Dat1'!CU42+'Dat1'!DU42)/$A41</f>
        <v>0</v>
      </c>
      <c r="M41">
        <f>('Dat1'!AV42+'Dat1'!BV42+'Dat1'!CV42+'Dat1'!DV42)/$A41</f>
        <v>11.75</v>
      </c>
      <c r="N41">
        <f>('Dat1'!AW42+'Dat1'!BW42+'Dat1'!CW42+'Dat1'!DW42)/$A41</f>
        <v>2.25</v>
      </c>
      <c r="O41">
        <f>('Dat1'!AX42+'Dat1'!BX42+'Dat1'!CX42+'Dat1'!DX42)/$A41</f>
        <v>0</v>
      </c>
      <c r="P41">
        <f>('Dat1'!AY42+'Dat1'!BY42+'Dat1'!CY42+'Dat1'!DY42)/$A41</f>
        <v>0</v>
      </c>
      <c r="Q41">
        <f>('Dat1'!AZ42+'Dat1'!BZ42+'Dat1'!CZ42+'Dat1'!DZ42)/$A41</f>
        <v>0</v>
      </c>
      <c r="R41">
        <f>('Dat1'!BA42+'Dat1'!CA42+'Dat1'!DA42+'Dat1'!EA42)/$A41</f>
        <v>5</v>
      </c>
      <c r="S41">
        <f>('Dat1'!BB42+'Dat1'!CB42+'Dat1'!DB42+'Dat1'!EB42)/$A41</f>
        <v>0</v>
      </c>
      <c r="T41">
        <f>('Dat1'!BC42+'Dat1'!CC42+'Dat1'!DC42+'Dat1'!EC42)/$A41</f>
        <v>0</v>
      </c>
      <c r="U41">
        <f>('Dat1'!BD42+'Dat1'!CD42+'Dat1'!DD42+'Dat1'!ED42)/$A41</f>
        <v>0</v>
      </c>
      <c r="V41">
        <f>('Dat1'!BE42+'Dat1'!CE42+'Dat1'!DE42+'Dat1'!EE42)/$A41</f>
        <v>8.75</v>
      </c>
      <c r="W41">
        <f>('Dat1'!BF42+'Dat1'!CF42+'Dat1'!DF42+'Dat1'!EF42)/$A41</f>
        <v>0</v>
      </c>
      <c r="X41">
        <f>('Dat1'!BG42+'Dat1'!CG42+'Dat1'!DG42+'Dat1'!EG42)/$A41</f>
        <v>0</v>
      </c>
      <c r="Y41">
        <f>('Dat1'!BH42+'Dat1'!CH42+'Dat1'!DH42+'Dat1'!EH42)/$A41</f>
        <v>26.25</v>
      </c>
      <c r="Z41">
        <f>('Dat1'!BI42+'Dat1'!CI42+'Dat1'!DI42+'Dat1'!EI42)/$A41</f>
        <v>0</v>
      </c>
      <c r="AA41">
        <f>('Dat1'!BJ42+'Dat1'!CJ42+'Dat1'!DJ42+'Dat1'!EJ42)/$A41</f>
        <v>0</v>
      </c>
      <c r="AB41">
        <f>('Dat1'!BK42+'Dat1'!CK42+'Dat1'!DK42+'Dat1'!EK42)/$A41</f>
        <v>0</v>
      </c>
      <c r="AC41">
        <f>('Dat1'!BL42+'Dat1'!CL42+'Dat1'!DL42+'Dat1'!EL42)/$A41</f>
        <v>0</v>
      </c>
      <c r="AD41">
        <f>('Dat1'!BM42+'Dat1'!CM42+'Dat1'!DM42+'Dat1'!EM42)/$A41</f>
        <v>0</v>
      </c>
      <c r="AE41">
        <f>('Dat1'!BN42+'Dat1'!CN42+'Dat1'!DN42+'Dat1'!EN42)/$A41</f>
        <v>0.5</v>
      </c>
      <c r="AF41">
        <f>('Dat1'!BO42+'Dat1'!CO42+'Dat1'!DO42+'Dat1'!EO42)/$A41</f>
        <v>0</v>
      </c>
      <c r="AG41">
        <f>('Dat1'!BP42+'Dat1'!CP42+'Dat1'!DP42+'Dat1'!EP42)/$A41</f>
        <v>0</v>
      </c>
      <c r="AH41">
        <f>('Dat1'!BQ42+'Dat1'!CQ42+'Dat1'!DQ42+'Dat1'!EQ42)/$A41</f>
        <v>0</v>
      </c>
      <c r="AI41">
        <f>('Dat1'!BR42+'Dat1'!CR42+'Dat1'!DR42+'Dat1'!ER42)/$A41</f>
        <v>0</v>
      </c>
      <c r="AJ41" s="8">
        <f t="shared" si="5"/>
        <v>32.75</v>
      </c>
      <c r="AK41" s="8">
        <f t="shared" si="6"/>
        <v>26.75</v>
      </c>
      <c r="AL41">
        <f>('Dat1'!ES42+'Dat1'!GM42+'Dat1'!IG42+'Dat1'!KA42)/$A41</f>
        <v>0</v>
      </c>
      <c r="AM41">
        <f>('Dat1'!ET42+'Dat1'!GN42+'Dat1'!IH42+'Dat1'!KB42)/$A41</f>
        <v>0</v>
      </c>
      <c r="AN41">
        <f>('Dat1'!EU42+'Dat1'!GO42+'Dat1'!II42+'Dat1'!KC42)/$A41</f>
        <v>0</v>
      </c>
      <c r="AO41">
        <f>('Dat1'!EV42+'Dat1'!GP42+'Dat1'!IJ42+'Dat1'!KD42)/$A41</f>
        <v>0</v>
      </c>
      <c r="AP41">
        <f>('Dat1'!EW42+'Dat1'!GQ42+'Dat1'!IK42+'Dat1'!KE42)/$A41</f>
        <v>0</v>
      </c>
      <c r="AQ41">
        <f>('Dat1'!EX42+'Dat1'!GR42+'Dat1'!IL42+'Dat1'!KF42)/$A41</f>
        <v>0</v>
      </c>
      <c r="AR41">
        <f>('Dat1'!EY42+'Dat1'!GS42+'Dat1'!IM42+'Dat1'!KG42)/$A41</f>
        <v>0</v>
      </c>
      <c r="AS41">
        <f>('Dat1'!EZ42+'Dat1'!GT42+'Dat1'!IN42+'Dat1'!KH42)/$A41</f>
        <v>0</v>
      </c>
      <c r="AT41">
        <f>('Dat1'!FA42+'Dat1'!GU42+'Dat1'!IO42+'Dat1'!KI42)/$A41</f>
        <v>0</v>
      </c>
      <c r="AU41">
        <f>('Dat1'!FB42+'Dat1'!GV42+'Dat1'!IP42+'Dat1'!KJ42)/$A41</f>
        <v>0</v>
      </c>
      <c r="AV41">
        <f>('Dat1'!FC42+'Dat1'!GW42+'Dat1'!IQ42+'Dat1'!KK42)/$A41</f>
        <v>0</v>
      </c>
      <c r="AW41">
        <f>('Dat1'!FD42+'Dat1'!GX42+'Dat1'!IR42+'Dat1'!KL42)/$A41</f>
        <v>0</v>
      </c>
      <c r="AX41">
        <f>('Dat1'!FE42+'Dat1'!GY42+'Dat1'!IS42+'Dat1'!KM42)/$A41</f>
        <v>0</v>
      </c>
      <c r="AY41">
        <f>('Dat1'!FF42+'Dat1'!GZ42+'Dat1'!IT42+'Dat1'!KN42)/$A41</f>
        <v>0</v>
      </c>
      <c r="AZ41">
        <f>('Dat1'!FG42+'Dat1'!HA42+'Dat1'!IU42+'Dat1'!KO42)/$A41</f>
        <v>0</v>
      </c>
      <c r="BA41">
        <f>('Dat1'!FH42+'Dat1'!HB42+'Dat1'!IV42+'Dat1'!KP42)/$A41</f>
        <v>0</v>
      </c>
      <c r="BB41">
        <f>('Dat1'!FI42+'Dat1'!HC42+'Dat1'!IW42+'Dat1'!KQ42)/$A41</f>
        <v>0</v>
      </c>
      <c r="BC41">
        <f>('Dat1'!FJ42+'Dat1'!HD42+'Dat1'!IX42+'Dat1'!KR42)/$A41</f>
        <v>0</v>
      </c>
      <c r="BD41">
        <f>('Dat1'!FK42+'Dat1'!HE42+'Dat1'!IY42+'Dat1'!KS42)/$A41</f>
        <v>0</v>
      </c>
      <c r="BE41">
        <f>('Dat1'!FL42+'Dat1'!HF42+'Dat1'!IZ42+'Dat1'!KT42)/$A41</f>
        <v>0</v>
      </c>
      <c r="BF41">
        <f>('Dat1'!FM42+'Dat1'!HG42+'Dat1'!JA42+'Dat1'!KU42)/$A41</f>
        <v>0</v>
      </c>
      <c r="BG41">
        <f>('Dat1'!FN42+'Dat1'!HH42+'Dat1'!JB42+'Dat1'!KV42)/$A41</f>
        <v>0</v>
      </c>
      <c r="BH41">
        <f>('Dat1'!FO42+'Dat1'!HI42+'Dat1'!JC42+'Dat1'!KW42)/$A41</f>
        <v>0</v>
      </c>
      <c r="BI41">
        <f>('Dat1'!FP42+'Dat1'!HJ42+'Dat1'!JD42+'Dat1'!KX42)/$A41</f>
        <v>0</v>
      </c>
      <c r="BJ41">
        <f>('Dat1'!FQ42+'Dat1'!HK42+'Dat1'!JE42+'Dat1'!KY42)/$A41</f>
        <v>0</v>
      </c>
      <c r="BK41">
        <f>('Dat1'!FR42+'Dat1'!HL42+'Dat1'!JF42+'Dat1'!KZ42)/$A41</f>
        <v>0</v>
      </c>
      <c r="BL41">
        <f>('Dat1'!FS42+'Dat1'!HM42+'Dat1'!JG42+'Dat1'!LA42)/$A41</f>
        <v>0</v>
      </c>
      <c r="BM41">
        <f>('Dat1'!FT42+'Dat1'!HN42+'Dat1'!JH42+'Dat1'!LB42)/$A41</f>
        <v>0</v>
      </c>
      <c r="BN41">
        <f>('Dat1'!FU42+'Dat1'!HO42+'Dat1'!JI42+'Dat1'!LC42)/$A41</f>
        <v>0</v>
      </c>
      <c r="BO41">
        <f>('Dat1'!FV42+'Dat1'!HP42+'Dat1'!JJ42+'Dat1'!LD42)/$A41</f>
        <v>0</v>
      </c>
      <c r="BP41">
        <f>('Dat1'!FW42+'Dat1'!HQ42+'Dat1'!JK42+'Dat1'!LE42)/$A41</f>
        <v>0</v>
      </c>
      <c r="BQ41">
        <f>('Dat1'!FX42+'Dat1'!HR42+'Dat1'!JL42+'Dat1'!LF42)/$A41</f>
        <v>5.5</v>
      </c>
      <c r="BR41">
        <f>('Dat1'!FY42+'Dat1'!HS42+'Dat1'!JM42+'Dat1'!LG42)/$A41</f>
        <v>0</v>
      </c>
      <c r="BS41">
        <f>('Dat1'!FZ42+'Dat1'!HT42+'Dat1'!JN42+'Dat1'!LH42)/$A41</f>
        <v>0</v>
      </c>
      <c r="BT41">
        <f>('Dat1'!GA42+'Dat1'!HU42+'Dat1'!JO42+'Dat1'!LI42)/$A41</f>
        <v>0</v>
      </c>
      <c r="BU41">
        <f>('Dat1'!GB42+'Dat1'!HV42+'Dat1'!JP42+'Dat1'!LJ42)/$A41</f>
        <v>0</v>
      </c>
      <c r="BV41">
        <f>('Dat1'!GC42+'Dat1'!HW42+'Dat1'!JQ42+'Dat1'!LK42)/$A41</f>
        <v>0</v>
      </c>
      <c r="BW41">
        <f>('Dat1'!GD42+'Dat1'!HX42+'Dat1'!JR42+'Dat1'!LL42)/$A41</f>
        <v>0</v>
      </c>
      <c r="BX41">
        <f>('Dat1'!GE42+'Dat1'!HY42+'Dat1'!JS42+'Dat1'!LM42)/$A41</f>
        <v>0</v>
      </c>
      <c r="BY41">
        <f>('Dat1'!GF42+'Dat1'!HZ42+'Dat1'!JT42+'Dat1'!LN42)/$A41</f>
        <v>0</v>
      </c>
      <c r="BZ41">
        <f>('Dat1'!GG42+'Dat1'!IA42+'Dat1'!JU42+'Dat1'!LO42)/$A41</f>
        <v>0</v>
      </c>
      <c r="CA41">
        <f>('Dat1'!GH42+'Dat1'!IB42+'Dat1'!JV42+'Dat1'!LP42)/$A41</f>
        <v>2.5</v>
      </c>
      <c r="CB41">
        <f>('Dat1'!GI42+'Dat1'!IC42+'Dat1'!JW42+'Dat1'!LQ42)/$A41</f>
        <v>0</v>
      </c>
      <c r="CC41">
        <f>('Dat1'!GJ42+'Dat1'!ID42+'Dat1'!JX42+'Dat1'!LR42)/$A41</f>
        <v>0</v>
      </c>
      <c r="CD41">
        <f>('Dat1'!GK42+'Dat1'!IE42+'Dat1'!JY42+'Dat1'!LS42)/$A41</f>
        <v>0</v>
      </c>
      <c r="CE41">
        <f>('Dat1'!GL42+'Dat1'!IF42+'Dat1'!JZ42+'Dat1'!LT42)/$A41</f>
        <v>5</v>
      </c>
      <c r="CF41" s="8">
        <f t="shared" si="19"/>
        <v>0</v>
      </c>
      <c r="CG41" s="8">
        <f t="shared" si="20"/>
        <v>13</v>
      </c>
      <c r="CH41">
        <f>('Dat1'!LU42+'Dat1'!NM42+'Dat1'!PE42+'Dat1'!QW42)/$A41</f>
        <v>0</v>
      </c>
      <c r="CI41">
        <f>('Dat1'!LV42+'Dat1'!NN42+'Dat1'!PF42+'Dat1'!QX42)/$A41</f>
        <v>0</v>
      </c>
      <c r="CJ41">
        <f>('Dat1'!LW42+'Dat1'!NO42+'Dat1'!PG42+'Dat1'!QY42)/$A41</f>
        <v>0</v>
      </c>
      <c r="CK41">
        <f>('Dat1'!LX42+'Dat1'!NP42+'Dat1'!PH42+'Dat1'!QZ42)/$A41</f>
        <v>0</v>
      </c>
      <c r="CL41">
        <f>('Dat1'!LY42+'Dat1'!NQ42+'Dat1'!PI42+'Dat1'!RA42)/$A41</f>
        <v>0</v>
      </c>
      <c r="CM41">
        <f>('Dat1'!LZ42+'Dat1'!NR42+'Dat1'!PJ42+'Dat1'!RB42)/$A41</f>
        <v>0</v>
      </c>
      <c r="CN41">
        <f>('Dat1'!MA42+'Dat1'!NS42+'Dat1'!PK42+'Dat1'!RC42)/$A41</f>
        <v>0</v>
      </c>
      <c r="CO41">
        <f>('Dat1'!MB42+'Dat1'!NT42+'Dat1'!PL42+'Dat1'!RD42)/$A41</f>
        <v>0</v>
      </c>
      <c r="CP41">
        <f>('Dat1'!MC42+'Dat1'!NU42+'Dat1'!PM42+'Dat1'!RE42)/$A41</f>
        <v>0</v>
      </c>
      <c r="CQ41">
        <f>('Dat1'!MD42+'Dat1'!NV42+'Dat1'!PN42+'Dat1'!RF42)/$A41</f>
        <v>0</v>
      </c>
      <c r="CR41">
        <f>('Dat1'!ME42+'Dat1'!NW42+'Dat1'!PO42+'Dat1'!RG42)/$A41</f>
        <v>0</v>
      </c>
      <c r="CS41">
        <f>('Dat1'!MF42+'Dat1'!NX42+'Dat1'!PP42+'Dat1'!RH42)/$A41</f>
        <v>0</v>
      </c>
      <c r="CT41">
        <f>('Dat1'!MG42+'Dat1'!NY42+'Dat1'!PQ42+'Dat1'!RI42)/$A41</f>
        <v>0</v>
      </c>
      <c r="CU41">
        <f>('Dat1'!MH42+'Dat1'!NZ42+'Dat1'!PR42+'Dat1'!RJ42)/$A41</f>
        <v>0</v>
      </c>
      <c r="CV41">
        <f>('Dat1'!MI42+'Dat1'!OA42+'Dat1'!PS42+'Dat1'!RK42)/$A41</f>
        <v>0</v>
      </c>
      <c r="CW41">
        <f>('Dat1'!MJ42+'Dat1'!OB42+'Dat1'!PT42+'Dat1'!RL42)/$A41</f>
        <v>0</v>
      </c>
      <c r="CX41">
        <f>('Dat1'!MK42+'Dat1'!OC42+'Dat1'!PU42+'Dat1'!RM42)/$A41</f>
        <v>0</v>
      </c>
      <c r="CY41">
        <f>('Dat1'!ML42+'Dat1'!OD42+'Dat1'!PV42+'Dat1'!RN42)/$A41</f>
        <v>0</v>
      </c>
      <c r="CZ41">
        <f>('Dat1'!MM42+'Dat1'!OE42+'Dat1'!PW42+'Dat1'!RO42)/$A41</f>
        <v>0</v>
      </c>
      <c r="DA41">
        <f>('Dat1'!MN42+'Dat1'!OF42+'Dat1'!PX42+'Dat1'!RP42)/$A41</f>
        <v>0</v>
      </c>
      <c r="DB41">
        <f>('Dat1'!MO42+'Dat1'!OG42+'Dat1'!PY42+'Dat1'!RQ42)/$A41</f>
        <v>0</v>
      </c>
      <c r="DC41">
        <f>('Dat1'!MP42+'Dat1'!OH42+'Dat1'!PZ42+'Dat1'!RR42)/$A41</f>
        <v>0</v>
      </c>
      <c r="DD41">
        <f>('Dat1'!MQ42+'Dat1'!OI42+'Dat1'!QA42+'Dat1'!RS42)/$A41</f>
        <v>0</v>
      </c>
      <c r="DE41">
        <f>('Dat1'!MR42+'Dat1'!OJ42+'Dat1'!QB42+'Dat1'!RT42)/$A41</f>
        <v>0</v>
      </c>
      <c r="DF41">
        <f>('Dat1'!MS42+'Dat1'!OK42+'Dat1'!QC42+'Dat1'!RU42)/$A41</f>
        <v>0</v>
      </c>
      <c r="DG41">
        <f>('Dat1'!MT42+'Dat1'!OL42+'Dat1'!QD42+'Dat1'!RV42)/$A41</f>
        <v>0</v>
      </c>
      <c r="DH41">
        <f>('Dat1'!MU42+'Dat1'!OM42+'Dat1'!QE42+'Dat1'!RW42)/$A41</f>
        <v>0</v>
      </c>
      <c r="DI41">
        <f>('Dat1'!MV42+'Dat1'!ON42+'Dat1'!QF42+'Dat1'!RX42)/$A41</f>
        <v>0</v>
      </c>
      <c r="DJ41">
        <f>('Dat1'!MW42+'Dat1'!OO42+'Dat1'!QG42+'Dat1'!RY42)/$A41</f>
        <v>11.5</v>
      </c>
      <c r="DK41">
        <f>('Dat1'!MX42+'Dat1'!OP42+'Dat1'!QH42+'Dat1'!RZ42)/$A41</f>
        <v>0</v>
      </c>
      <c r="DL41">
        <f>('Dat1'!MY42+'Dat1'!OQ42+'Dat1'!QI42+'Dat1'!SA42)/$A41</f>
        <v>0</v>
      </c>
      <c r="DM41">
        <f>('Dat1'!MZ42+'Dat1'!OR42+'Dat1'!QJ42+'Dat1'!SB42)/$A41</f>
        <v>0</v>
      </c>
      <c r="DN41">
        <f>('Dat1'!NA42+'Dat1'!OS42+'Dat1'!QK42+'Dat1'!SC42)/$A41</f>
        <v>0</v>
      </c>
      <c r="DO41">
        <f>('Dat1'!NB42+'Dat1'!OT42+'Dat1'!QL42+'Dat1'!SD42)/$A41</f>
        <v>0</v>
      </c>
      <c r="DP41">
        <f>('Dat1'!NC42+'Dat1'!OU42+'Dat1'!QM42+'Dat1'!SE42)/$A41</f>
        <v>0</v>
      </c>
      <c r="DQ41">
        <f>('Dat1'!ND42+'Dat1'!OV42+'Dat1'!QN42+'Dat1'!SF42)/$A41</f>
        <v>0</v>
      </c>
      <c r="DR41">
        <f>('Dat1'!NE42+'Dat1'!OW42+'Dat1'!QO42+'Dat1'!SG42)/$A41</f>
        <v>0</v>
      </c>
      <c r="DS41">
        <f>('Dat1'!NF42+'Dat1'!OX42+'Dat1'!QP42+'Dat1'!SH42)/$A41</f>
        <v>0</v>
      </c>
      <c r="DT41">
        <f>('Dat1'!NG42+'Dat1'!OY42+'Dat1'!QQ42+'Dat1'!SI42)/$A41</f>
        <v>7</v>
      </c>
      <c r="DU41">
        <f>('Dat1'!NH42+'Dat1'!OZ42+'Dat1'!QR42+'Dat1'!SJ42)/$A41</f>
        <v>0</v>
      </c>
      <c r="DV41">
        <f>('Dat1'!NI42+'Dat1'!PA42+'Dat1'!QS42+'Dat1'!SK42)/$A41</f>
        <v>0</v>
      </c>
      <c r="DW41">
        <f>('Dat1'!NJ42+'Dat1'!PB42+'Dat1'!QT42+'Dat1'!SL42)/$A41</f>
        <v>0</v>
      </c>
      <c r="DX41">
        <f>('Dat1'!NK42+'Dat1'!PC42+'Dat1'!QU42+'Dat1'!SM42)/$A41</f>
        <v>0</v>
      </c>
      <c r="DY41">
        <f>('Dat1'!NL42+'Dat1'!PD42+'Dat1'!QV42+'Dat1'!SN42)/$A41</f>
        <v>0</v>
      </c>
      <c r="DZ41" s="8">
        <f t="shared" si="7"/>
        <v>0</v>
      </c>
      <c r="EA41" s="8">
        <f t="shared" si="8"/>
        <v>18.5</v>
      </c>
      <c r="EB41" s="127">
        <f>('Dat1'!SO42+'Dat1'!SQ42+'Dat1'!SS42+'Dat1'!SU42)/$A41</f>
        <v>1.5</v>
      </c>
      <c r="EC41" s="127">
        <f>('Dat1'!SP42+'Dat1'!SR42+'Dat1'!ST42+'Dat1'!SV42)/$A41</f>
        <v>0</v>
      </c>
      <c r="ED41" s="8">
        <f t="shared" si="16"/>
        <v>1.5</v>
      </c>
      <c r="EE41" s="8">
        <f t="shared" si="9"/>
        <v>0</v>
      </c>
      <c r="EF41">
        <f>SUM('Dat1'!SW42+'Dat1'!TE42+'Dat1'!TM42+'Dat1'!TU42)/$A41</f>
        <v>1.5</v>
      </c>
      <c r="EG41">
        <f>SUM('Dat1'!SX42+'Dat1'!TF42+'Dat1'!TN42+'Dat1'!TV42)/$A41</f>
        <v>0</v>
      </c>
      <c r="EH41">
        <f>SUM('Dat1'!SY42+'Dat1'!TG42+'Dat1'!TO42+'Dat1'!TW42)/$A41</f>
        <v>0</v>
      </c>
      <c r="EI41">
        <f>SUM('Dat1'!SZ42+'Dat1'!TH42+'Dat1'!TP42+'Dat1'!TX42)/$A41</f>
        <v>0</v>
      </c>
      <c r="EJ41">
        <f>SUM('Dat1'!TA42+'Dat1'!TI42+'Dat1'!TQ42+'Dat1'!TY42)/$A41</f>
        <v>0</v>
      </c>
      <c r="EK41">
        <f>SUM('Dat1'!TB42+'Dat1'!TJ42+'Dat1'!TR42+'Dat1'!TZ42)/$A41</f>
        <v>0</v>
      </c>
      <c r="EL41">
        <f>SUM('Dat1'!TC42+'Dat1'!TK42+'Dat1'!TS42+'Dat1'!UA42)/$A41</f>
        <v>0</v>
      </c>
      <c r="EM41">
        <f>SUM('Dat1'!TD42+'Dat1'!TL42+'Dat1'!TT42+'Dat1'!UB42)/$A41</f>
        <v>0</v>
      </c>
      <c r="EN41" s="8">
        <f t="shared" si="10"/>
        <v>1.5</v>
      </c>
      <c r="EO41" s="8">
        <f t="shared" si="11"/>
        <v>0</v>
      </c>
      <c r="EP41" s="7">
        <f>('Dat1'!UC42+'Dat1'!UG42)/2</f>
        <v>76</v>
      </c>
      <c r="EQ41" s="7">
        <f>('Dat1'!UD42+'Dat1'!UH42)/2</f>
        <v>0</v>
      </c>
      <c r="ER41" s="7">
        <f>('Dat1'!UE42+'Dat1'!UI42)/2</f>
        <v>19</v>
      </c>
      <c r="ES41" s="7">
        <f>('Dat1'!UF42+'Dat1'!UJ42)/2</f>
        <v>0</v>
      </c>
      <c r="ET41" s="8">
        <f>('Dat1'!UK42+'Dat1'!UT42)/2</f>
        <v>0</v>
      </c>
      <c r="EU41" s="8">
        <f>('Dat1'!UL42+'Dat1'!UU42)/2</f>
        <v>2.5</v>
      </c>
      <c r="EV41" s="8">
        <f>('Dat1'!UM42+'Dat1'!UV42)/2</f>
        <v>15.5</v>
      </c>
      <c r="EW41" s="8">
        <f>('Dat1'!UN42+'Dat1'!UW42)/2</f>
        <v>16</v>
      </c>
      <c r="EX41" s="8">
        <f>('Dat1'!UO42+'Dat1'!UX42)/2</f>
        <v>24</v>
      </c>
      <c r="EY41" s="8">
        <f>('Dat1'!UP42+'Dat1'!UY42)/2</f>
        <v>12</v>
      </c>
      <c r="EZ41" s="8">
        <f>('Dat1'!UQ42+'Dat1'!UZ42)/2</f>
        <v>5.5</v>
      </c>
      <c r="FA41" s="8">
        <f>('Dat1'!UR42+'Dat1'!VA42)/2</f>
        <v>0.5</v>
      </c>
      <c r="FB41" s="8">
        <f>('Dat1'!US42+'Dat1'!VB42)/2</f>
        <v>0</v>
      </c>
      <c r="FC41">
        <f>'Dat1'!VC42</f>
        <v>0</v>
      </c>
      <c r="FD41">
        <f>'Dat1'!VD42</f>
        <v>0</v>
      </c>
      <c r="FE41">
        <f>'Dat1'!VE42</f>
        <v>0</v>
      </c>
      <c r="FF41">
        <f>'Dat1'!VF42</f>
        <v>0</v>
      </c>
      <c r="FG41">
        <f>'Dat1'!VG42</f>
        <v>0</v>
      </c>
      <c r="FH41">
        <f>'Dat1'!VH42</f>
        <v>0</v>
      </c>
      <c r="FI41">
        <f>'Dat1'!VI42</f>
        <v>0</v>
      </c>
      <c r="FJ41">
        <f>'Dat1'!VJ42</f>
        <v>0</v>
      </c>
      <c r="FK41">
        <f>'Dat1'!VK42</f>
        <v>0</v>
      </c>
      <c r="FL41">
        <f>'Dat1'!VL42</f>
        <v>0</v>
      </c>
      <c r="FM41">
        <f>'Dat1'!VM42</f>
        <v>22</v>
      </c>
      <c r="FN41">
        <f>'Dat1'!VN42</f>
        <v>32</v>
      </c>
      <c r="FO41">
        <f>'Dat1'!VO42</f>
        <v>0</v>
      </c>
      <c r="FP41">
        <f>'Dat1'!VP42</f>
        <v>0</v>
      </c>
      <c r="FQ41">
        <f>'Dat1'!VQ42</f>
        <v>2</v>
      </c>
      <c r="FR41">
        <f>'Dat1'!VR42</f>
        <v>2</v>
      </c>
      <c r="FS41">
        <f>'Dat1'!VS42</f>
        <v>2</v>
      </c>
      <c r="FT41">
        <f>'Dat1'!VT42</f>
        <v>4</v>
      </c>
      <c r="FU41">
        <f>'Dat1'!VU42</f>
        <v>0</v>
      </c>
      <c r="FV41">
        <f>'Dat1'!VV42</f>
        <v>0</v>
      </c>
      <c r="FW41">
        <f>'Dat1'!VW42</f>
        <v>0</v>
      </c>
      <c r="FX41">
        <f>'Dat1'!VX42</f>
        <v>0</v>
      </c>
      <c r="FY41">
        <f>'Dat1'!VY42</f>
        <v>57</v>
      </c>
      <c r="FZ41">
        <f>'Dat1'!VZ42</f>
        <v>0</v>
      </c>
      <c r="GA41">
        <f>'Dat1'!WA42</f>
        <v>5</v>
      </c>
      <c r="GB41">
        <f>'Dat1'!WB42</f>
        <v>1</v>
      </c>
      <c r="GC41">
        <f>'Dat1'!WC42</f>
        <v>0</v>
      </c>
      <c r="GD41">
        <f>'Dat1'!WD42</f>
        <v>2</v>
      </c>
      <c r="GE41" s="12">
        <f>'Dat1'!WO42</f>
        <v>0</v>
      </c>
      <c r="GF41" s="12">
        <f>'Dat1'!WP42</f>
        <v>4</v>
      </c>
      <c r="GG41">
        <f>'Dat1'!WQ42</f>
        <v>34</v>
      </c>
      <c r="GH41">
        <f>'Dat1'!WR42</f>
        <v>0</v>
      </c>
      <c r="GI41">
        <f>'Dat1'!WS42</f>
        <v>0</v>
      </c>
      <c r="GJ41">
        <f>'Dat1'!WT42</f>
        <v>60</v>
      </c>
      <c r="GK41">
        <f>'Dat1'!WU42</f>
        <v>0</v>
      </c>
      <c r="GL41">
        <f>'Dat1'!WV42</f>
        <v>0</v>
      </c>
      <c r="GM41">
        <f>'Dat1'!WW42</f>
        <v>0</v>
      </c>
      <c r="GN41">
        <f>'Dat1'!WX42</f>
        <v>0</v>
      </c>
      <c r="GO41">
        <f>'Dat1'!WY42</f>
        <v>10</v>
      </c>
      <c r="GP41">
        <f>'Dat1'!WZ42</f>
        <v>0</v>
      </c>
      <c r="GQ41">
        <f>'Dat1'!XA42</f>
        <v>0</v>
      </c>
      <c r="GR41">
        <f>'Dat1'!XB42</f>
        <v>0</v>
      </c>
      <c r="GS41">
        <f>'Dat1'!XC42</f>
        <v>27</v>
      </c>
      <c r="GT41">
        <f>'Dat1'!XD42</f>
        <v>0</v>
      </c>
      <c r="GU41">
        <f>'Dat1'!XE42</f>
        <v>0</v>
      </c>
      <c r="GV41">
        <f>'Dat1'!XF42</f>
        <v>45</v>
      </c>
      <c r="GW41">
        <f>'Dat1'!XG42</f>
        <v>0</v>
      </c>
      <c r="GX41">
        <f>'Dat1'!XH42</f>
        <v>0</v>
      </c>
      <c r="GY41">
        <f>'Dat1'!XI42</f>
        <v>0</v>
      </c>
      <c r="GZ41">
        <f>'Dat1'!XJ42</f>
        <v>0</v>
      </c>
      <c r="HA41">
        <f>'Dat1'!XK42</f>
        <v>0</v>
      </c>
      <c r="HB41">
        <f>'Dat1'!XL42</f>
        <v>0</v>
      </c>
      <c r="HC41">
        <f>'Dat1'!XM42</f>
        <v>0</v>
      </c>
      <c r="HD41">
        <f>'Dat1'!XN42</f>
        <v>0</v>
      </c>
      <c r="HE41">
        <f>'Dat1'!XO42</f>
        <v>0</v>
      </c>
      <c r="HF41">
        <f>'Dat1'!XP42</f>
        <v>0</v>
      </c>
      <c r="HG41" s="12">
        <f t="shared" si="12"/>
        <v>131</v>
      </c>
      <c r="HH41" s="12">
        <f t="shared" si="13"/>
        <v>45</v>
      </c>
      <c r="HI41">
        <f>'Dat1'!XQ42</f>
        <v>0</v>
      </c>
      <c r="HJ41">
        <f>'Dat1'!XR42</f>
        <v>0</v>
      </c>
      <c r="HK41">
        <f>'Dat1'!XS42</f>
        <v>0</v>
      </c>
      <c r="HL41">
        <f>'Dat1'!XT42</f>
        <v>0</v>
      </c>
      <c r="HM41">
        <f>'Dat1'!XU42</f>
        <v>0</v>
      </c>
      <c r="HN41">
        <f>'Dat1'!XV42</f>
        <v>0</v>
      </c>
      <c r="HO41">
        <f>'Dat1'!XW42</f>
        <v>0</v>
      </c>
      <c r="HP41">
        <f>'Dat1'!XX42</f>
        <v>0</v>
      </c>
      <c r="HQ41">
        <f>'Dat1'!XY42</f>
        <v>0</v>
      </c>
      <c r="HR41">
        <f>'Dat1'!XZ42</f>
        <v>0</v>
      </c>
      <c r="HS41">
        <f>'Dat1'!YA42</f>
        <v>0</v>
      </c>
      <c r="HT41">
        <f>'Dat1'!YB42</f>
        <v>0</v>
      </c>
      <c r="HU41">
        <f>'Dat1'!YC42</f>
        <v>0</v>
      </c>
      <c r="HV41">
        <f>'Dat1'!YD42</f>
        <v>0</v>
      </c>
      <c r="HW41">
        <f>'Dat1'!YE42</f>
        <v>0</v>
      </c>
      <c r="HX41">
        <f>'Dat1'!YF42</f>
        <v>0</v>
      </c>
      <c r="HY41">
        <f>'Dat1'!YG42</f>
        <v>0</v>
      </c>
      <c r="HZ41">
        <f>'Dat1'!YH42</f>
        <v>0</v>
      </c>
      <c r="IA41">
        <f>'Dat1'!YI42</f>
        <v>0</v>
      </c>
      <c r="IB41">
        <f>'Dat1'!YJ42</f>
        <v>0</v>
      </c>
      <c r="IC41">
        <f>'Dat1'!YK42</f>
        <v>0</v>
      </c>
      <c r="ID41">
        <f>'Dat1'!YL42</f>
        <v>0</v>
      </c>
      <c r="IE41">
        <f>'Dat1'!YM42</f>
        <v>0</v>
      </c>
      <c r="IF41">
        <f>'Dat1'!YN42</f>
        <v>0</v>
      </c>
      <c r="IG41">
        <f>'Dat1'!YO42</f>
        <v>0</v>
      </c>
      <c r="IH41">
        <f>'Dat1'!YP42</f>
        <v>16</v>
      </c>
      <c r="II41">
        <f>'Dat1'!YQ42</f>
        <v>0</v>
      </c>
      <c r="IJ41">
        <f>'Dat1'!YR42</f>
        <v>0</v>
      </c>
      <c r="IK41">
        <f>'Dat1'!YS42</f>
        <v>0</v>
      </c>
      <c r="IL41">
        <f>'Dat1'!YT42</f>
        <v>0</v>
      </c>
      <c r="IM41">
        <f>'Dat1'!YU42</f>
        <v>0</v>
      </c>
      <c r="IN41">
        <f>'Dat1'!YV42</f>
        <v>20</v>
      </c>
      <c r="IO41">
        <f>'Dat1'!YW42</f>
        <v>7</v>
      </c>
      <c r="IP41">
        <f>'Dat1'!YX42</f>
        <v>2</v>
      </c>
      <c r="IQ41">
        <f>'Dat1'!YY42</f>
        <v>0</v>
      </c>
      <c r="IR41">
        <f>'Dat1'!YZ42</f>
        <v>0</v>
      </c>
      <c r="IS41">
        <f>'Dat1'!ZA42</f>
        <v>0</v>
      </c>
      <c r="IT41">
        <f>'Dat1'!ZB42</f>
        <v>12</v>
      </c>
      <c r="IU41">
        <f>'Dat1'!ZC42</f>
        <v>0</v>
      </c>
      <c r="IV41">
        <f>'Dat1'!ZD42</f>
        <v>0</v>
      </c>
      <c r="IW41">
        <f>'Dat1'!ZE42</f>
        <v>20</v>
      </c>
      <c r="IX41">
        <f>'Dat1'!ZF42</f>
        <v>10</v>
      </c>
      <c r="IY41">
        <f>'Dat1'!ZG42</f>
        <v>0</v>
      </c>
      <c r="IZ41">
        <f>'Dat1'!ZH42</f>
        <v>0</v>
      </c>
      <c r="JA41">
        <f>'Dat1'!ZI42</f>
        <v>8</v>
      </c>
      <c r="JB41">
        <f>'Dat1'!ZJ42</f>
        <v>5</v>
      </c>
      <c r="JC41" s="12">
        <f t="shared" si="21"/>
        <v>0</v>
      </c>
      <c r="JD41" s="12">
        <f t="shared" si="22"/>
        <v>100</v>
      </c>
      <c r="JE41">
        <f>'Dat1'!ZK42</f>
        <v>0</v>
      </c>
      <c r="JF41">
        <f>'Dat1'!ZL42</f>
        <v>0</v>
      </c>
      <c r="JG41">
        <f>'Dat1'!ZM42</f>
        <v>0</v>
      </c>
      <c r="JH41">
        <f>'Dat1'!ZN42</f>
        <v>0</v>
      </c>
      <c r="JI41">
        <f>'Dat1'!ZO42</f>
        <v>0</v>
      </c>
      <c r="JJ41">
        <f>'Dat1'!ZP42</f>
        <v>0</v>
      </c>
      <c r="JK41">
        <f>'Dat1'!ZQ42</f>
        <v>0</v>
      </c>
      <c r="JL41">
        <f>'Dat1'!ZR42</f>
        <v>0</v>
      </c>
      <c r="JM41">
        <f>'Dat1'!ZS42</f>
        <v>0</v>
      </c>
      <c r="JN41">
        <f>'Dat1'!ZT42</f>
        <v>0</v>
      </c>
      <c r="JO41">
        <f>'Dat1'!ZU42</f>
        <v>0</v>
      </c>
      <c r="JP41">
        <f>'Dat1'!ZV42</f>
        <v>0</v>
      </c>
      <c r="JQ41">
        <f>'Dat1'!ZW42</f>
        <v>0</v>
      </c>
      <c r="JR41">
        <f>'Dat1'!ZX42</f>
        <v>0</v>
      </c>
      <c r="JS41">
        <f>'Dat1'!ZY42</f>
        <v>0</v>
      </c>
      <c r="JT41">
        <f>'Dat1'!ZZ42</f>
        <v>0</v>
      </c>
      <c r="JU41">
        <f>'Dat1'!AAA42</f>
        <v>0</v>
      </c>
      <c r="JV41">
        <f>'Dat1'!AAB42</f>
        <v>0</v>
      </c>
      <c r="JW41">
        <f>'Dat1'!AAC42</f>
        <v>0</v>
      </c>
      <c r="JX41">
        <f>'Dat1'!AAD42</f>
        <v>0</v>
      </c>
      <c r="JY41">
        <f>'Dat1'!AAE42</f>
        <v>0</v>
      </c>
      <c r="JZ41">
        <f>'Dat1'!AAF42</f>
        <v>0</v>
      </c>
      <c r="KA41">
        <f>'Dat1'!AAG42</f>
        <v>0</v>
      </c>
      <c r="KB41">
        <f>'Dat1'!AAH42</f>
        <v>0</v>
      </c>
      <c r="KC41">
        <f>'Dat1'!AAI42</f>
        <v>0</v>
      </c>
      <c r="KD41">
        <f>'Dat1'!AAJ42</f>
        <v>0</v>
      </c>
      <c r="KE41">
        <f>'Dat1'!AAK42</f>
        <v>0</v>
      </c>
      <c r="KF41">
        <f>'Dat1'!AAL42</f>
        <v>0</v>
      </c>
      <c r="KG41">
        <f>'Dat1'!AAM42</f>
        <v>20</v>
      </c>
      <c r="KH41">
        <f>'Dat1'!AAN42</f>
        <v>0</v>
      </c>
      <c r="KI41">
        <f>'Dat1'!AAO42</f>
        <v>0</v>
      </c>
      <c r="KJ41">
        <f>'Dat1'!AAP42</f>
        <v>0</v>
      </c>
      <c r="KK41">
        <f>'Dat1'!AAQ42</f>
        <v>0</v>
      </c>
      <c r="KL41">
        <f>'Dat1'!AAR42</f>
        <v>0</v>
      </c>
      <c r="KM41">
        <f>'Dat1'!AAS42</f>
        <v>0</v>
      </c>
      <c r="KN41">
        <f>'Dat1'!AAT42</f>
        <v>0</v>
      </c>
      <c r="KO41">
        <f>'Dat1'!AAU42</f>
        <v>0</v>
      </c>
      <c r="KP41">
        <f>'Dat1'!AAV42</f>
        <v>0</v>
      </c>
      <c r="KQ41">
        <f>'Dat1'!AAW42</f>
        <v>16</v>
      </c>
      <c r="KR41">
        <f>'Dat1'!AAX42</f>
        <v>0</v>
      </c>
      <c r="KS41">
        <f>'Dat1'!AAY42</f>
        <v>0</v>
      </c>
      <c r="KT41">
        <f>'Dat1'!AAZ42</f>
        <v>0</v>
      </c>
      <c r="KU41">
        <f>'Dat1'!ABA42</f>
        <v>0</v>
      </c>
      <c r="KV41">
        <f>'Dat1'!ABB42</f>
        <v>0</v>
      </c>
      <c r="KW41" s="12">
        <f>SUM(Dat1fix!JE41:JZ41)</f>
        <v>0</v>
      </c>
      <c r="KX41" s="12">
        <f t="shared" si="14"/>
        <v>36</v>
      </c>
      <c r="KY41" s="12">
        <f>'Dat1'!ABC42</f>
        <v>3</v>
      </c>
      <c r="KZ41" s="12">
        <f>'Dat1'!ABD42</f>
        <v>2</v>
      </c>
      <c r="LA41">
        <f>'Dat1'!ABE42</f>
        <v>0</v>
      </c>
      <c r="LB41">
        <f>'Dat1'!ABF42</f>
        <v>0</v>
      </c>
      <c r="LC41">
        <f>'Dat1'!ABG42</f>
        <v>0</v>
      </c>
      <c r="LD41">
        <f>'Dat1'!VI42</f>
        <v>0</v>
      </c>
      <c r="LE41">
        <f>'Dat1'!VJ42</f>
        <v>0</v>
      </c>
      <c r="LF41">
        <f>'Dat1'!VK42</f>
        <v>0</v>
      </c>
      <c r="LG41">
        <f>'Dat1'!VL42</f>
        <v>0</v>
      </c>
      <c r="LH41">
        <f>'Dat1'!VM42</f>
        <v>22</v>
      </c>
      <c r="LI41">
        <f>'Dat1'!VN42</f>
        <v>32</v>
      </c>
      <c r="LJ41">
        <f>'Dat1'!VO42</f>
        <v>0</v>
      </c>
      <c r="LK41">
        <f>'Dat1'!VP42</f>
        <v>0</v>
      </c>
      <c r="LL41">
        <f>'Dat1'!VQ42</f>
        <v>2</v>
      </c>
      <c r="LM41">
        <f>'Dat1'!VR42</f>
        <v>2</v>
      </c>
      <c r="LN41">
        <f>'Dat1'!VS42</f>
        <v>2</v>
      </c>
      <c r="LO41">
        <f>'Dat1'!VT42</f>
        <v>4</v>
      </c>
      <c r="LP41">
        <f>'Dat1'!VU42</f>
        <v>0</v>
      </c>
      <c r="LQ41">
        <f>'Dat1'!VV42</f>
        <v>0</v>
      </c>
      <c r="LR41">
        <f>'Dat1'!VW42</f>
        <v>0</v>
      </c>
      <c r="LS41">
        <f>'Dat1'!VX42</f>
        <v>0</v>
      </c>
      <c r="LT41">
        <f>'Dat1'!VY42</f>
        <v>57</v>
      </c>
      <c r="LU41">
        <f>'Dat1'!VZ42</f>
        <v>0</v>
      </c>
      <c r="LV41" s="12">
        <f>'Dat1'!WA42</f>
        <v>5</v>
      </c>
      <c r="LW41" s="12">
        <f>'Dat1'!WB42</f>
        <v>1</v>
      </c>
      <c r="LX41" s="12">
        <f>'Dat1'!WC42</f>
        <v>0</v>
      </c>
      <c r="LY41" s="12">
        <f>'Dat1'!WD42</f>
        <v>2</v>
      </c>
      <c r="LZ41" s="364">
        <f>'Dat1'!AG42</f>
        <v>50</v>
      </c>
      <c r="MA41" s="364">
        <f>'Dat1'!AH42</f>
        <v>53</v>
      </c>
      <c r="MB41" s="364">
        <f>'Dat1'!AI42</f>
        <v>57</v>
      </c>
      <c r="MC41" s="364">
        <f>'Dat1'!AJ42</f>
        <v>62</v>
      </c>
      <c r="MD41" s="364">
        <f>'Dat1'!WE42</f>
        <v>165</v>
      </c>
    </row>
    <row r="42" spans="1:342">
      <c r="A42" s="73">
        <f>'Dat1'!C43</f>
        <v>4</v>
      </c>
      <c r="B42" t="str">
        <f>'Dat1'!F43</f>
        <v>Rogaland</v>
      </c>
      <c r="C42" t="str">
        <f>'Dat1'!G43</f>
        <v>Time vgs</v>
      </c>
      <c r="D42" t="str">
        <f>'Dat1'!H43&amp;" ("&amp;LEFT('Dat1'!I43,1)&amp;"S)"</f>
        <v>Åna fengsel Rødgata avd (LS)</v>
      </c>
      <c r="E42">
        <f t="shared" si="18"/>
        <v>2</v>
      </c>
      <c r="F42" s="144">
        <v>0</v>
      </c>
      <c r="G42">
        <f>'Dat1'!J43</f>
        <v>24</v>
      </c>
      <c r="H42" s="8">
        <f>('Dat1'!AK43+'Dat1'!AM43+'Dat1'!AO43+'Dat1'!AQ43)/$A42</f>
        <v>0</v>
      </c>
      <c r="I42" s="8">
        <f>('Dat1'!AL43+'Dat1'!AN43+'Dat1'!AP43+'Dat1'!AR43)/$A42</f>
        <v>0</v>
      </c>
      <c r="J42">
        <f>('Dat1'!AS43+'Dat1'!BS43+'Dat1'!CS43+'Dat1'!DS43)/$A42</f>
        <v>0</v>
      </c>
      <c r="K42">
        <f>('Dat1'!AT43+'Dat1'!BT43+'Dat1'!CT43+'Dat1'!DT43)/$A42</f>
        <v>0</v>
      </c>
      <c r="L42">
        <f>('Dat1'!AU43+'Dat1'!BU43+'Dat1'!CU43+'Dat1'!DU43)/$A42</f>
        <v>0</v>
      </c>
      <c r="M42">
        <f>('Dat1'!AV43+'Dat1'!BV43+'Dat1'!CV43+'Dat1'!DV43)/$A42</f>
        <v>0</v>
      </c>
      <c r="N42">
        <f>('Dat1'!AW43+'Dat1'!BW43+'Dat1'!CW43+'Dat1'!DW43)/$A42</f>
        <v>3.75</v>
      </c>
      <c r="O42">
        <f>('Dat1'!AX43+'Dat1'!BX43+'Dat1'!CX43+'Dat1'!DX43)/$A42</f>
        <v>0</v>
      </c>
      <c r="P42">
        <f>('Dat1'!AY43+'Dat1'!BY43+'Dat1'!CY43+'Dat1'!DY43)/$A42</f>
        <v>0</v>
      </c>
      <c r="Q42">
        <f>('Dat1'!AZ43+'Dat1'!BZ43+'Dat1'!CZ43+'Dat1'!DZ43)/$A42</f>
        <v>0</v>
      </c>
      <c r="R42">
        <f>('Dat1'!BA43+'Dat1'!CA43+'Dat1'!DA43+'Dat1'!EA43)/$A42</f>
        <v>0</v>
      </c>
      <c r="S42">
        <f>('Dat1'!BB43+'Dat1'!CB43+'Dat1'!DB43+'Dat1'!EB43)/$A42</f>
        <v>5.75</v>
      </c>
      <c r="T42">
        <f>('Dat1'!BC43+'Dat1'!CC43+'Dat1'!DC43+'Dat1'!EC43)/$A42</f>
        <v>0</v>
      </c>
      <c r="U42">
        <f>('Dat1'!BD43+'Dat1'!CD43+'Dat1'!DD43+'Dat1'!ED43)/$A42</f>
        <v>0</v>
      </c>
      <c r="V42">
        <f>('Dat1'!BE43+'Dat1'!CE43+'Dat1'!DE43+'Dat1'!EE43)/$A42</f>
        <v>0.75</v>
      </c>
      <c r="W42">
        <f>('Dat1'!BF43+'Dat1'!CF43+'Dat1'!DF43+'Dat1'!EF43)/$A42</f>
        <v>0</v>
      </c>
      <c r="X42">
        <f>('Dat1'!BG43+'Dat1'!CG43+'Dat1'!DG43+'Dat1'!EG43)/$A42</f>
        <v>0</v>
      </c>
      <c r="Y42">
        <f>('Dat1'!BH43+'Dat1'!CH43+'Dat1'!DH43+'Dat1'!EH43)/$A42</f>
        <v>0</v>
      </c>
      <c r="Z42">
        <f>('Dat1'!BI43+'Dat1'!CI43+'Dat1'!DI43+'Dat1'!EI43)/$A42</f>
        <v>0</v>
      </c>
      <c r="AA42">
        <f>('Dat1'!BJ43+'Dat1'!CJ43+'Dat1'!DJ43+'Dat1'!EJ43)/$A42</f>
        <v>0</v>
      </c>
      <c r="AB42">
        <f>('Dat1'!BK43+'Dat1'!CK43+'Dat1'!DK43+'Dat1'!EK43)/$A42</f>
        <v>0</v>
      </c>
      <c r="AC42">
        <f>('Dat1'!BL43+'Dat1'!CL43+'Dat1'!DL43+'Dat1'!EL43)/$A42</f>
        <v>0</v>
      </c>
      <c r="AD42">
        <f>('Dat1'!BM43+'Dat1'!CM43+'Dat1'!DM43+'Dat1'!EM43)/$A42</f>
        <v>0</v>
      </c>
      <c r="AE42">
        <f>('Dat1'!BN43+'Dat1'!CN43+'Dat1'!DN43+'Dat1'!EN43)/$A42</f>
        <v>0</v>
      </c>
      <c r="AF42">
        <f>('Dat1'!BO43+'Dat1'!CO43+'Dat1'!DO43+'Dat1'!EO43)/$A42</f>
        <v>0</v>
      </c>
      <c r="AG42">
        <f>('Dat1'!BP43+'Dat1'!CP43+'Dat1'!DP43+'Dat1'!EP43)/$A42</f>
        <v>0</v>
      </c>
      <c r="AH42">
        <f>('Dat1'!BQ43+'Dat1'!CQ43+'Dat1'!DQ43+'Dat1'!EQ43)/$A42</f>
        <v>0</v>
      </c>
      <c r="AI42">
        <f>('Dat1'!BR43+'Dat1'!CR43+'Dat1'!DR43+'Dat1'!ER43)/$A42</f>
        <v>0</v>
      </c>
      <c r="AJ42" s="8">
        <f t="shared" si="5"/>
        <v>10.25</v>
      </c>
      <c r="AK42" s="8">
        <f t="shared" si="6"/>
        <v>0</v>
      </c>
      <c r="AL42">
        <f>('Dat1'!ES43+'Dat1'!GM43+'Dat1'!IG43+'Dat1'!KA43)/$A42</f>
        <v>0</v>
      </c>
      <c r="AM42">
        <f>('Dat1'!ET43+'Dat1'!GN43+'Dat1'!IH43+'Dat1'!KB43)/$A42</f>
        <v>0</v>
      </c>
      <c r="AN42">
        <f>('Dat1'!EU43+'Dat1'!GO43+'Dat1'!II43+'Dat1'!KC43)/$A42</f>
        <v>0</v>
      </c>
      <c r="AO42">
        <f>('Dat1'!EV43+'Dat1'!GP43+'Dat1'!IJ43+'Dat1'!KD43)/$A42</f>
        <v>0</v>
      </c>
      <c r="AP42">
        <f>('Dat1'!EW43+'Dat1'!GQ43+'Dat1'!IK43+'Dat1'!KE43)/$A42</f>
        <v>0</v>
      </c>
      <c r="AQ42">
        <f>('Dat1'!EX43+'Dat1'!GR43+'Dat1'!IL43+'Dat1'!KF43)/$A42</f>
        <v>0</v>
      </c>
      <c r="AR42">
        <f>('Dat1'!EY43+'Dat1'!GS43+'Dat1'!IM43+'Dat1'!KG43)/$A42</f>
        <v>0</v>
      </c>
      <c r="AS42">
        <f>('Dat1'!EZ43+'Dat1'!GT43+'Dat1'!IN43+'Dat1'!KH43)/$A42</f>
        <v>0</v>
      </c>
      <c r="AT42">
        <f>('Dat1'!FA43+'Dat1'!GU43+'Dat1'!IO43+'Dat1'!KI43)/$A42</f>
        <v>0</v>
      </c>
      <c r="AU42">
        <f>('Dat1'!FB43+'Dat1'!GV43+'Dat1'!IP43+'Dat1'!KJ43)/$A42</f>
        <v>0</v>
      </c>
      <c r="AV42">
        <f>('Dat1'!FC43+'Dat1'!GW43+'Dat1'!IQ43+'Dat1'!KK43)/$A42</f>
        <v>0</v>
      </c>
      <c r="AW42">
        <f>('Dat1'!FD43+'Dat1'!GX43+'Dat1'!IR43+'Dat1'!KL43)/$A42</f>
        <v>0</v>
      </c>
      <c r="AX42">
        <f>('Dat1'!FE43+'Dat1'!GY43+'Dat1'!IS43+'Dat1'!KM43)/$A42</f>
        <v>0</v>
      </c>
      <c r="AY42">
        <f>('Dat1'!FF43+'Dat1'!GZ43+'Dat1'!IT43+'Dat1'!KN43)/$A42</f>
        <v>0</v>
      </c>
      <c r="AZ42">
        <f>('Dat1'!FG43+'Dat1'!HA43+'Dat1'!IU43+'Dat1'!KO43)/$A42</f>
        <v>0</v>
      </c>
      <c r="BA42">
        <f>('Dat1'!FH43+'Dat1'!HB43+'Dat1'!IV43+'Dat1'!KP43)/$A42</f>
        <v>0</v>
      </c>
      <c r="BB42">
        <f>('Dat1'!FI43+'Dat1'!HC43+'Dat1'!IW43+'Dat1'!KQ43)/$A42</f>
        <v>0</v>
      </c>
      <c r="BC42">
        <f>('Dat1'!FJ43+'Dat1'!HD43+'Dat1'!IX43+'Dat1'!KR43)/$A42</f>
        <v>0</v>
      </c>
      <c r="BD42">
        <f>('Dat1'!FK43+'Dat1'!HE43+'Dat1'!IY43+'Dat1'!KS43)/$A42</f>
        <v>0</v>
      </c>
      <c r="BE42">
        <f>('Dat1'!FL43+'Dat1'!HF43+'Dat1'!IZ43+'Dat1'!KT43)/$A42</f>
        <v>0</v>
      </c>
      <c r="BF42">
        <f>('Dat1'!FM43+'Dat1'!HG43+'Dat1'!JA43+'Dat1'!KU43)/$A42</f>
        <v>0</v>
      </c>
      <c r="BG42">
        <f>('Dat1'!FN43+'Dat1'!HH43+'Dat1'!JB43+'Dat1'!KV43)/$A42</f>
        <v>0</v>
      </c>
      <c r="BH42">
        <f>('Dat1'!FO43+'Dat1'!HI43+'Dat1'!JC43+'Dat1'!KW43)/$A42</f>
        <v>0</v>
      </c>
      <c r="BI42">
        <f>('Dat1'!FP43+'Dat1'!HJ43+'Dat1'!JD43+'Dat1'!KX43)/$A42</f>
        <v>0</v>
      </c>
      <c r="BJ42">
        <f>('Dat1'!FQ43+'Dat1'!HK43+'Dat1'!JE43+'Dat1'!KY43)/$A42</f>
        <v>0</v>
      </c>
      <c r="BK42">
        <f>('Dat1'!FR43+'Dat1'!HL43+'Dat1'!JF43+'Dat1'!KZ43)/$A42</f>
        <v>0</v>
      </c>
      <c r="BL42">
        <f>('Dat1'!FS43+'Dat1'!HM43+'Dat1'!JG43+'Dat1'!LA43)/$A42</f>
        <v>0</v>
      </c>
      <c r="BM42">
        <f>('Dat1'!FT43+'Dat1'!HN43+'Dat1'!JH43+'Dat1'!LB43)/$A42</f>
        <v>0</v>
      </c>
      <c r="BN42">
        <f>('Dat1'!FU43+'Dat1'!HO43+'Dat1'!JI43+'Dat1'!LC43)/$A42</f>
        <v>0</v>
      </c>
      <c r="BO42">
        <f>('Dat1'!FV43+'Dat1'!HP43+'Dat1'!JJ43+'Dat1'!LD43)/$A42</f>
        <v>0</v>
      </c>
      <c r="BP42">
        <f>('Dat1'!FW43+'Dat1'!HQ43+'Dat1'!JK43+'Dat1'!LE43)/$A42</f>
        <v>0</v>
      </c>
      <c r="BQ42">
        <f>('Dat1'!FX43+'Dat1'!HR43+'Dat1'!JL43+'Dat1'!LF43)/$A42</f>
        <v>0</v>
      </c>
      <c r="BR42">
        <f>('Dat1'!FY43+'Dat1'!HS43+'Dat1'!JM43+'Dat1'!LG43)/$A42</f>
        <v>0</v>
      </c>
      <c r="BS42">
        <f>('Dat1'!FZ43+'Dat1'!HT43+'Dat1'!JN43+'Dat1'!LH43)/$A42</f>
        <v>0</v>
      </c>
      <c r="BT42">
        <f>('Dat1'!GA43+'Dat1'!HU43+'Dat1'!JO43+'Dat1'!LI43)/$A42</f>
        <v>0</v>
      </c>
      <c r="BU42">
        <f>('Dat1'!GB43+'Dat1'!HV43+'Dat1'!JP43+'Dat1'!LJ43)/$A42</f>
        <v>0</v>
      </c>
      <c r="BV42">
        <f>('Dat1'!GC43+'Dat1'!HW43+'Dat1'!JQ43+'Dat1'!LK43)/$A42</f>
        <v>0</v>
      </c>
      <c r="BW42">
        <f>('Dat1'!GD43+'Dat1'!HX43+'Dat1'!JR43+'Dat1'!LL43)/$A42</f>
        <v>0</v>
      </c>
      <c r="BX42">
        <f>('Dat1'!GE43+'Dat1'!HY43+'Dat1'!JS43+'Dat1'!LM43)/$A42</f>
        <v>0</v>
      </c>
      <c r="BY42">
        <f>('Dat1'!GF43+'Dat1'!HZ43+'Dat1'!JT43+'Dat1'!LN43)/$A42</f>
        <v>0</v>
      </c>
      <c r="BZ42">
        <f>('Dat1'!GG43+'Dat1'!IA43+'Dat1'!JU43+'Dat1'!LO43)/$A42</f>
        <v>0</v>
      </c>
      <c r="CA42">
        <f>('Dat1'!GH43+'Dat1'!IB43+'Dat1'!JV43+'Dat1'!LP43)/$A42</f>
        <v>0</v>
      </c>
      <c r="CB42">
        <f>('Dat1'!GI43+'Dat1'!IC43+'Dat1'!JW43+'Dat1'!LQ43)/$A42</f>
        <v>0</v>
      </c>
      <c r="CC42">
        <f>('Dat1'!GJ43+'Dat1'!ID43+'Dat1'!JX43+'Dat1'!LR43)/$A42</f>
        <v>0</v>
      </c>
      <c r="CD42">
        <f>('Dat1'!GK43+'Dat1'!IE43+'Dat1'!JY43+'Dat1'!LS43)/$A42</f>
        <v>0</v>
      </c>
      <c r="CE42">
        <f>('Dat1'!GL43+'Dat1'!IF43+'Dat1'!JZ43+'Dat1'!LT43)/$A42</f>
        <v>0</v>
      </c>
      <c r="CF42" s="8">
        <f t="shared" si="19"/>
        <v>0</v>
      </c>
      <c r="CG42" s="8">
        <f t="shared" si="20"/>
        <v>0</v>
      </c>
      <c r="CH42">
        <f>('Dat1'!LU43+'Dat1'!NM43+'Dat1'!PE43+'Dat1'!QW43)/$A42</f>
        <v>0</v>
      </c>
      <c r="CI42">
        <f>('Dat1'!LV43+'Dat1'!NN43+'Dat1'!PF43+'Dat1'!QX43)/$A42</f>
        <v>0</v>
      </c>
      <c r="CJ42">
        <f>('Dat1'!LW43+'Dat1'!NO43+'Dat1'!PG43+'Dat1'!QY43)/$A42</f>
        <v>0</v>
      </c>
      <c r="CK42">
        <f>('Dat1'!LX43+'Dat1'!NP43+'Dat1'!PH43+'Dat1'!QZ43)/$A42</f>
        <v>0</v>
      </c>
      <c r="CL42">
        <f>('Dat1'!LY43+'Dat1'!NQ43+'Dat1'!PI43+'Dat1'!RA43)/$A42</f>
        <v>0</v>
      </c>
      <c r="CM42">
        <f>('Dat1'!LZ43+'Dat1'!NR43+'Dat1'!PJ43+'Dat1'!RB43)/$A42</f>
        <v>0</v>
      </c>
      <c r="CN42">
        <f>('Dat1'!MA43+'Dat1'!NS43+'Dat1'!PK43+'Dat1'!RC43)/$A42</f>
        <v>0</v>
      </c>
      <c r="CO42">
        <f>('Dat1'!MB43+'Dat1'!NT43+'Dat1'!PL43+'Dat1'!RD43)/$A42</f>
        <v>0</v>
      </c>
      <c r="CP42">
        <f>('Dat1'!MC43+'Dat1'!NU43+'Dat1'!PM43+'Dat1'!RE43)/$A42</f>
        <v>0</v>
      </c>
      <c r="CQ42">
        <f>('Dat1'!MD43+'Dat1'!NV43+'Dat1'!PN43+'Dat1'!RF43)/$A42</f>
        <v>0</v>
      </c>
      <c r="CR42">
        <f>('Dat1'!ME43+'Dat1'!NW43+'Dat1'!PO43+'Dat1'!RG43)/$A42</f>
        <v>0</v>
      </c>
      <c r="CS42">
        <f>('Dat1'!MF43+'Dat1'!NX43+'Dat1'!PP43+'Dat1'!RH43)/$A42</f>
        <v>0</v>
      </c>
      <c r="CT42">
        <f>('Dat1'!MG43+'Dat1'!NY43+'Dat1'!PQ43+'Dat1'!RI43)/$A42</f>
        <v>0</v>
      </c>
      <c r="CU42">
        <f>('Dat1'!MH43+'Dat1'!NZ43+'Dat1'!PR43+'Dat1'!RJ43)/$A42</f>
        <v>0</v>
      </c>
      <c r="CV42">
        <f>('Dat1'!MI43+'Dat1'!OA43+'Dat1'!PS43+'Dat1'!RK43)/$A42</f>
        <v>0</v>
      </c>
      <c r="CW42">
        <f>('Dat1'!MJ43+'Dat1'!OB43+'Dat1'!PT43+'Dat1'!RL43)/$A42</f>
        <v>0</v>
      </c>
      <c r="CX42">
        <f>('Dat1'!MK43+'Dat1'!OC43+'Dat1'!PU43+'Dat1'!RM43)/$A42</f>
        <v>0</v>
      </c>
      <c r="CY42">
        <f>('Dat1'!ML43+'Dat1'!OD43+'Dat1'!PV43+'Dat1'!RN43)/$A42</f>
        <v>0</v>
      </c>
      <c r="CZ42">
        <f>('Dat1'!MM43+'Dat1'!OE43+'Dat1'!PW43+'Dat1'!RO43)/$A42</f>
        <v>0</v>
      </c>
      <c r="DA42">
        <f>('Dat1'!MN43+'Dat1'!OF43+'Dat1'!PX43+'Dat1'!RP43)/$A42</f>
        <v>0</v>
      </c>
      <c r="DB42">
        <f>('Dat1'!MO43+'Dat1'!OG43+'Dat1'!PY43+'Dat1'!RQ43)/$A42</f>
        <v>0</v>
      </c>
      <c r="DC42">
        <f>('Dat1'!MP43+'Dat1'!OH43+'Dat1'!PZ43+'Dat1'!RR43)/$A42</f>
        <v>0</v>
      </c>
      <c r="DD42">
        <f>('Dat1'!MQ43+'Dat1'!OI43+'Dat1'!QA43+'Dat1'!RS43)/$A42</f>
        <v>0</v>
      </c>
      <c r="DE42">
        <f>('Dat1'!MR43+'Dat1'!OJ43+'Dat1'!QB43+'Dat1'!RT43)/$A42</f>
        <v>0</v>
      </c>
      <c r="DF42">
        <f>('Dat1'!MS43+'Dat1'!OK43+'Dat1'!QC43+'Dat1'!RU43)/$A42</f>
        <v>0</v>
      </c>
      <c r="DG42">
        <f>('Dat1'!MT43+'Dat1'!OL43+'Dat1'!QD43+'Dat1'!RV43)/$A42</f>
        <v>0</v>
      </c>
      <c r="DH42">
        <f>('Dat1'!MU43+'Dat1'!OM43+'Dat1'!QE43+'Dat1'!RW43)/$A42</f>
        <v>0</v>
      </c>
      <c r="DI42">
        <f>('Dat1'!MV43+'Dat1'!ON43+'Dat1'!QF43+'Dat1'!RX43)/$A42</f>
        <v>0</v>
      </c>
      <c r="DJ42">
        <f>('Dat1'!MW43+'Dat1'!OO43+'Dat1'!QG43+'Dat1'!RY43)/$A42</f>
        <v>0</v>
      </c>
      <c r="DK42">
        <f>('Dat1'!MX43+'Dat1'!OP43+'Dat1'!QH43+'Dat1'!RZ43)/$A42</f>
        <v>0</v>
      </c>
      <c r="DL42">
        <f>('Dat1'!MY43+'Dat1'!OQ43+'Dat1'!QI43+'Dat1'!SA43)/$A42</f>
        <v>0</v>
      </c>
      <c r="DM42">
        <f>('Dat1'!MZ43+'Dat1'!OR43+'Dat1'!QJ43+'Dat1'!SB43)/$A42</f>
        <v>0</v>
      </c>
      <c r="DN42">
        <f>('Dat1'!NA43+'Dat1'!OS43+'Dat1'!QK43+'Dat1'!SC43)/$A42</f>
        <v>0</v>
      </c>
      <c r="DO42">
        <f>('Dat1'!NB43+'Dat1'!OT43+'Dat1'!QL43+'Dat1'!SD43)/$A42</f>
        <v>0</v>
      </c>
      <c r="DP42">
        <f>('Dat1'!NC43+'Dat1'!OU43+'Dat1'!QM43+'Dat1'!SE43)/$A42</f>
        <v>0</v>
      </c>
      <c r="DQ42">
        <f>('Dat1'!ND43+'Dat1'!OV43+'Dat1'!QN43+'Dat1'!SF43)/$A42</f>
        <v>0</v>
      </c>
      <c r="DR42">
        <f>('Dat1'!NE43+'Dat1'!OW43+'Dat1'!QO43+'Dat1'!SG43)/$A42</f>
        <v>0</v>
      </c>
      <c r="DS42">
        <f>('Dat1'!NF43+'Dat1'!OX43+'Dat1'!QP43+'Dat1'!SH43)/$A42</f>
        <v>0</v>
      </c>
      <c r="DT42">
        <f>('Dat1'!NG43+'Dat1'!OY43+'Dat1'!QQ43+'Dat1'!SI43)/$A42</f>
        <v>0</v>
      </c>
      <c r="DU42">
        <f>('Dat1'!NH43+'Dat1'!OZ43+'Dat1'!QR43+'Dat1'!SJ43)/$A42</f>
        <v>0</v>
      </c>
      <c r="DV42">
        <f>('Dat1'!NI43+'Dat1'!PA43+'Dat1'!QS43+'Dat1'!SK43)/$A42</f>
        <v>0</v>
      </c>
      <c r="DW42">
        <f>('Dat1'!NJ43+'Dat1'!PB43+'Dat1'!QT43+'Dat1'!SL43)/$A42</f>
        <v>0</v>
      </c>
      <c r="DX42">
        <f>('Dat1'!NK43+'Dat1'!PC43+'Dat1'!QU43+'Dat1'!SM43)/$A42</f>
        <v>0</v>
      </c>
      <c r="DY42">
        <f>('Dat1'!NL43+'Dat1'!PD43+'Dat1'!QV43+'Dat1'!SN43)/$A42</f>
        <v>0</v>
      </c>
      <c r="DZ42" s="8">
        <f t="shared" si="7"/>
        <v>0</v>
      </c>
      <c r="EA42" s="8">
        <f t="shared" si="8"/>
        <v>0</v>
      </c>
      <c r="EB42" s="127">
        <f>('Dat1'!SO43+'Dat1'!SQ43+'Dat1'!SS43+'Dat1'!SU43)/$A42</f>
        <v>1.25</v>
      </c>
      <c r="EC42" s="127">
        <f>('Dat1'!SP43+'Dat1'!SR43+'Dat1'!ST43+'Dat1'!SV43)/$A42</f>
        <v>0</v>
      </c>
      <c r="ED42" s="8">
        <f t="shared" si="16"/>
        <v>1.25</v>
      </c>
      <c r="EE42" s="8">
        <f t="shared" si="9"/>
        <v>0</v>
      </c>
      <c r="EF42">
        <f>SUM('Dat1'!SW43+'Dat1'!TE43+'Dat1'!TM43+'Dat1'!TU43)/$A42</f>
        <v>0.5</v>
      </c>
      <c r="EG42">
        <f>SUM('Dat1'!SX43+'Dat1'!TF43+'Dat1'!TN43+'Dat1'!TV43)/$A42</f>
        <v>0.25</v>
      </c>
      <c r="EH42">
        <f>SUM('Dat1'!SY43+'Dat1'!TG43+'Dat1'!TO43+'Dat1'!TW43)/$A42</f>
        <v>0.25</v>
      </c>
      <c r="EI42">
        <f>SUM('Dat1'!SZ43+'Dat1'!TH43+'Dat1'!TP43+'Dat1'!TX43)/$A42</f>
        <v>0</v>
      </c>
      <c r="EJ42">
        <f>SUM('Dat1'!TA43+'Dat1'!TI43+'Dat1'!TQ43+'Dat1'!TY43)/$A42</f>
        <v>0</v>
      </c>
      <c r="EK42">
        <f>SUM('Dat1'!TB43+'Dat1'!TJ43+'Dat1'!TR43+'Dat1'!TZ43)/$A42</f>
        <v>0</v>
      </c>
      <c r="EL42">
        <f>SUM('Dat1'!TC43+'Dat1'!TK43+'Dat1'!TS43+'Dat1'!UA43)/$A42</f>
        <v>0</v>
      </c>
      <c r="EM42">
        <f>SUM('Dat1'!TD43+'Dat1'!TL43+'Dat1'!TT43+'Dat1'!UB43)/$A42</f>
        <v>0</v>
      </c>
      <c r="EN42" s="8">
        <f t="shared" si="10"/>
        <v>1</v>
      </c>
      <c r="EO42" s="8">
        <f t="shared" si="11"/>
        <v>0</v>
      </c>
      <c r="EP42" s="7">
        <f>('Dat1'!UC43+'Dat1'!UG43)/2</f>
        <v>9.5</v>
      </c>
      <c r="EQ42" s="7">
        <f>('Dat1'!UD43+'Dat1'!UH43)/2</f>
        <v>0</v>
      </c>
      <c r="ER42" s="7">
        <f>('Dat1'!UE43+'Dat1'!UI43)/2</f>
        <v>0</v>
      </c>
      <c r="ES42" s="7">
        <f>('Dat1'!UF43+'Dat1'!UJ43)/2</f>
        <v>0</v>
      </c>
      <c r="ET42" s="8">
        <f>('Dat1'!UK43+'Dat1'!UT43)/2</f>
        <v>0</v>
      </c>
      <c r="EU42" s="8">
        <f>('Dat1'!UL43+'Dat1'!UU43)/2</f>
        <v>0</v>
      </c>
      <c r="EV42" s="8">
        <f>('Dat1'!UM43+'Dat1'!UV43)/2</f>
        <v>0.5</v>
      </c>
      <c r="EW42" s="8">
        <f>('Dat1'!UN43+'Dat1'!UW43)/2</f>
        <v>3.5</v>
      </c>
      <c r="EX42" s="8">
        <f>('Dat1'!UO43+'Dat1'!UX43)/2</f>
        <v>2</v>
      </c>
      <c r="EY42" s="8">
        <f>('Dat1'!UP43+'Dat1'!UY43)/2</f>
        <v>1</v>
      </c>
      <c r="EZ42" s="8">
        <f>('Dat1'!UQ43+'Dat1'!UZ43)/2</f>
        <v>2</v>
      </c>
      <c r="FA42" s="8">
        <f>('Dat1'!UR43+'Dat1'!VA43)/2</f>
        <v>0.5</v>
      </c>
      <c r="FB42" s="8">
        <f>('Dat1'!US43+'Dat1'!VB43)/2</f>
        <v>0</v>
      </c>
      <c r="FC42">
        <f>'Dat1'!VC43</f>
        <v>0</v>
      </c>
      <c r="FD42">
        <f>'Dat1'!VD43</f>
        <v>0</v>
      </c>
      <c r="FE42">
        <f>'Dat1'!VE43</f>
        <v>0</v>
      </c>
      <c r="FF42">
        <f>'Dat1'!VF43</f>
        <v>0</v>
      </c>
      <c r="FG42">
        <f>'Dat1'!VG43</f>
        <v>0</v>
      </c>
      <c r="FH42">
        <f>'Dat1'!VH43</f>
        <v>0</v>
      </c>
      <c r="FI42">
        <f>'Dat1'!VI43</f>
        <v>0</v>
      </c>
      <c r="FJ42">
        <f>'Dat1'!VJ43</f>
        <v>0</v>
      </c>
      <c r="FK42">
        <f>'Dat1'!VK43</f>
        <v>0</v>
      </c>
      <c r="FL42">
        <f>'Dat1'!VL43</f>
        <v>0</v>
      </c>
      <c r="FM42">
        <f>'Dat1'!VM43</f>
        <v>0</v>
      </c>
      <c r="FN42">
        <f>'Dat1'!VN43</f>
        <v>0</v>
      </c>
      <c r="FO42">
        <f>'Dat1'!VO43</f>
        <v>0</v>
      </c>
      <c r="FP42">
        <f>'Dat1'!VP43</f>
        <v>0</v>
      </c>
      <c r="FQ42">
        <f>'Dat1'!VQ43</f>
        <v>0</v>
      </c>
      <c r="FR42">
        <f>'Dat1'!VR43</f>
        <v>0</v>
      </c>
      <c r="FS42">
        <f>'Dat1'!VS43</f>
        <v>0</v>
      </c>
      <c r="FT42">
        <f>'Dat1'!VT43</f>
        <v>0</v>
      </c>
      <c r="FU42">
        <f>'Dat1'!VU43</f>
        <v>0</v>
      </c>
      <c r="FV42">
        <f>'Dat1'!VV43</f>
        <v>0</v>
      </c>
      <c r="FW42">
        <f>'Dat1'!VW43</f>
        <v>0</v>
      </c>
      <c r="FX42">
        <f>'Dat1'!VX43</f>
        <v>0</v>
      </c>
      <c r="FY42">
        <f>'Dat1'!VY43</f>
        <v>0</v>
      </c>
      <c r="FZ42">
        <f>'Dat1'!VZ43</f>
        <v>0</v>
      </c>
      <c r="GA42">
        <f>'Dat1'!WA43</f>
        <v>0</v>
      </c>
      <c r="GB42">
        <f>'Dat1'!WB43</f>
        <v>0</v>
      </c>
      <c r="GC42">
        <f>'Dat1'!WC43</f>
        <v>0</v>
      </c>
      <c r="GD42">
        <f>'Dat1'!WD43</f>
        <v>0</v>
      </c>
      <c r="GE42" s="12">
        <f>'Dat1'!WO43</f>
        <v>0</v>
      </c>
      <c r="GF42" s="12">
        <f>'Dat1'!WP43</f>
        <v>0</v>
      </c>
      <c r="GG42">
        <f>'Dat1'!WQ43</f>
        <v>0</v>
      </c>
      <c r="GH42">
        <f>'Dat1'!WR43</f>
        <v>0</v>
      </c>
      <c r="GI42">
        <f>'Dat1'!WS43</f>
        <v>0</v>
      </c>
      <c r="GJ42">
        <f>'Dat1'!WT43</f>
        <v>0</v>
      </c>
      <c r="GK42">
        <f>'Dat1'!WU43</f>
        <v>12</v>
      </c>
      <c r="GL42">
        <f>'Dat1'!WV43</f>
        <v>0</v>
      </c>
      <c r="GM42">
        <f>'Dat1'!WW43</f>
        <v>0</v>
      </c>
      <c r="GN42">
        <f>'Dat1'!WX43</f>
        <v>0</v>
      </c>
      <c r="GO42">
        <f>'Dat1'!WY43</f>
        <v>0</v>
      </c>
      <c r="GP42">
        <f>'Dat1'!WZ43</f>
        <v>10</v>
      </c>
      <c r="GQ42">
        <f>'Dat1'!XA43</f>
        <v>0</v>
      </c>
      <c r="GR42">
        <f>'Dat1'!XB43</f>
        <v>0</v>
      </c>
      <c r="GS42">
        <f>'Dat1'!XC43</f>
        <v>0</v>
      </c>
      <c r="GT42">
        <f>'Dat1'!XD43</f>
        <v>0</v>
      </c>
      <c r="GU42">
        <f>'Dat1'!XE43</f>
        <v>0</v>
      </c>
      <c r="GV42">
        <f>'Dat1'!XF43</f>
        <v>0</v>
      </c>
      <c r="GW42">
        <f>'Dat1'!XG43</f>
        <v>0</v>
      </c>
      <c r="GX42">
        <f>'Dat1'!XH43</f>
        <v>0</v>
      </c>
      <c r="GY42">
        <f>'Dat1'!XI43</f>
        <v>0</v>
      </c>
      <c r="GZ42">
        <f>'Dat1'!XJ43</f>
        <v>0</v>
      </c>
      <c r="HA42">
        <f>'Dat1'!XK43</f>
        <v>0</v>
      </c>
      <c r="HB42">
        <f>'Dat1'!XL43</f>
        <v>0</v>
      </c>
      <c r="HC42">
        <f>'Dat1'!XM43</f>
        <v>0</v>
      </c>
      <c r="HD42">
        <f>'Dat1'!XN43</f>
        <v>0</v>
      </c>
      <c r="HE42">
        <f>'Dat1'!XO43</f>
        <v>0</v>
      </c>
      <c r="HF42">
        <f>'Dat1'!XP43</f>
        <v>0</v>
      </c>
      <c r="HG42" s="12">
        <f t="shared" si="12"/>
        <v>22</v>
      </c>
      <c r="HH42" s="12">
        <f t="shared" si="13"/>
        <v>0</v>
      </c>
      <c r="HI42">
        <f>'Dat1'!XQ43</f>
        <v>0</v>
      </c>
      <c r="HJ42">
        <f>'Dat1'!XR43</f>
        <v>0</v>
      </c>
      <c r="HK42">
        <f>'Dat1'!XS43</f>
        <v>0</v>
      </c>
      <c r="HL42">
        <f>'Dat1'!XT43</f>
        <v>0</v>
      </c>
      <c r="HM42">
        <f>'Dat1'!XU43</f>
        <v>0</v>
      </c>
      <c r="HN42">
        <f>'Dat1'!XV43</f>
        <v>0</v>
      </c>
      <c r="HO42">
        <f>'Dat1'!XW43</f>
        <v>0</v>
      </c>
      <c r="HP42">
        <f>'Dat1'!XX43</f>
        <v>0</v>
      </c>
      <c r="HQ42">
        <f>'Dat1'!XY43</f>
        <v>0</v>
      </c>
      <c r="HR42">
        <f>'Dat1'!XZ43</f>
        <v>0</v>
      </c>
      <c r="HS42">
        <f>'Dat1'!YA43</f>
        <v>0</v>
      </c>
      <c r="HT42">
        <f>'Dat1'!YB43</f>
        <v>0</v>
      </c>
      <c r="HU42">
        <f>'Dat1'!YC43</f>
        <v>0</v>
      </c>
      <c r="HV42">
        <f>'Dat1'!YD43</f>
        <v>0</v>
      </c>
      <c r="HW42">
        <f>'Dat1'!YE43</f>
        <v>0</v>
      </c>
      <c r="HX42">
        <f>'Dat1'!YF43</f>
        <v>0</v>
      </c>
      <c r="HY42">
        <f>'Dat1'!YG43</f>
        <v>0</v>
      </c>
      <c r="HZ42">
        <f>'Dat1'!YH43</f>
        <v>0</v>
      </c>
      <c r="IA42">
        <f>'Dat1'!YI43</f>
        <v>0</v>
      </c>
      <c r="IB42">
        <f>'Dat1'!YJ43</f>
        <v>0</v>
      </c>
      <c r="IC42">
        <f>'Dat1'!YK43</f>
        <v>0</v>
      </c>
      <c r="ID42">
        <f>'Dat1'!YL43</f>
        <v>0</v>
      </c>
      <c r="IE42">
        <f>'Dat1'!YM43</f>
        <v>0</v>
      </c>
      <c r="IF42">
        <f>'Dat1'!YN43</f>
        <v>0</v>
      </c>
      <c r="IG42">
        <f>'Dat1'!YO43</f>
        <v>0</v>
      </c>
      <c r="IH42">
        <f>'Dat1'!YP43</f>
        <v>0</v>
      </c>
      <c r="II42">
        <f>'Dat1'!YQ43</f>
        <v>0</v>
      </c>
      <c r="IJ42">
        <f>'Dat1'!YR43</f>
        <v>0</v>
      </c>
      <c r="IK42">
        <f>'Dat1'!YS43</f>
        <v>0</v>
      </c>
      <c r="IL42">
        <f>'Dat1'!YT43</f>
        <v>0</v>
      </c>
      <c r="IM42">
        <f>'Dat1'!YU43</f>
        <v>0</v>
      </c>
      <c r="IN42">
        <f>'Dat1'!YV43</f>
        <v>0</v>
      </c>
      <c r="IO42">
        <f>'Dat1'!YW43</f>
        <v>0</v>
      </c>
      <c r="IP42">
        <f>'Dat1'!YX43</f>
        <v>0</v>
      </c>
      <c r="IQ42">
        <f>'Dat1'!YY43</f>
        <v>0</v>
      </c>
      <c r="IR42">
        <f>'Dat1'!YZ43</f>
        <v>0</v>
      </c>
      <c r="IS42">
        <f>'Dat1'!ZA43</f>
        <v>0</v>
      </c>
      <c r="IT42">
        <f>'Dat1'!ZB43</f>
        <v>0</v>
      </c>
      <c r="IU42">
        <f>'Dat1'!ZC43</f>
        <v>0</v>
      </c>
      <c r="IV42">
        <f>'Dat1'!ZD43</f>
        <v>0</v>
      </c>
      <c r="IW42">
        <f>'Dat1'!ZE43</f>
        <v>0</v>
      </c>
      <c r="IX42">
        <f>'Dat1'!ZF43</f>
        <v>0</v>
      </c>
      <c r="IY42">
        <f>'Dat1'!ZG43</f>
        <v>0</v>
      </c>
      <c r="IZ42">
        <f>'Dat1'!ZH43</f>
        <v>0</v>
      </c>
      <c r="JA42">
        <f>'Dat1'!ZI43</f>
        <v>0</v>
      </c>
      <c r="JB42">
        <f>'Dat1'!ZJ43</f>
        <v>0</v>
      </c>
      <c r="JC42" s="12">
        <f t="shared" si="21"/>
        <v>0</v>
      </c>
      <c r="JD42" s="12">
        <f t="shared" si="22"/>
        <v>0</v>
      </c>
      <c r="JE42">
        <f>'Dat1'!ZK43</f>
        <v>0</v>
      </c>
      <c r="JF42">
        <f>'Dat1'!ZL43</f>
        <v>0</v>
      </c>
      <c r="JG42">
        <f>'Dat1'!ZM43</f>
        <v>0</v>
      </c>
      <c r="JH42">
        <f>'Dat1'!ZN43</f>
        <v>0</v>
      </c>
      <c r="JI42">
        <f>'Dat1'!ZO43</f>
        <v>0</v>
      </c>
      <c r="JJ42">
        <f>'Dat1'!ZP43</f>
        <v>0</v>
      </c>
      <c r="JK42">
        <f>'Dat1'!ZQ43</f>
        <v>0</v>
      </c>
      <c r="JL42">
        <f>'Dat1'!ZR43</f>
        <v>0</v>
      </c>
      <c r="JM42">
        <f>'Dat1'!ZS43</f>
        <v>0</v>
      </c>
      <c r="JN42">
        <f>'Dat1'!ZT43</f>
        <v>0</v>
      </c>
      <c r="JO42">
        <f>'Dat1'!ZU43</f>
        <v>0</v>
      </c>
      <c r="JP42">
        <f>'Dat1'!ZV43</f>
        <v>0</v>
      </c>
      <c r="JQ42">
        <f>'Dat1'!ZW43</f>
        <v>0</v>
      </c>
      <c r="JR42">
        <f>'Dat1'!ZX43</f>
        <v>0</v>
      </c>
      <c r="JS42">
        <f>'Dat1'!ZY43</f>
        <v>0</v>
      </c>
      <c r="JT42">
        <f>'Dat1'!ZZ43</f>
        <v>0</v>
      </c>
      <c r="JU42">
        <f>'Dat1'!AAA43</f>
        <v>0</v>
      </c>
      <c r="JV42">
        <f>'Dat1'!AAB43</f>
        <v>0</v>
      </c>
      <c r="JW42">
        <f>'Dat1'!AAC43</f>
        <v>0</v>
      </c>
      <c r="JX42">
        <f>'Dat1'!AAD43</f>
        <v>0</v>
      </c>
      <c r="JY42">
        <f>'Dat1'!AAE43</f>
        <v>0</v>
      </c>
      <c r="JZ42">
        <f>'Dat1'!AAF43</f>
        <v>0</v>
      </c>
      <c r="KA42">
        <f>'Dat1'!AAG43</f>
        <v>0</v>
      </c>
      <c r="KB42">
        <f>'Dat1'!AAH43</f>
        <v>0</v>
      </c>
      <c r="KC42">
        <f>'Dat1'!AAI43</f>
        <v>0</v>
      </c>
      <c r="KD42">
        <f>'Dat1'!AAJ43</f>
        <v>0</v>
      </c>
      <c r="KE42">
        <f>'Dat1'!AAK43</f>
        <v>0</v>
      </c>
      <c r="KF42">
        <f>'Dat1'!AAL43</f>
        <v>0</v>
      </c>
      <c r="KG42">
        <f>'Dat1'!AAM43</f>
        <v>0</v>
      </c>
      <c r="KH42">
        <f>'Dat1'!AAN43</f>
        <v>0</v>
      </c>
      <c r="KI42">
        <f>'Dat1'!AAO43</f>
        <v>0</v>
      </c>
      <c r="KJ42">
        <f>'Dat1'!AAP43</f>
        <v>0</v>
      </c>
      <c r="KK42">
        <f>'Dat1'!AAQ43</f>
        <v>0</v>
      </c>
      <c r="KL42">
        <f>'Dat1'!AAR43</f>
        <v>0</v>
      </c>
      <c r="KM42">
        <f>'Dat1'!AAS43</f>
        <v>0</v>
      </c>
      <c r="KN42">
        <f>'Dat1'!AAT43</f>
        <v>0</v>
      </c>
      <c r="KO42">
        <f>'Dat1'!AAU43</f>
        <v>0</v>
      </c>
      <c r="KP42">
        <f>'Dat1'!AAV43</f>
        <v>0</v>
      </c>
      <c r="KQ42">
        <f>'Dat1'!AAW43</f>
        <v>0</v>
      </c>
      <c r="KR42">
        <f>'Dat1'!AAX43</f>
        <v>0</v>
      </c>
      <c r="KS42">
        <f>'Dat1'!AAY43</f>
        <v>0</v>
      </c>
      <c r="KT42">
        <f>'Dat1'!AAZ43</f>
        <v>0</v>
      </c>
      <c r="KU42">
        <f>'Dat1'!ABA43</f>
        <v>0</v>
      </c>
      <c r="KV42">
        <f>'Dat1'!ABB43</f>
        <v>0</v>
      </c>
      <c r="KW42" s="12">
        <f>SUM(Dat1fix!JE42:JZ42)</f>
        <v>0</v>
      </c>
      <c r="KX42" s="12">
        <f t="shared" si="14"/>
        <v>0</v>
      </c>
      <c r="KY42" s="12">
        <f>'Dat1'!ABC43</f>
        <v>3</v>
      </c>
      <c r="KZ42" s="12">
        <f>'Dat1'!ABD43</f>
        <v>0</v>
      </c>
      <c r="LA42">
        <f>'Dat1'!ABE43</f>
        <v>0</v>
      </c>
      <c r="LB42">
        <f>'Dat1'!ABF43</f>
        <v>0</v>
      </c>
      <c r="LC42">
        <f>'Dat1'!ABG43</f>
        <v>0</v>
      </c>
      <c r="LD42">
        <f>'Dat1'!VI43</f>
        <v>0</v>
      </c>
      <c r="LE42">
        <f>'Dat1'!VJ43</f>
        <v>0</v>
      </c>
      <c r="LF42">
        <f>'Dat1'!VK43</f>
        <v>0</v>
      </c>
      <c r="LG42">
        <f>'Dat1'!VL43</f>
        <v>0</v>
      </c>
      <c r="LH42">
        <f>'Dat1'!VM43</f>
        <v>0</v>
      </c>
      <c r="LI42">
        <f>'Dat1'!VN43</f>
        <v>0</v>
      </c>
      <c r="LJ42">
        <f>'Dat1'!VO43</f>
        <v>0</v>
      </c>
      <c r="LK42">
        <f>'Dat1'!VP43</f>
        <v>0</v>
      </c>
      <c r="LL42">
        <f>'Dat1'!VQ43</f>
        <v>0</v>
      </c>
      <c r="LM42">
        <f>'Dat1'!VR43</f>
        <v>0</v>
      </c>
      <c r="LN42">
        <f>'Dat1'!VS43</f>
        <v>0</v>
      </c>
      <c r="LO42">
        <f>'Dat1'!VT43</f>
        <v>0</v>
      </c>
      <c r="LP42">
        <f>'Dat1'!VU43</f>
        <v>0</v>
      </c>
      <c r="LQ42">
        <f>'Dat1'!VV43</f>
        <v>0</v>
      </c>
      <c r="LR42">
        <f>'Dat1'!VW43</f>
        <v>0</v>
      </c>
      <c r="LS42">
        <f>'Dat1'!VX43</f>
        <v>0</v>
      </c>
      <c r="LT42">
        <f>'Dat1'!VY43</f>
        <v>0</v>
      </c>
      <c r="LU42">
        <f>'Dat1'!VZ43</f>
        <v>0</v>
      </c>
      <c r="LV42" s="12">
        <f>'Dat1'!WA43</f>
        <v>0</v>
      </c>
      <c r="LW42" s="12">
        <f>'Dat1'!WB43</f>
        <v>0</v>
      </c>
      <c r="LX42" s="12">
        <f>'Dat1'!WC43</f>
        <v>0</v>
      </c>
      <c r="LY42" s="12">
        <f>'Dat1'!WD43</f>
        <v>0</v>
      </c>
      <c r="LZ42" s="364">
        <f>'Dat1'!AG43</f>
        <v>8</v>
      </c>
      <c r="MA42" s="364">
        <f>'Dat1'!AH43</f>
        <v>10</v>
      </c>
      <c r="MB42" s="364">
        <f>'Dat1'!AI43</f>
        <v>8</v>
      </c>
      <c r="MC42" s="364">
        <f>'Dat1'!AJ43</f>
        <v>12</v>
      </c>
      <c r="MD42" s="364">
        <f>'Dat1'!WE43</f>
        <v>0</v>
      </c>
    </row>
    <row r="43" spans="1:342">
      <c r="A43" s="73">
        <f>'Dat1'!C44</f>
        <v>4</v>
      </c>
      <c r="B43" t="str">
        <f>'Dat1'!F44</f>
        <v>Rogaland</v>
      </c>
      <c r="C43" t="str">
        <f>'Dat1'!G44</f>
        <v>Ølen vgs</v>
      </c>
      <c r="D43" t="str">
        <f>'Dat1'!H44&amp;" ("&amp;LEFT('Dat1'!I44,1)&amp;"S)"</f>
        <v>Sandeid fengsel (LS)</v>
      </c>
      <c r="E43">
        <f t="shared" si="18"/>
        <v>2</v>
      </c>
      <c r="F43">
        <f t="shared" si="15"/>
        <v>2</v>
      </c>
      <c r="G43">
        <f>'Dat1'!J44</f>
        <v>88</v>
      </c>
      <c r="H43" s="8">
        <f>('Dat1'!AK44+'Dat1'!AM44+'Dat1'!AO44+'Dat1'!AQ44)/$A43</f>
        <v>0</v>
      </c>
      <c r="I43" s="8">
        <f>('Dat1'!AL44+'Dat1'!AN44+'Dat1'!AP44+'Dat1'!AR44)/$A43</f>
        <v>1.75</v>
      </c>
      <c r="J43">
        <f>('Dat1'!AS44+'Dat1'!BS44+'Dat1'!CS44+'Dat1'!DS44)/$A43</f>
        <v>0</v>
      </c>
      <c r="K43">
        <f>('Dat1'!AT44+'Dat1'!BT44+'Dat1'!CT44+'Dat1'!DT44)/$A43</f>
        <v>0</v>
      </c>
      <c r="L43">
        <f>('Dat1'!AU44+'Dat1'!BU44+'Dat1'!CU44+'Dat1'!DU44)/$A43</f>
        <v>0</v>
      </c>
      <c r="M43">
        <f>('Dat1'!AV44+'Dat1'!BV44+'Dat1'!CV44+'Dat1'!DV44)/$A43</f>
        <v>0</v>
      </c>
      <c r="N43">
        <f>('Dat1'!AW44+'Dat1'!BW44+'Dat1'!CW44+'Dat1'!DW44)/$A43</f>
        <v>0</v>
      </c>
      <c r="O43">
        <f>('Dat1'!AX44+'Dat1'!BX44+'Dat1'!CX44+'Dat1'!DX44)/$A43</f>
        <v>0</v>
      </c>
      <c r="P43">
        <f>('Dat1'!AY44+'Dat1'!BY44+'Dat1'!CY44+'Dat1'!DY44)/$A43</f>
        <v>0</v>
      </c>
      <c r="Q43">
        <f>('Dat1'!AZ44+'Dat1'!BZ44+'Dat1'!CZ44+'Dat1'!DZ44)/$A43</f>
        <v>0</v>
      </c>
      <c r="R43">
        <f>('Dat1'!BA44+'Dat1'!CA44+'Dat1'!DA44+'Dat1'!EA44)/$A43</f>
        <v>0</v>
      </c>
      <c r="S43">
        <f>('Dat1'!BB44+'Dat1'!CB44+'Dat1'!DB44+'Dat1'!EB44)/$A43</f>
        <v>0</v>
      </c>
      <c r="T43">
        <f>('Dat1'!BC44+'Dat1'!CC44+'Dat1'!DC44+'Dat1'!EC44)/$A43</f>
        <v>0</v>
      </c>
      <c r="U43">
        <f>('Dat1'!BD44+'Dat1'!CD44+'Dat1'!DD44+'Dat1'!ED44)/$A43</f>
        <v>0</v>
      </c>
      <c r="V43">
        <f>('Dat1'!BE44+'Dat1'!CE44+'Dat1'!DE44+'Dat1'!EE44)/$A43</f>
        <v>0</v>
      </c>
      <c r="W43">
        <f>('Dat1'!BF44+'Dat1'!CF44+'Dat1'!DF44+'Dat1'!EF44)/$A43</f>
        <v>2</v>
      </c>
      <c r="X43">
        <f>('Dat1'!BG44+'Dat1'!CG44+'Dat1'!DG44+'Dat1'!EG44)/$A43</f>
        <v>0</v>
      </c>
      <c r="Y43">
        <f>('Dat1'!BH44+'Dat1'!CH44+'Dat1'!DH44+'Dat1'!EH44)/$A43</f>
        <v>0</v>
      </c>
      <c r="Z43">
        <f>('Dat1'!BI44+'Dat1'!CI44+'Dat1'!DI44+'Dat1'!EI44)/$A43</f>
        <v>3.5</v>
      </c>
      <c r="AA43">
        <f>('Dat1'!BJ44+'Dat1'!CJ44+'Dat1'!DJ44+'Dat1'!EJ44)/$A43</f>
        <v>2.25</v>
      </c>
      <c r="AB43">
        <f>('Dat1'!BK44+'Dat1'!CK44+'Dat1'!DK44+'Dat1'!EK44)/$A43</f>
        <v>0</v>
      </c>
      <c r="AC43">
        <f>('Dat1'!BL44+'Dat1'!CL44+'Dat1'!DL44+'Dat1'!EL44)/$A43</f>
        <v>1</v>
      </c>
      <c r="AD43">
        <f>('Dat1'!BM44+'Dat1'!CM44+'Dat1'!DM44+'Dat1'!EM44)/$A43</f>
        <v>1</v>
      </c>
      <c r="AE43">
        <f>('Dat1'!BN44+'Dat1'!CN44+'Dat1'!DN44+'Dat1'!EN44)/$A43</f>
        <v>0</v>
      </c>
      <c r="AF43">
        <f>('Dat1'!BO44+'Dat1'!CO44+'Dat1'!DO44+'Dat1'!EO44)/$A43</f>
        <v>0.25</v>
      </c>
      <c r="AG43">
        <f>('Dat1'!BP44+'Dat1'!CP44+'Dat1'!DP44+'Dat1'!EP44)/$A43</f>
        <v>0</v>
      </c>
      <c r="AH43">
        <f>('Dat1'!BQ44+'Dat1'!CQ44+'Dat1'!DQ44+'Dat1'!EQ44)/$A43</f>
        <v>1.5</v>
      </c>
      <c r="AI43">
        <f>('Dat1'!BR44+'Dat1'!CR44+'Dat1'!DR44+'Dat1'!ER44)/$A43</f>
        <v>1.5</v>
      </c>
      <c r="AJ43" s="8">
        <f t="shared" si="5"/>
        <v>0</v>
      </c>
      <c r="AK43" s="8">
        <f t="shared" si="6"/>
        <v>13</v>
      </c>
      <c r="AL43">
        <f>('Dat1'!ES44+'Dat1'!GM44+'Dat1'!IG44+'Dat1'!KA44)/$A43</f>
        <v>0</v>
      </c>
      <c r="AM43">
        <f>('Dat1'!ET44+'Dat1'!GN44+'Dat1'!IH44+'Dat1'!KB44)/$A43</f>
        <v>0</v>
      </c>
      <c r="AN43">
        <f>('Dat1'!EU44+'Dat1'!GO44+'Dat1'!II44+'Dat1'!KC44)/$A43</f>
        <v>0</v>
      </c>
      <c r="AO43">
        <f>('Dat1'!EV44+'Dat1'!GP44+'Dat1'!IJ44+'Dat1'!KD44)/$A43</f>
        <v>0</v>
      </c>
      <c r="AP43">
        <f>('Dat1'!EW44+'Dat1'!GQ44+'Dat1'!IK44+'Dat1'!KE44)/$A43</f>
        <v>0</v>
      </c>
      <c r="AQ43">
        <f>('Dat1'!EX44+'Dat1'!GR44+'Dat1'!IL44+'Dat1'!KF44)/$A43</f>
        <v>0</v>
      </c>
      <c r="AR43">
        <f>('Dat1'!EY44+'Dat1'!GS44+'Dat1'!IM44+'Dat1'!KG44)/$A43</f>
        <v>0</v>
      </c>
      <c r="AS43">
        <f>('Dat1'!EZ44+'Dat1'!GT44+'Dat1'!IN44+'Dat1'!KH44)/$A43</f>
        <v>0</v>
      </c>
      <c r="AT43">
        <f>('Dat1'!FA44+'Dat1'!GU44+'Dat1'!IO44+'Dat1'!KI44)/$A43</f>
        <v>0</v>
      </c>
      <c r="AU43">
        <f>('Dat1'!FB44+'Dat1'!GV44+'Dat1'!IP44+'Dat1'!KJ44)/$A43</f>
        <v>0</v>
      </c>
      <c r="AV43">
        <f>('Dat1'!FC44+'Dat1'!GW44+'Dat1'!IQ44+'Dat1'!KK44)/$A43</f>
        <v>0</v>
      </c>
      <c r="AW43">
        <f>('Dat1'!FD44+'Dat1'!GX44+'Dat1'!IR44+'Dat1'!KL44)/$A43</f>
        <v>0</v>
      </c>
      <c r="AX43">
        <f>('Dat1'!FE44+'Dat1'!GY44+'Dat1'!IS44+'Dat1'!KM44)/$A43</f>
        <v>0</v>
      </c>
      <c r="AY43">
        <f>('Dat1'!FF44+'Dat1'!GZ44+'Dat1'!IT44+'Dat1'!KN44)/$A43</f>
        <v>0</v>
      </c>
      <c r="AZ43">
        <f>('Dat1'!FG44+'Dat1'!HA44+'Dat1'!IU44+'Dat1'!KO44)/$A43</f>
        <v>0</v>
      </c>
      <c r="BA43">
        <f>('Dat1'!FH44+'Dat1'!HB44+'Dat1'!IV44+'Dat1'!KP44)/$A43</f>
        <v>0</v>
      </c>
      <c r="BB43">
        <f>('Dat1'!FI44+'Dat1'!HC44+'Dat1'!IW44+'Dat1'!KQ44)/$A43</f>
        <v>0</v>
      </c>
      <c r="BC43">
        <f>('Dat1'!FJ44+'Dat1'!HD44+'Dat1'!IX44+'Dat1'!KR44)/$A43</f>
        <v>0</v>
      </c>
      <c r="BD43">
        <f>('Dat1'!FK44+'Dat1'!HE44+'Dat1'!IY44+'Dat1'!KS44)/$A43</f>
        <v>0</v>
      </c>
      <c r="BE43">
        <f>('Dat1'!FL44+'Dat1'!HF44+'Dat1'!IZ44+'Dat1'!KT44)/$A43</f>
        <v>0</v>
      </c>
      <c r="BF43">
        <f>('Dat1'!FM44+'Dat1'!HG44+'Dat1'!JA44+'Dat1'!KU44)/$A43</f>
        <v>0</v>
      </c>
      <c r="BG43">
        <f>('Dat1'!FN44+'Dat1'!HH44+'Dat1'!JB44+'Dat1'!KV44)/$A43</f>
        <v>0</v>
      </c>
      <c r="BH43">
        <f>('Dat1'!FO44+'Dat1'!HI44+'Dat1'!JC44+'Dat1'!KW44)/$A43</f>
        <v>0</v>
      </c>
      <c r="BI43">
        <f>('Dat1'!FP44+'Dat1'!HJ44+'Dat1'!JD44+'Dat1'!KX44)/$A43</f>
        <v>0</v>
      </c>
      <c r="BJ43">
        <f>('Dat1'!FQ44+'Dat1'!HK44+'Dat1'!JE44+'Dat1'!KY44)/$A43</f>
        <v>0.25</v>
      </c>
      <c r="BK43">
        <f>('Dat1'!FR44+'Dat1'!HL44+'Dat1'!JF44+'Dat1'!KZ44)/$A43</f>
        <v>0</v>
      </c>
      <c r="BL43">
        <f>('Dat1'!FS44+'Dat1'!HM44+'Dat1'!JG44+'Dat1'!LA44)/$A43</f>
        <v>0</v>
      </c>
      <c r="BM43">
        <f>('Dat1'!FT44+'Dat1'!HN44+'Dat1'!JH44+'Dat1'!LB44)/$A43</f>
        <v>2.75</v>
      </c>
      <c r="BN43">
        <f>('Dat1'!FU44+'Dat1'!HO44+'Dat1'!JI44+'Dat1'!LC44)/$A43</f>
        <v>0</v>
      </c>
      <c r="BO43">
        <f>('Dat1'!FV44+'Dat1'!HP44+'Dat1'!JJ44+'Dat1'!LD44)/$A43</f>
        <v>0</v>
      </c>
      <c r="BP43">
        <f>('Dat1'!FW44+'Dat1'!HQ44+'Dat1'!JK44+'Dat1'!LE44)/$A43</f>
        <v>0</v>
      </c>
      <c r="BQ43">
        <f>('Dat1'!FX44+'Dat1'!HR44+'Dat1'!JL44+'Dat1'!LF44)/$A43</f>
        <v>1</v>
      </c>
      <c r="BR43">
        <f>('Dat1'!FY44+'Dat1'!HS44+'Dat1'!JM44+'Dat1'!LG44)/$A43</f>
        <v>0</v>
      </c>
      <c r="BS43">
        <f>('Dat1'!FZ44+'Dat1'!HT44+'Dat1'!JN44+'Dat1'!LH44)/$A43</f>
        <v>0</v>
      </c>
      <c r="BT43">
        <f>('Dat1'!GA44+'Dat1'!HU44+'Dat1'!JO44+'Dat1'!LI44)/$A43</f>
        <v>0</v>
      </c>
      <c r="BU43">
        <f>('Dat1'!GB44+'Dat1'!HV44+'Dat1'!JP44+'Dat1'!LJ44)/$A43</f>
        <v>0</v>
      </c>
      <c r="BV43">
        <f>('Dat1'!GC44+'Dat1'!HW44+'Dat1'!JQ44+'Dat1'!LK44)/$A43</f>
        <v>0</v>
      </c>
      <c r="BW43">
        <f>('Dat1'!GD44+'Dat1'!HX44+'Dat1'!JR44+'Dat1'!LL44)/$A43</f>
        <v>0</v>
      </c>
      <c r="BX43">
        <f>('Dat1'!GE44+'Dat1'!HY44+'Dat1'!JS44+'Dat1'!LM44)/$A43</f>
        <v>0</v>
      </c>
      <c r="BY43">
        <f>('Dat1'!GF44+'Dat1'!HZ44+'Dat1'!JT44+'Dat1'!LN44)/$A43</f>
        <v>0</v>
      </c>
      <c r="BZ43">
        <f>('Dat1'!GG44+'Dat1'!IA44+'Dat1'!JU44+'Dat1'!LO44)/$A43</f>
        <v>2.75</v>
      </c>
      <c r="CA43">
        <f>('Dat1'!GH44+'Dat1'!IB44+'Dat1'!JV44+'Dat1'!LP44)/$A43</f>
        <v>2.25</v>
      </c>
      <c r="CB43">
        <f>('Dat1'!GI44+'Dat1'!IC44+'Dat1'!JW44+'Dat1'!LQ44)/$A43</f>
        <v>0</v>
      </c>
      <c r="CC43">
        <f>('Dat1'!GJ44+'Dat1'!ID44+'Dat1'!JX44+'Dat1'!LR44)/$A43</f>
        <v>0</v>
      </c>
      <c r="CD43">
        <f>('Dat1'!GK44+'Dat1'!IE44+'Dat1'!JY44+'Dat1'!LS44)/$A43</f>
        <v>0</v>
      </c>
      <c r="CE43">
        <f>('Dat1'!GL44+'Dat1'!IF44+'Dat1'!JZ44+'Dat1'!LT44)/$A43</f>
        <v>0.25</v>
      </c>
      <c r="CF43" s="8">
        <f t="shared" si="19"/>
        <v>0</v>
      </c>
      <c r="CG43" s="8">
        <f t="shared" si="20"/>
        <v>9.25</v>
      </c>
      <c r="CH43">
        <f>('Dat1'!LU44+'Dat1'!NM44+'Dat1'!PE44+'Dat1'!QW44)/$A43</f>
        <v>0</v>
      </c>
      <c r="CI43">
        <f>('Dat1'!LV44+'Dat1'!NN44+'Dat1'!PF44+'Dat1'!QX44)/$A43</f>
        <v>0</v>
      </c>
      <c r="CJ43">
        <f>('Dat1'!LW44+'Dat1'!NO44+'Dat1'!PG44+'Dat1'!QY44)/$A43</f>
        <v>0</v>
      </c>
      <c r="CK43">
        <f>('Dat1'!LX44+'Dat1'!NP44+'Dat1'!PH44+'Dat1'!QZ44)/$A43</f>
        <v>0</v>
      </c>
      <c r="CL43">
        <f>('Dat1'!LY44+'Dat1'!NQ44+'Dat1'!PI44+'Dat1'!RA44)/$A43</f>
        <v>0</v>
      </c>
      <c r="CM43">
        <f>('Dat1'!LZ44+'Dat1'!NR44+'Dat1'!PJ44+'Dat1'!RB44)/$A43</f>
        <v>0</v>
      </c>
      <c r="CN43">
        <f>('Dat1'!MA44+'Dat1'!NS44+'Dat1'!PK44+'Dat1'!RC44)/$A43</f>
        <v>0</v>
      </c>
      <c r="CO43">
        <f>('Dat1'!MB44+'Dat1'!NT44+'Dat1'!PL44+'Dat1'!RD44)/$A43</f>
        <v>0</v>
      </c>
      <c r="CP43">
        <f>('Dat1'!MC44+'Dat1'!NU44+'Dat1'!PM44+'Dat1'!RE44)/$A43</f>
        <v>0</v>
      </c>
      <c r="CQ43">
        <f>('Dat1'!MD44+'Dat1'!NV44+'Dat1'!PN44+'Dat1'!RF44)/$A43</f>
        <v>0</v>
      </c>
      <c r="CR43">
        <f>('Dat1'!ME44+'Dat1'!NW44+'Dat1'!PO44+'Dat1'!RG44)/$A43</f>
        <v>0</v>
      </c>
      <c r="CS43">
        <f>('Dat1'!MF44+'Dat1'!NX44+'Dat1'!PP44+'Dat1'!RH44)/$A43</f>
        <v>0</v>
      </c>
      <c r="CT43">
        <f>('Dat1'!MG44+'Dat1'!NY44+'Dat1'!PQ44+'Dat1'!RI44)/$A43</f>
        <v>0</v>
      </c>
      <c r="CU43">
        <f>('Dat1'!MH44+'Dat1'!NZ44+'Dat1'!PR44+'Dat1'!RJ44)/$A43</f>
        <v>0</v>
      </c>
      <c r="CV43">
        <f>('Dat1'!MI44+'Dat1'!OA44+'Dat1'!PS44+'Dat1'!RK44)/$A43</f>
        <v>0</v>
      </c>
      <c r="CW43">
        <f>('Dat1'!MJ44+'Dat1'!OB44+'Dat1'!PT44+'Dat1'!RL44)/$A43</f>
        <v>0</v>
      </c>
      <c r="CX43">
        <f>('Dat1'!MK44+'Dat1'!OC44+'Dat1'!PU44+'Dat1'!RM44)/$A43</f>
        <v>0</v>
      </c>
      <c r="CY43">
        <f>('Dat1'!ML44+'Dat1'!OD44+'Dat1'!PV44+'Dat1'!RN44)/$A43</f>
        <v>0</v>
      </c>
      <c r="CZ43">
        <f>('Dat1'!MM44+'Dat1'!OE44+'Dat1'!PW44+'Dat1'!RO44)/$A43</f>
        <v>0</v>
      </c>
      <c r="DA43">
        <f>('Dat1'!MN44+'Dat1'!OF44+'Dat1'!PX44+'Dat1'!RP44)/$A43</f>
        <v>0</v>
      </c>
      <c r="DB43">
        <f>('Dat1'!MO44+'Dat1'!OG44+'Dat1'!PY44+'Dat1'!RQ44)/$A43</f>
        <v>0</v>
      </c>
      <c r="DC43">
        <f>('Dat1'!MP44+'Dat1'!OH44+'Dat1'!PZ44+'Dat1'!RR44)/$A43</f>
        <v>0</v>
      </c>
      <c r="DD43">
        <f>('Dat1'!MQ44+'Dat1'!OI44+'Dat1'!QA44+'Dat1'!RS44)/$A43</f>
        <v>0</v>
      </c>
      <c r="DE43">
        <f>('Dat1'!MR44+'Dat1'!OJ44+'Dat1'!QB44+'Dat1'!RT44)/$A43</f>
        <v>0.75</v>
      </c>
      <c r="DF43">
        <f>('Dat1'!MS44+'Dat1'!OK44+'Dat1'!QC44+'Dat1'!RU44)/$A43</f>
        <v>0</v>
      </c>
      <c r="DG43">
        <f>('Dat1'!MT44+'Dat1'!OL44+'Dat1'!QD44+'Dat1'!RV44)/$A43</f>
        <v>0</v>
      </c>
      <c r="DH43">
        <f>('Dat1'!MU44+'Dat1'!OM44+'Dat1'!QE44+'Dat1'!RW44)/$A43</f>
        <v>0</v>
      </c>
      <c r="DI43">
        <f>('Dat1'!MV44+'Dat1'!ON44+'Dat1'!QF44+'Dat1'!RX44)/$A43</f>
        <v>0</v>
      </c>
      <c r="DJ43">
        <f>('Dat1'!MW44+'Dat1'!OO44+'Dat1'!QG44+'Dat1'!RY44)/$A43</f>
        <v>0</v>
      </c>
      <c r="DK43">
        <f>('Dat1'!MX44+'Dat1'!OP44+'Dat1'!QH44+'Dat1'!RZ44)/$A43</f>
        <v>0</v>
      </c>
      <c r="DL43">
        <f>('Dat1'!MY44+'Dat1'!OQ44+'Dat1'!QI44+'Dat1'!SA44)/$A43</f>
        <v>0</v>
      </c>
      <c r="DM43">
        <f>('Dat1'!MZ44+'Dat1'!OR44+'Dat1'!QJ44+'Dat1'!SB44)/$A43</f>
        <v>0</v>
      </c>
      <c r="DN43">
        <f>('Dat1'!NA44+'Dat1'!OS44+'Dat1'!QK44+'Dat1'!SC44)/$A43</f>
        <v>0</v>
      </c>
      <c r="DO43">
        <f>('Dat1'!NB44+'Dat1'!OT44+'Dat1'!QL44+'Dat1'!SD44)/$A43</f>
        <v>0</v>
      </c>
      <c r="DP43">
        <f>('Dat1'!NC44+'Dat1'!OU44+'Dat1'!QM44+'Dat1'!SE44)/$A43</f>
        <v>0</v>
      </c>
      <c r="DQ43">
        <f>('Dat1'!ND44+'Dat1'!OV44+'Dat1'!QN44+'Dat1'!SF44)/$A43</f>
        <v>0</v>
      </c>
      <c r="DR43">
        <f>('Dat1'!NE44+'Dat1'!OW44+'Dat1'!QO44+'Dat1'!SG44)/$A43</f>
        <v>0</v>
      </c>
      <c r="DS43">
        <f>('Dat1'!NF44+'Dat1'!OX44+'Dat1'!QP44+'Dat1'!SH44)/$A43</f>
        <v>0</v>
      </c>
      <c r="DT43">
        <f>('Dat1'!NG44+'Dat1'!OY44+'Dat1'!QQ44+'Dat1'!SI44)/$A43</f>
        <v>3.75</v>
      </c>
      <c r="DU43">
        <f>('Dat1'!NH44+'Dat1'!OZ44+'Dat1'!QR44+'Dat1'!SJ44)/$A43</f>
        <v>0</v>
      </c>
      <c r="DV43">
        <f>('Dat1'!NI44+'Dat1'!PA44+'Dat1'!QS44+'Dat1'!SK44)/$A43</f>
        <v>0</v>
      </c>
      <c r="DW43">
        <f>('Dat1'!NJ44+'Dat1'!PB44+'Dat1'!QT44+'Dat1'!SL44)/$A43</f>
        <v>0</v>
      </c>
      <c r="DX43">
        <f>('Dat1'!NK44+'Dat1'!PC44+'Dat1'!QU44+'Dat1'!SM44)/$A43</f>
        <v>0.5</v>
      </c>
      <c r="DY43">
        <f>('Dat1'!NL44+'Dat1'!PD44+'Dat1'!QV44+'Dat1'!SN44)/$A43</f>
        <v>0</v>
      </c>
      <c r="DZ43" s="8">
        <f t="shared" si="7"/>
        <v>0</v>
      </c>
      <c r="EA43" s="8">
        <f t="shared" si="8"/>
        <v>5</v>
      </c>
      <c r="EB43" s="127">
        <f>('Dat1'!SO44+'Dat1'!SQ44+'Dat1'!SS44+'Dat1'!SU44)/$A43</f>
        <v>0</v>
      </c>
      <c r="EC43" s="127">
        <f>('Dat1'!SP44+'Dat1'!SR44+'Dat1'!ST44+'Dat1'!SV44)/$A43</f>
        <v>0.75</v>
      </c>
      <c r="ED43" s="8">
        <f t="shared" si="16"/>
        <v>0</v>
      </c>
      <c r="EE43" s="8">
        <f t="shared" si="9"/>
        <v>0.75</v>
      </c>
      <c r="EF43">
        <f>SUM('Dat1'!SW44+'Dat1'!TE44+'Dat1'!TM44+'Dat1'!TU44)/$A43</f>
        <v>0</v>
      </c>
      <c r="EG43">
        <f>SUM('Dat1'!SX44+'Dat1'!TF44+'Dat1'!TN44+'Dat1'!TV44)/$A43</f>
        <v>0</v>
      </c>
      <c r="EH43">
        <f>SUM('Dat1'!SY44+'Dat1'!TG44+'Dat1'!TO44+'Dat1'!TW44)/$A43</f>
        <v>0</v>
      </c>
      <c r="EI43">
        <f>SUM('Dat1'!SZ44+'Dat1'!TH44+'Dat1'!TP44+'Dat1'!TX44)/$A43</f>
        <v>0</v>
      </c>
      <c r="EJ43">
        <f>SUM('Dat1'!TA44+'Dat1'!TI44+'Dat1'!TQ44+'Dat1'!TY44)/$A43</f>
        <v>0.25</v>
      </c>
      <c r="EK43">
        <f>SUM('Dat1'!TB44+'Dat1'!TJ44+'Dat1'!TR44+'Dat1'!TZ44)/$A43</f>
        <v>0</v>
      </c>
      <c r="EL43">
        <f>SUM('Dat1'!TC44+'Dat1'!TK44+'Dat1'!TS44+'Dat1'!UA44)/$A43</f>
        <v>0</v>
      </c>
      <c r="EM43">
        <f>SUM('Dat1'!TD44+'Dat1'!TL44+'Dat1'!TT44+'Dat1'!UB44)/$A43</f>
        <v>0.25</v>
      </c>
      <c r="EN43" s="8">
        <f t="shared" si="10"/>
        <v>0</v>
      </c>
      <c r="EO43" s="8">
        <f t="shared" si="11"/>
        <v>0.5</v>
      </c>
      <c r="EP43" s="7">
        <f>('Dat1'!UC44+'Dat1'!UG44)/2</f>
        <v>28</v>
      </c>
      <c r="EQ43" s="7">
        <f>('Dat1'!UD44+'Dat1'!UH44)/2</f>
        <v>2</v>
      </c>
      <c r="ER43" s="7">
        <f>('Dat1'!UE44+'Dat1'!UI44)/2</f>
        <v>3</v>
      </c>
      <c r="ES43" s="7">
        <f>('Dat1'!UF44+'Dat1'!UJ44)/2</f>
        <v>0.5</v>
      </c>
      <c r="ET43" s="8">
        <f>('Dat1'!UK44+'Dat1'!UT44)/2</f>
        <v>0</v>
      </c>
      <c r="EU43" s="8">
        <f>('Dat1'!UL44+'Dat1'!UU44)/2</f>
        <v>2</v>
      </c>
      <c r="EV43" s="8">
        <f>('Dat1'!UM44+'Dat1'!UV44)/2</f>
        <v>3</v>
      </c>
      <c r="EW43" s="8">
        <f>('Dat1'!UN44+'Dat1'!UW44)/2</f>
        <v>6.5</v>
      </c>
      <c r="EX43" s="8">
        <f>('Dat1'!UO44+'Dat1'!UX44)/2</f>
        <v>10.5</v>
      </c>
      <c r="EY43" s="8">
        <f>('Dat1'!UP44+'Dat1'!UY44)/2</f>
        <v>7</v>
      </c>
      <c r="EZ43" s="8">
        <f>('Dat1'!UQ44+'Dat1'!UZ44)/2</f>
        <v>1</v>
      </c>
      <c r="FA43" s="8">
        <f>('Dat1'!UR44+'Dat1'!VA44)/2</f>
        <v>0</v>
      </c>
      <c r="FB43" s="8">
        <f>('Dat1'!US44+'Dat1'!VB44)/2</f>
        <v>0</v>
      </c>
      <c r="FC43">
        <f>'Dat1'!VC44</f>
        <v>0</v>
      </c>
      <c r="FD43">
        <f>'Dat1'!VD44</f>
        <v>0</v>
      </c>
      <c r="FE43">
        <f>'Dat1'!VE44</f>
        <v>0</v>
      </c>
      <c r="FF43">
        <f>'Dat1'!VF44</f>
        <v>0</v>
      </c>
      <c r="FG43">
        <f>'Dat1'!VG44</f>
        <v>0</v>
      </c>
      <c r="FH43">
        <f>'Dat1'!VH44</f>
        <v>0</v>
      </c>
      <c r="FI43">
        <f>'Dat1'!VI44</f>
        <v>0</v>
      </c>
      <c r="FJ43">
        <f>'Dat1'!VJ44</f>
        <v>0</v>
      </c>
      <c r="FK43">
        <f>'Dat1'!VK44</f>
        <v>0</v>
      </c>
      <c r="FL43">
        <f>'Dat1'!VL44</f>
        <v>0</v>
      </c>
      <c r="FM43">
        <f>'Dat1'!VM44</f>
        <v>19</v>
      </c>
      <c r="FN43">
        <f>'Dat1'!VN44</f>
        <v>34</v>
      </c>
      <c r="FO43">
        <f>'Dat1'!VO44</f>
        <v>0</v>
      </c>
      <c r="FP43">
        <f>'Dat1'!VP44</f>
        <v>0</v>
      </c>
      <c r="FQ43">
        <f>'Dat1'!VQ44</f>
        <v>1</v>
      </c>
      <c r="FR43">
        <f>'Dat1'!VR44</f>
        <v>1</v>
      </c>
      <c r="FS43">
        <f>'Dat1'!VS44</f>
        <v>1</v>
      </c>
      <c r="FT43">
        <f>'Dat1'!VT44</f>
        <v>1</v>
      </c>
      <c r="FU43">
        <f>'Dat1'!VU44</f>
        <v>1</v>
      </c>
      <c r="FV43">
        <f>'Dat1'!VV44</f>
        <v>1</v>
      </c>
      <c r="FW43">
        <f>'Dat1'!VW44</f>
        <v>1</v>
      </c>
      <c r="FX43">
        <f>'Dat1'!VX44</f>
        <v>0</v>
      </c>
      <c r="FY43">
        <f>'Dat1'!VY44</f>
        <v>67</v>
      </c>
      <c r="FZ43">
        <f>'Dat1'!VZ44</f>
        <v>18</v>
      </c>
      <c r="GA43">
        <f>'Dat1'!WA44</f>
        <v>0</v>
      </c>
      <c r="GB43">
        <f>'Dat1'!WB44</f>
        <v>2</v>
      </c>
      <c r="GC43">
        <f>'Dat1'!WC44</f>
        <v>22</v>
      </c>
      <c r="GD43">
        <f>'Dat1'!WD44</f>
        <v>0</v>
      </c>
      <c r="GE43" s="12">
        <f>'Dat1'!WO44</f>
        <v>0</v>
      </c>
      <c r="GF43" s="12">
        <f>'Dat1'!WP44</f>
        <v>5</v>
      </c>
      <c r="GG43">
        <f>'Dat1'!WQ44</f>
        <v>0</v>
      </c>
      <c r="GH43">
        <f>'Dat1'!WR44</f>
        <v>0</v>
      </c>
      <c r="GI43">
        <f>'Dat1'!WS44</f>
        <v>0</v>
      </c>
      <c r="GJ43">
        <f>'Dat1'!WT44</f>
        <v>0</v>
      </c>
      <c r="GK43">
        <f>'Dat1'!WU44</f>
        <v>0</v>
      </c>
      <c r="GL43">
        <f>'Dat1'!WV44</f>
        <v>0</v>
      </c>
      <c r="GM43">
        <f>'Dat1'!WW44</f>
        <v>0</v>
      </c>
      <c r="GN43">
        <f>'Dat1'!WX44</f>
        <v>0</v>
      </c>
      <c r="GO43">
        <f>'Dat1'!WY44</f>
        <v>0</v>
      </c>
      <c r="GP43">
        <f>'Dat1'!WZ44</f>
        <v>0</v>
      </c>
      <c r="GQ43">
        <f>'Dat1'!XA44</f>
        <v>0</v>
      </c>
      <c r="GR43">
        <f>'Dat1'!XB44</f>
        <v>0</v>
      </c>
      <c r="GS43">
        <f>'Dat1'!XC44</f>
        <v>0</v>
      </c>
      <c r="GT43">
        <f>'Dat1'!XD44</f>
        <v>4</v>
      </c>
      <c r="GU43">
        <f>'Dat1'!XE44</f>
        <v>0</v>
      </c>
      <c r="GV43">
        <f>'Dat1'!XF44</f>
        <v>0</v>
      </c>
      <c r="GW43">
        <f>'Dat1'!XG44</f>
        <v>16</v>
      </c>
      <c r="GX43">
        <f>'Dat1'!XH44</f>
        <v>11</v>
      </c>
      <c r="GY43">
        <f>'Dat1'!XI44</f>
        <v>0</v>
      </c>
      <c r="GZ43">
        <f>'Dat1'!XJ44</f>
        <v>2</v>
      </c>
      <c r="HA43">
        <f>'Dat1'!XK44</f>
        <v>3</v>
      </c>
      <c r="HB43">
        <f>'Dat1'!XL44</f>
        <v>0</v>
      </c>
      <c r="HC43">
        <f>'Dat1'!XM44</f>
        <v>1</v>
      </c>
      <c r="HD43">
        <f>'Dat1'!XN44</f>
        <v>0</v>
      </c>
      <c r="HE43">
        <f>'Dat1'!XO44</f>
        <v>7</v>
      </c>
      <c r="HF43">
        <f>'Dat1'!XP44</f>
        <v>7</v>
      </c>
      <c r="HG43" s="12">
        <f t="shared" si="12"/>
        <v>0</v>
      </c>
      <c r="HH43" s="12">
        <f t="shared" si="13"/>
        <v>51</v>
      </c>
      <c r="HI43">
        <f>'Dat1'!XQ44</f>
        <v>0</v>
      </c>
      <c r="HJ43">
        <f>'Dat1'!XR44</f>
        <v>0</v>
      </c>
      <c r="HK43">
        <f>'Dat1'!XS44</f>
        <v>0</v>
      </c>
      <c r="HL43">
        <f>'Dat1'!XT44</f>
        <v>0</v>
      </c>
      <c r="HM43">
        <f>'Dat1'!XU44</f>
        <v>0</v>
      </c>
      <c r="HN43">
        <f>'Dat1'!XV44</f>
        <v>0</v>
      </c>
      <c r="HO43">
        <f>'Dat1'!XW44</f>
        <v>0</v>
      </c>
      <c r="HP43">
        <f>'Dat1'!XX44</f>
        <v>0</v>
      </c>
      <c r="HQ43">
        <f>'Dat1'!XY44</f>
        <v>0</v>
      </c>
      <c r="HR43">
        <f>'Dat1'!XZ44</f>
        <v>0</v>
      </c>
      <c r="HS43">
        <f>'Dat1'!YA44</f>
        <v>0</v>
      </c>
      <c r="HT43">
        <f>'Dat1'!YB44</f>
        <v>0</v>
      </c>
      <c r="HU43">
        <f>'Dat1'!YC44</f>
        <v>0</v>
      </c>
      <c r="HV43">
        <f>'Dat1'!YD44</f>
        <v>0</v>
      </c>
      <c r="HW43">
        <f>'Dat1'!YE44</f>
        <v>0</v>
      </c>
      <c r="HX43">
        <f>'Dat1'!YF44</f>
        <v>0</v>
      </c>
      <c r="HY43">
        <f>'Dat1'!YG44</f>
        <v>0</v>
      </c>
      <c r="HZ43">
        <f>'Dat1'!YH44</f>
        <v>0</v>
      </c>
      <c r="IA43">
        <f>'Dat1'!YI44</f>
        <v>0</v>
      </c>
      <c r="IB43">
        <f>'Dat1'!YJ44</f>
        <v>0</v>
      </c>
      <c r="IC43">
        <f>'Dat1'!YK44</f>
        <v>0</v>
      </c>
      <c r="ID43">
        <f>'Dat1'!YL44</f>
        <v>0</v>
      </c>
      <c r="IE43">
        <f>'Dat1'!YM44</f>
        <v>0</v>
      </c>
      <c r="IF43">
        <f>'Dat1'!YN44</f>
        <v>0</v>
      </c>
      <c r="IG43">
        <f>'Dat1'!YO44</f>
        <v>5</v>
      </c>
      <c r="IH43">
        <f>'Dat1'!YP44</f>
        <v>0</v>
      </c>
      <c r="II43">
        <f>'Dat1'!YQ44</f>
        <v>0</v>
      </c>
      <c r="IJ43">
        <f>'Dat1'!YR44</f>
        <v>18</v>
      </c>
      <c r="IK43">
        <f>'Dat1'!YS44</f>
        <v>0</v>
      </c>
      <c r="IL43">
        <f>'Dat1'!YT44</f>
        <v>1</v>
      </c>
      <c r="IM43">
        <f>'Dat1'!YU44</f>
        <v>0</v>
      </c>
      <c r="IN43">
        <f>'Dat1'!YV44</f>
        <v>11</v>
      </c>
      <c r="IO43">
        <f>'Dat1'!YW44</f>
        <v>0</v>
      </c>
      <c r="IP43">
        <f>'Dat1'!YX44</f>
        <v>0</v>
      </c>
      <c r="IQ43">
        <f>'Dat1'!YY44</f>
        <v>0</v>
      </c>
      <c r="IR43">
        <f>'Dat1'!YZ44</f>
        <v>0</v>
      </c>
      <c r="IS43">
        <f>'Dat1'!ZA44</f>
        <v>0</v>
      </c>
      <c r="IT43">
        <f>'Dat1'!ZB44</f>
        <v>0</v>
      </c>
      <c r="IU43">
        <f>'Dat1'!ZC44</f>
        <v>0</v>
      </c>
      <c r="IV43">
        <f>'Dat1'!ZD44</f>
        <v>0</v>
      </c>
      <c r="IW43">
        <f>'Dat1'!ZE44</f>
        <v>14</v>
      </c>
      <c r="IX43">
        <f>'Dat1'!ZF44</f>
        <v>17</v>
      </c>
      <c r="IY43">
        <f>'Dat1'!ZG44</f>
        <v>0</v>
      </c>
      <c r="IZ43">
        <f>'Dat1'!ZH44</f>
        <v>0</v>
      </c>
      <c r="JA43">
        <f>'Dat1'!ZI44</f>
        <v>0</v>
      </c>
      <c r="JB43">
        <f>'Dat1'!ZJ44</f>
        <v>1</v>
      </c>
      <c r="JC43" s="12">
        <f t="shared" si="21"/>
        <v>0</v>
      </c>
      <c r="JD43" s="12">
        <f t="shared" si="22"/>
        <v>67</v>
      </c>
      <c r="JE43">
        <f>'Dat1'!ZK44</f>
        <v>0</v>
      </c>
      <c r="JF43">
        <f>'Dat1'!ZL44</f>
        <v>0</v>
      </c>
      <c r="JG43">
        <f>'Dat1'!ZM44</f>
        <v>0</v>
      </c>
      <c r="JH43">
        <f>'Dat1'!ZN44</f>
        <v>0</v>
      </c>
      <c r="JI43">
        <f>'Dat1'!ZO44</f>
        <v>0</v>
      </c>
      <c r="JJ43">
        <f>'Dat1'!ZP44</f>
        <v>0</v>
      </c>
      <c r="JK43">
        <f>'Dat1'!ZQ44</f>
        <v>0</v>
      </c>
      <c r="JL43">
        <f>'Dat1'!ZR44</f>
        <v>0</v>
      </c>
      <c r="JM43">
        <f>'Dat1'!ZS44</f>
        <v>0</v>
      </c>
      <c r="JN43">
        <f>'Dat1'!ZT44</f>
        <v>0</v>
      </c>
      <c r="JO43">
        <f>'Dat1'!ZU44</f>
        <v>0</v>
      </c>
      <c r="JP43">
        <f>'Dat1'!ZV44</f>
        <v>0</v>
      </c>
      <c r="JQ43">
        <f>'Dat1'!ZW44</f>
        <v>0</v>
      </c>
      <c r="JR43">
        <f>'Dat1'!ZX44</f>
        <v>0</v>
      </c>
      <c r="JS43">
        <f>'Dat1'!ZY44</f>
        <v>0</v>
      </c>
      <c r="JT43">
        <f>'Dat1'!ZZ44</f>
        <v>0</v>
      </c>
      <c r="JU43">
        <f>'Dat1'!AAA44</f>
        <v>0</v>
      </c>
      <c r="JV43">
        <f>'Dat1'!AAB44</f>
        <v>0</v>
      </c>
      <c r="JW43">
        <f>'Dat1'!AAC44</f>
        <v>0</v>
      </c>
      <c r="JX43">
        <f>'Dat1'!AAD44</f>
        <v>0</v>
      </c>
      <c r="JY43">
        <f>'Dat1'!AAE44</f>
        <v>0</v>
      </c>
      <c r="JZ43">
        <f>'Dat1'!AAF44</f>
        <v>0</v>
      </c>
      <c r="KA43">
        <f>'Dat1'!AAG44</f>
        <v>0</v>
      </c>
      <c r="KB43">
        <f>'Dat1'!AAH44</f>
        <v>2</v>
      </c>
      <c r="KC43">
        <f>'Dat1'!AAI44</f>
        <v>0</v>
      </c>
      <c r="KD43">
        <f>'Dat1'!AAJ44</f>
        <v>0</v>
      </c>
      <c r="KE43">
        <f>'Dat1'!AAK44</f>
        <v>0</v>
      </c>
      <c r="KF43">
        <f>'Dat1'!AAL44</f>
        <v>0</v>
      </c>
      <c r="KG43">
        <f>'Dat1'!AAM44</f>
        <v>0</v>
      </c>
      <c r="KH43">
        <f>'Dat1'!AAN44</f>
        <v>0</v>
      </c>
      <c r="KI43">
        <f>'Dat1'!AAO44</f>
        <v>0</v>
      </c>
      <c r="KJ43">
        <f>'Dat1'!AAP44</f>
        <v>0</v>
      </c>
      <c r="KK43">
        <f>'Dat1'!AAQ44</f>
        <v>0</v>
      </c>
      <c r="KL43">
        <f>'Dat1'!AAR44</f>
        <v>0</v>
      </c>
      <c r="KM43">
        <f>'Dat1'!AAS44</f>
        <v>0</v>
      </c>
      <c r="KN43">
        <f>'Dat1'!AAT44</f>
        <v>0</v>
      </c>
      <c r="KO43">
        <f>'Dat1'!AAU44</f>
        <v>0</v>
      </c>
      <c r="KP43">
        <f>'Dat1'!AAV44</f>
        <v>0</v>
      </c>
      <c r="KQ43">
        <f>'Dat1'!AAW44</f>
        <v>13</v>
      </c>
      <c r="KR43">
        <f>'Dat1'!AAX44</f>
        <v>0</v>
      </c>
      <c r="KS43">
        <f>'Dat1'!AAY44</f>
        <v>0</v>
      </c>
      <c r="KT43">
        <f>'Dat1'!AAZ44</f>
        <v>0</v>
      </c>
      <c r="KU43">
        <f>'Dat1'!ABA44</f>
        <v>3</v>
      </c>
      <c r="KV43">
        <f>'Dat1'!ABB44</f>
        <v>0</v>
      </c>
      <c r="KW43" s="12">
        <f>SUM(Dat1fix!JE43:JZ43)</f>
        <v>0</v>
      </c>
      <c r="KX43" s="12">
        <f t="shared" si="14"/>
        <v>18</v>
      </c>
      <c r="KY43" s="12">
        <f>'Dat1'!ABC44</f>
        <v>2</v>
      </c>
      <c r="KZ43" s="12">
        <f>'Dat1'!ABD44</f>
        <v>2</v>
      </c>
      <c r="LA43">
        <f>'Dat1'!ABE44</f>
        <v>0</v>
      </c>
      <c r="LB43">
        <f>'Dat1'!ABF44</f>
        <v>0</v>
      </c>
      <c r="LC43">
        <f>'Dat1'!ABG44</f>
        <v>0</v>
      </c>
      <c r="LD43">
        <f>'Dat1'!VI44</f>
        <v>0</v>
      </c>
      <c r="LE43">
        <f>'Dat1'!VJ44</f>
        <v>0</v>
      </c>
      <c r="LF43">
        <f>'Dat1'!VK44</f>
        <v>0</v>
      </c>
      <c r="LG43">
        <f>'Dat1'!VL44</f>
        <v>0</v>
      </c>
      <c r="LH43">
        <f>'Dat1'!VM44</f>
        <v>19</v>
      </c>
      <c r="LI43">
        <f>'Dat1'!VN44</f>
        <v>34</v>
      </c>
      <c r="LJ43">
        <f>'Dat1'!VO44</f>
        <v>0</v>
      </c>
      <c r="LK43">
        <f>'Dat1'!VP44</f>
        <v>0</v>
      </c>
      <c r="LL43">
        <f>'Dat1'!VQ44</f>
        <v>1</v>
      </c>
      <c r="LM43">
        <f>'Dat1'!VR44</f>
        <v>1</v>
      </c>
      <c r="LN43">
        <f>'Dat1'!VS44</f>
        <v>1</v>
      </c>
      <c r="LO43">
        <f>'Dat1'!VT44</f>
        <v>1</v>
      </c>
      <c r="LP43">
        <f>'Dat1'!VU44</f>
        <v>1</v>
      </c>
      <c r="LQ43">
        <f>'Dat1'!VV44</f>
        <v>1</v>
      </c>
      <c r="LR43">
        <f>'Dat1'!VW44</f>
        <v>1</v>
      </c>
      <c r="LS43">
        <f>'Dat1'!VX44</f>
        <v>0</v>
      </c>
      <c r="LT43">
        <f>'Dat1'!VY44</f>
        <v>67</v>
      </c>
      <c r="LU43">
        <f>'Dat1'!VZ44</f>
        <v>18</v>
      </c>
      <c r="LV43" s="12">
        <f>'Dat1'!WA44</f>
        <v>0</v>
      </c>
      <c r="LW43" s="12">
        <f>'Dat1'!WB44</f>
        <v>2</v>
      </c>
      <c r="LX43" s="12">
        <f>'Dat1'!WC44</f>
        <v>22</v>
      </c>
      <c r="LY43" s="12">
        <f>'Dat1'!WD44</f>
        <v>0</v>
      </c>
      <c r="LZ43" s="364">
        <f>'Dat1'!AG44</f>
        <v>20</v>
      </c>
      <c r="MA43" s="364">
        <f>'Dat1'!AH44</f>
        <v>21</v>
      </c>
      <c r="MB43" s="364">
        <f>'Dat1'!AI44</f>
        <v>24</v>
      </c>
      <c r="MC43" s="364">
        <f>'Dat1'!AJ44</f>
        <v>19</v>
      </c>
      <c r="MD43" s="364">
        <f>'Dat1'!WE44</f>
        <v>91</v>
      </c>
    </row>
    <row r="44" spans="1:342">
      <c r="A44" s="73">
        <f>'Dat1'!C45</f>
        <v>4</v>
      </c>
      <c r="B44" t="str">
        <f>'Dat1'!F45</f>
        <v>Hordaland</v>
      </c>
      <c r="C44" t="str">
        <f>'Dat1'!G45</f>
        <v>Åsane vgs</v>
      </c>
      <c r="D44" t="str">
        <f>'Dat1'!H45&amp;" ("&amp;LEFT('Dat1'!I45,1)&amp;"S)"</f>
        <v>Bergen fengsel Osterøy avd (LS)</v>
      </c>
      <c r="E44">
        <f t="shared" si="18"/>
        <v>2</v>
      </c>
      <c r="F44">
        <f t="shared" si="15"/>
        <v>2</v>
      </c>
      <c r="G44">
        <f>'Dat1'!J45</f>
        <v>31</v>
      </c>
      <c r="H44" s="8">
        <f>('Dat1'!AK45+'Dat1'!AM45+'Dat1'!AO45+'Dat1'!AQ45)/$A44</f>
        <v>0</v>
      </c>
      <c r="I44" s="8">
        <f>('Dat1'!AL45+'Dat1'!AN45+'Dat1'!AP45+'Dat1'!AR45)/$A44</f>
        <v>0</v>
      </c>
      <c r="J44">
        <f>('Dat1'!AS45+'Dat1'!BS45+'Dat1'!CS45+'Dat1'!DS45)/$A44</f>
        <v>1</v>
      </c>
      <c r="K44">
        <f>('Dat1'!AT45+'Dat1'!BT45+'Dat1'!CT45+'Dat1'!DT45)/$A44</f>
        <v>0</v>
      </c>
      <c r="L44">
        <f>('Dat1'!AU45+'Dat1'!BU45+'Dat1'!CU45+'Dat1'!DU45)/$A44</f>
        <v>0</v>
      </c>
      <c r="M44">
        <f>('Dat1'!AV45+'Dat1'!BV45+'Dat1'!CV45+'Dat1'!DV45)/$A44</f>
        <v>4.25</v>
      </c>
      <c r="N44">
        <f>('Dat1'!AW45+'Dat1'!BW45+'Dat1'!CW45+'Dat1'!DW45)/$A44</f>
        <v>0.75</v>
      </c>
      <c r="O44">
        <f>('Dat1'!AX45+'Dat1'!BX45+'Dat1'!CX45+'Dat1'!DX45)/$A44</f>
        <v>0</v>
      </c>
      <c r="P44">
        <f>('Dat1'!AY45+'Dat1'!BY45+'Dat1'!CY45+'Dat1'!DY45)/$A44</f>
        <v>0</v>
      </c>
      <c r="Q44">
        <f>('Dat1'!AZ45+'Dat1'!BZ45+'Dat1'!CZ45+'Dat1'!DZ45)/$A44</f>
        <v>0</v>
      </c>
      <c r="R44">
        <f>('Dat1'!BA45+'Dat1'!CA45+'Dat1'!DA45+'Dat1'!EA45)/$A44</f>
        <v>0</v>
      </c>
      <c r="S44">
        <f>('Dat1'!BB45+'Dat1'!CB45+'Dat1'!DB45+'Dat1'!EB45)/$A44</f>
        <v>0</v>
      </c>
      <c r="T44">
        <f>('Dat1'!BC45+'Dat1'!CC45+'Dat1'!DC45+'Dat1'!EC45)/$A44</f>
        <v>2.5</v>
      </c>
      <c r="U44">
        <f>('Dat1'!BD45+'Dat1'!CD45+'Dat1'!DD45+'Dat1'!ED45)/$A44</f>
        <v>0</v>
      </c>
      <c r="V44">
        <f>('Dat1'!BE45+'Dat1'!CE45+'Dat1'!DE45+'Dat1'!EE45)/$A44</f>
        <v>3.25</v>
      </c>
      <c r="W44">
        <f>('Dat1'!BF45+'Dat1'!CF45+'Dat1'!DF45+'Dat1'!EF45)/$A44</f>
        <v>1.25</v>
      </c>
      <c r="X44">
        <f>('Dat1'!BG45+'Dat1'!CG45+'Dat1'!DG45+'Dat1'!EG45)/$A44</f>
        <v>0</v>
      </c>
      <c r="Y44">
        <f>('Dat1'!BH45+'Dat1'!CH45+'Dat1'!DH45+'Dat1'!EH45)/$A44</f>
        <v>0</v>
      </c>
      <c r="Z44">
        <f>('Dat1'!BI45+'Dat1'!CI45+'Dat1'!DI45+'Dat1'!EI45)/$A44</f>
        <v>1</v>
      </c>
      <c r="AA44">
        <f>('Dat1'!BJ45+'Dat1'!CJ45+'Dat1'!DJ45+'Dat1'!EJ45)/$A44</f>
        <v>0.75</v>
      </c>
      <c r="AB44">
        <f>('Dat1'!BK45+'Dat1'!CK45+'Dat1'!DK45+'Dat1'!EK45)/$A44</f>
        <v>0</v>
      </c>
      <c r="AC44">
        <f>('Dat1'!BL45+'Dat1'!CL45+'Dat1'!DL45+'Dat1'!EL45)/$A44</f>
        <v>0</v>
      </c>
      <c r="AD44">
        <f>('Dat1'!BM45+'Dat1'!CM45+'Dat1'!DM45+'Dat1'!EM45)/$A44</f>
        <v>0</v>
      </c>
      <c r="AE44">
        <f>('Dat1'!BN45+'Dat1'!CN45+'Dat1'!DN45+'Dat1'!EN45)/$A44</f>
        <v>0</v>
      </c>
      <c r="AF44">
        <f>('Dat1'!BO45+'Dat1'!CO45+'Dat1'!DO45+'Dat1'!EO45)/$A44</f>
        <v>0</v>
      </c>
      <c r="AG44">
        <f>('Dat1'!BP45+'Dat1'!CP45+'Dat1'!DP45+'Dat1'!EP45)/$A44</f>
        <v>0.25</v>
      </c>
      <c r="AH44">
        <f>('Dat1'!BQ45+'Dat1'!CQ45+'Dat1'!DQ45+'Dat1'!EQ45)/$A44</f>
        <v>0</v>
      </c>
      <c r="AI44">
        <f>('Dat1'!BR45+'Dat1'!CR45+'Dat1'!DR45+'Dat1'!ER45)/$A44</f>
        <v>0</v>
      </c>
      <c r="AJ44" s="8">
        <f t="shared" si="5"/>
        <v>11.75</v>
      </c>
      <c r="AK44" s="8">
        <f t="shared" si="6"/>
        <v>3.25</v>
      </c>
      <c r="AL44">
        <f>('Dat1'!ES45+'Dat1'!GM45+'Dat1'!IG45+'Dat1'!KA45)/$A44</f>
        <v>0</v>
      </c>
      <c r="AM44">
        <f>('Dat1'!ET45+'Dat1'!GN45+'Dat1'!IH45+'Dat1'!KB45)/$A44</f>
        <v>0</v>
      </c>
      <c r="AN44">
        <f>('Dat1'!EU45+'Dat1'!GO45+'Dat1'!II45+'Dat1'!KC45)/$A44</f>
        <v>0</v>
      </c>
      <c r="AO44">
        <f>('Dat1'!EV45+'Dat1'!GP45+'Dat1'!IJ45+'Dat1'!KD45)/$A44</f>
        <v>0</v>
      </c>
      <c r="AP44">
        <f>('Dat1'!EW45+'Dat1'!GQ45+'Dat1'!IK45+'Dat1'!KE45)/$A44</f>
        <v>0</v>
      </c>
      <c r="AQ44">
        <f>('Dat1'!EX45+'Dat1'!GR45+'Dat1'!IL45+'Dat1'!KF45)/$A44</f>
        <v>0</v>
      </c>
      <c r="AR44">
        <f>('Dat1'!EY45+'Dat1'!GS45+'Dat1'!IM45+'Dat1'!KG45)/$A44</f>
        <v>0</v>
      </c>
      <c r="AS44">
        <f>('Dat1'!EZ45+'Dat1'!GT45+'Dat1'!IN45+'Dat1'!KH45)/$A44</f>
        <v>0</v>
      </c>
      <c r="AT44">
        <f>('Dat1'!FA45+'Dat1'!GU45+'Dat1'!IO45+'Dat1'!KI45)/$A44</f>
        <v>0</v>
      </c>
      <c r="AU44">
        <f>('Dat1'!FB45+'Dat1'!GV45+'Dat1'!IP45+'Dat1'!KJ45)/$A44</f>
        <v>0</v>
      </c>
      <c r="AV44">
        <f>('Dat1'!FC45+'Dat1'!GW45+'Dat1'!IQ45+'Dat1'!KK45)/$A44</f>
        <v>0</v>
      </c>
      <c r="AW44">
        <f>('Dat1'!FD45+'Dat1'!GX45+'Dat1'!IR45+'Dat1'!KL45)/$A44</f>
        <v>0</v>
      </c>
      <c r="AX44">
        <f>('Dat1'!FE45+'Dat1'!GY45+'Dat1'!IS45+'Dat1'!KM45)/$A44</f>
        <v>0</v>
      </c>
      <c r="AY44">
        <f>('Dat1'!FF45+'Dat1'!GZ45+'Dat1'!IT45+'Dat1'!KN45)/$A44</f>
        <v>0</v>
      </c>
      <c r="AZ44">
        <f>('Dat1'!FG45+'Dat1'!HA45+'Dat1'!IU45+'Dat1'!KO45)/$A44</f>
        <v>0</v>
      </c>
      <c r="BA44">
        <f>('Dat1'!FH45+'Dat1'!HB45+'Dat1'!IV45+'Dat1'!KP45)/$A44</f>
        <v>0</v>
      </c>
      <c r="BB44">
        <f>('Dat1'!FI45+'Dat1'!HC45+'Dat1'!IW45+'Dat1'!KQ45)/$A44</f>
        <v>0</v>
      </c>
      <c r="BC44">
        <f>('Dat1'!FJ45+'Dat1'!HD45+'Dat1'!IX45+'Dat1'!KR45)/$A44</f>
        <v>0</v>
      </c>
      <c r="BD44">
        <f>('Dat1'!FK45+'Dat1'!HE45+'Dat1'!IY45+'Dat1'!KS45)/$A44</f>
        <v>0</v>
      </c>
      <c r="BE44">
        <f>('Dat1'!FL45+'Dat1'!HF45+'Dat1'!IZ45+'Dat1'!KT45)/$A44</f>
        <v>0</v>
      </c>
      <c r="BF44">
        <f>('Dat1'!FM45+'Dat1'!HG45+'Dat1'!JA45+'Dat1'!KU45)/$A44</f>
        <v>0</v>
      </c>
      <c r="BG44">
        <f>('Dat1'!FN45+'Dat1'!HH45+'Dat1'!JB45+'Dat1'!KV45)/$A44</f>
        <v>0</v>
      </c>
      <c r="BH44">
        <f>('Dat1'!FO45+'Dat1'!HI45+'Dat1'!JC45+'Dat1'!KW45)/$A44</f>
        <v>0</v>
      </c>
      <c r="BI44">
        <f>('Dat1'!FP45+'Dat1'!HJ45+'Dat1'!JD45+'Dat1'!KX45)/$A44</f>
        <v>0</v>
      </c>
      <c r="BJ44">
        <f>('Dat1'!FQ45+'Dat1'!HK45+'Dat1'!JE45+'Dat1'!KY45)/$A44</f>
        <v>1</v>
      </c>
      <c r="BK44">
        <f>('Dat1'!FR45+'Dat1'!HL45+'Dat1'!JF45+'Dat1'!KZ45)/$A44</f>
        <v>0</v>
      </c>
      <c r="BL44">
        <f>('Dat1'!FS45+'Dat1'!HM45+'Dat1'!JG45+'Dat1'!LA45)/$A44</f>
        <v>0</v>
      </c>
      <c r="BM44">
        <f>('Dat1'!FT45+'Dat1'!HN45+'Dat1'!JH45+'Dat1'!LB45)/$A44</f>
        <v>0</v>
      </c>
      <c r="BN44">
        <f>('Dat1'!FU45+'Dat1'!HO45+'Dat1'!JI45+'Dat1'!LC45)/$A44</f>
        <v>0</v>
      </c>
      <c r="BO44">
        <f>('Dat1'!FV45+'Dat1'!HP45+'Dat1'!JJ45+'Dat1'!LD45)/$A44</f>
        <v>0</v>
      </c>
      <c r="BP44">
        <f>('Dat1'!FW45+'Dat1'!HQ45+'Dat1'!JK45+'Dat1'!LE45)/$A44</f>
        <v>0</v>
      </c>
      <c r="BQ44">
        <f>('Dat1'!FX45+'Dat1'!HR45+'Dat1'!JL45+'Dat1'!LF45)/$A44</f>
        <v>0</v>
      </c>
      <c r="BR44">
        <f>('Dat1'!FY45+'Dat1'!HS45+'Dat1'!JM45+'Dat1'!LG45)/$A44</f>
        <v>0</v>
      </c>
      <c r="BS44">
        <f>('Dat1'!FZ45+'Dat1'!HT45+'Dat1'!JN45+'Dat1'!LH45)/$A44</f>
        <v>0</v>
      </c>
      <c r="BT44">
        <f>('Dat1'!GA45+'Dat1'!HU45+'Dat1'!JO45+'Dat1'!LI45)/$A44</f>
        <v>0</v>
      </c>
      <c r="BU44">
        <f>('Dat1'!GB45+'Dat1'!HV45+'Dat1'!JP45+'Dat1'!LJ45)/$A44</f>
        <v>0</v>
      </c>
      <c r="BV44">
        <f>('Dat1'!GC45+'Dat1'!HW45+'Dat1'!JQ45+'Dat1'!LK45)/$A44</f>
        <v>0</v>
      </c>
      <c r="BW44">
        <f>('Dat1'!GD45+'Dat1'!HX45+'Dat1'!JR45+'Dat1'!LL45)/$A44</f>
        <v>0</v>
      </c>
      <c r="BX44">
        <f>('Dat1'!GE45+'Dat1'!HY45+'Dat1'!JS45+'Dat1'!LM45)/$A44</f>
        <v>0</v>
      </c>
      <c r="BY44">
        <f>('Dat1'!GF45+'Dat1'!HZ45+'Dat1'!JT45+'Dat1'!LN45)/$A44</f>
        <v>0</v>
      </c>
      <c r="BZ44">
        <f>('Dat1'!GG45+'Dat1'!IA45+'Dat1'!JU45+'Dat1'!LO45)/$A44</f>
        <v>0</v>
      </c>
      <c r="CA44">
        <f>('Dat1'!GH45+'Dat1'!IB45+'Dat1'!JV45+'Dat1'!LP45)/$A44</f>
        <v>0</v>
      </c>
      <c r="CB44">
        <f>('Dat1'!GI45+'Dat1'!IC45+'Dat1'!JW45+'Dat1'!LQ45)/$A44</f>
        <v>0</v>
      </c>
      <c r="CC44">
        <f>('Dat1'!GJ45+'Dat1'!ID45+'Dat1'!JX45+'Dat1'!LR45)/$A44</f>
        <v>0</v>
      </c>
      <c r="CD44">
        <f>('Dat1'!GK45+'Dat1'!IE45+'Dat1'!JY45+'Dat1'!LS45)/$A44</f>
        <v>0</v>
      </c>
      <c r="CE44">
        <f>('Dat1'!GL45+'Dat1'!IF45+'Dat1'!JZ45+'Dat1'!LT45)/$A44</f>
        <v>0</v>
      </c>
      <c r="CF44" s="8">
        <f t="shared" si="19"/>
        <v>0</v>
      </c>
      <c r="CG44" s="8">
        <f t="shared" si="20"/>
        <v>1</v>
      </c>
      <c r="CH44">
        <f>('Dat1'!LU45+'Dat1'!NM45+'Dat1'!PE45+'Dat1'!QW45)/$A44</f>
        <v>0</v>
      </c>
      <c r="CI44">
        <f>('Dat1'!LV45+'Dat1'!NN45+'Dat1'!PF45+'Dat1'!QX45)/$A44</f>
        <v>0</v>
      </c>
      <c r="CJ44">
        <f>('Dat1'!LW45+'Dat1'!NO45+'Dat1'!PG45+'Dat1'!QY45)/$A44</f>
        <v>0</v>
      </c>
      <c r="CK44">
        <f>('Dat1'!LX45+'Dat1'!NP45+'Dat1'!PH45+'Dat1'!QZ45)/$A44</f>
        <v>0</v>
      </c>
      <c r="CL44">
        <f>('Dat1'!LY45+'Dat1'!NQ45+'Dat1'!PI45+'Dat1'!RA45)/$A44</f>
        <v>0</v>
      </c>
      <c r="CM44">
        <f>('Dat1'!LZ45+'Dat1'!NR45+'Dat1'!PJ45+'Dat1'!RB45)/$A44</f>
        <v>0</v>
      </c>
      <c r="CN44">
        <f>('Dat1'!MA45+'Dat1'!NS45+'Dat1'!PK45+'Dat1'!RC45)/$A44</f>
        <v>0</v>
      </c>
      <c r="CO44">
        <f>('Dat1'!MB45+'Dat1'!NT45+'Dat1'!PL45+'Dat1'!RD45)/$A44</f>
        <v>0</v>
      </c>
      <c r="CP44">
        <f>('Dat1'!MC45+'Dat1'!NU45+'Dat1'!PM45+'Dat1'!RE45)/$A44</f>
        <v>0</v>
      </c>
      <c r="CQ44">
        <f>('Dat1'!MD45+'Dat1'!NV45+'Dat1'!PN45+'Dat1'!RF45)/$A44</f>
        <v>0</v>
      </c>
      <c r="CR44">
        <f>('Dat1'!ME45+'Dat1'!NW45+'Dat1'!PO45+'Dat1'!RG45)/$A44</f>
        <v>0</v>
      </c>
      <c r="CS44">
        <f>('Dat1'!MF45+'Dat1'!NX45+'Dat1'!PP45+'Dat1'!RH45)/$A44</f>
        <v>0</v>
      </c>
      <c r="CT44">
        <f>('Dat1'!MG45+'Dat1'!NY45+'Dat1'!PQ45+'Dat1'!RI45)/$A44</f>
        <v>0</v>
      </c>
      <c r="CU44">
        <f>('Dat1'!MH45+'Dat1'!NZ45+'Dat1'!PR45+'Dat1'!RJ45)/$A44</f>
        <v>0</v>
      </c>
      <c r="CV44">
        <f>('Dat1'!MI45+'Dat1'!OA45+'Dat1'!PS45+'Dat1'!RK45)/$A44</f>
        <v>0</v>
      </c>
      <c r="CW44">
        <f>('Dat1'!MJ45+'Dat1'!OB45+'Dat1'!PT45+'Dat1'!RL45)/$A44</f>
        <v>0</v>
      </c>
      <c r="CX44">
        <f>('Dat1'!MK45+'Dat1'!OC45+'Dat1'!PU45+'Dat1'!RM45)/$A44</f>
        <v>0</v>
      </c>
      <c r="CY44">
        <f>('Dat1'!ML45+'Dat1'!OD45+'Dat1'!PV45+'Dat1'!RN45)/$A44</f>
        <v>0</v>
      </c>
      <c r="CZ44">
        <f>('Dat1'!MM45+'Dat1'!OE45+'Dat1'!PW45+'Dat1'!RO45)/$A44</f>
        <v>0</v>
      </c>
      <c r="DA44">
        <f>('Dat1'!MN45+'Dat1'!OF45+'Dat1'!PX45+'Dat1'!RP45)/$A44</f>
        <v>0</v>
      </c>
      <c r="DB44">
        <f>('Dat1'!MO45+'Dat1'!OG45+'Dat1'!PY45+'Dat1'!RQ45)/$A44</f>
        <v>0</v>
      </c>
      <c r="DC44">
        <f>('Dat1'!MP45+'Dat1'!OH45+'Dat1'!PZ45+'Dat1'!RR45)/$A44</f>
        <v>0</v>
      </c>
      <c r="DD44">
        <f>('Dat1'!MQ45+'Dat1'!OI45+'Dat1'!QA45+'Dat1'!RS45)/$A44</f>
        <v>0</v>
      </c>
      <c r="DE44">
        <f>('Dat1'!MR45+'Dat1'!OJ45+'Dat1'!QB45+'Dat1'!RT45)/$A44</f>
        <v>0</v>
      </c>
      <c r="DF44">
        <f>('Dat1'!MS45+'Dat1'!OK45+'Dat1'!QC45+'Dat1'!RU45)/$A44</f>
        <v>0</v>
      </c>
      <c r="DG44">
        <f>('Dat1'!MT45+'Dat1'!OL45+'Dat1'!QD45+'Dat1'!RV45)/$A44</f>
        <v>0</v>
      </c>
      <c r="DH44">
        <f>('Dat1'!MU45+'Dat1'!OM45+'Dat1'!QE45+'Dat1'!RW45)/$A44</f>
        <v>0</v>
      </c>
      <c r="DI44">
        <f>('Dat1'!MV45+'Dat1'!ON45+'Dat1'!QF45+'Dat1'!RX45)/$A44</f>
        <v>0</v>
      </c>
      <c r="DJ44">
        <f>('Dat1'!MW45+'Dat1'!OO45+'Dat1'!QG45+'Dat1'!RY45)/$A44</f>
        <v>0</v>
      </c>
      <c r="DK44">
        <f>('Dat1'!MX45+'Dat1'!OP45+'Dat1'!QH45+'Dat1'!RZ45)/$A44</f>
        <v>0</v>
      </c>
      <c r="DL44">
        <f>('Dat1'!MY45+'Dat1'!OQ45+'Dat1'!QI45+'Dat1'!SA45)/$A44</f>
        <v>0</v>
      </c>
      <c r="DM44">
        <f>('Dat1'!MZ45+'Dat1'!OR45+'Dat1'!QJ45+'Dat1'!SB45)/$A44</f>
        <v>0</v>
      </c>
      <c r="DN44">
        <f>('Dat1'!NA45+'Dat1'!OS45+'Dat1'!QK45+'Dat1'!SC45)/$A44</f>
        <v>0</v>
      </c>
      <c r="DO44">
        <f>('Dat1'!NB45+'Dat1'!OT45+'Dat1'!QL45+'Dat1'!SD45)/$A44</f>
        <v>0</v>
      </c>
      <c r="DP44">
        <f>('Dat1'!NC45+'Dat1'!OU45+'Dat1'!QM45+'Dat1'!SE45)/$A44</f>
        <v>0</v>
      </c>
      <c r="DQ44">
        <f>('Dat1'!ND45+'Dat1'!OV45+'Dat1'!QN45+'Dat1'!SF45)/$A44</f>
        <v>0</v>
      </c>
      <c r="DR44">
        <f>('Dat1'!NE45+'Dat1'!OW45+'Dat1'!QO45+'Dat1'!SG45)/$A44</f>
        <v>0</v>
      </c>
      <c r="DS44">
        <f>('Dat1'!NF45+'Dat1'!OX45+'Dat1'!QP45+'Dat1'!SH45)/$A44</f>
        <v>0</v>
      </c>
      <c r="DT44">
        <f>('Dat1'!NG45+'Dat1'!OY45+'Dat1'!QQ45+'Dat1'!SI45)/$A44</f>
        <v>0</v>
      </c>
      <c r="DU44">
        <f>('Dat1'!NH45+'Dat1'!OZ45+'Dat1'!QR45+'Dat1'!SJ45)/$A44</f>
        <v>0</v>
      </c>
      <c r="DV44">
        <f>('Dat1'!NI45+'Dat1'!PA45+'Dat1'!QS45+'Dat1'!SK45)/$A44</f>
        <v>0</v>
      </c>
      <c r="DW44">
        <f>('Dat1'!NJ45+'Dat1'!PB45+'Dat1'!QT45+'Dat1'!SL45)/$A44</f>
        <v>0</v>
      </c>
      <c r="DX44">
        <f>('Dat1'!NK45+'Dat1'!PC45+'Dat1'!QU45+'Dat1'!SM45)/$A44</f>
        <v>0</v>
      </c>
      <c r="DY44">
        <f>('Dat1'!NL45+'Dat1'!PD45+'Dat1'!QV45+'Dat1'!SN45)/$A44</f>
        <v>0</v>
      </c>
      <c r="DZ44" s="8">
        <f t="shared" si="7"/>
        <v>0</v>
      </c>
      <c r="EA44" s="8">
        <f t="shared" si="8"/>
        <v>0</v>
      </c>
      <c r="EB44" s="127">
        <f>('Dat1'!SO45+'Dat1'!SQ45+'Dat1'!SS45+'Dat1'!SU45)/$A44</f>
        <v>0</v>
      </c>
      <c r="EC44" s="127">
        <f>('Dat1'!SP45+'Dat1'!SR45+'Dat1'!ST45+'Dat1'!SV45)/$A44</f>
        <v>0</v>
      </c>
      <c r="ED44" s="8">
        <f t="shared" si="16"/>
        <v>0</v>
      </c>
      <c r="EE44" s="8">
        <f t="shared" si="9"/>
        <v>0</v>
      </c>
      <c r="EF44">
        <f>SUM('Dat1'!SW45+'Dat1'!TE45+'Dat1'!TM45+'Dat1'!TU45)/$A44</f>
        <v>0</v>
      </c>
      <c r="EG44">
        <f>SUM('Dat1'!SX45+'Dat1'!TF45+'Dat1'!TN45+'Dat1'!TV45)/$A44</f>
        <v>0</v>
      </c>
      <c r="EH44">
        <f>SUM('Dat1'!SY45+'Dat1'!TG45+'Dat1'!TO45+'Dat1'!TW45)/$A44</f>
        <v>0</v>
      </c>
      <c r="EI44">
        <f>SUM('Dat1'!SZ45+'Dat1'!TH45+'Dat1'!TP45+'Dat1'!TX45)/$A44</f>
        <v>0.5</v>
      </c>
      <c r="EJ44">
        <f>SUM('Dat1'!TA45+'Dat1'!TI45+'Dat1'!TQ45+'Dat1'!TY45)/$A44</f>
        <v>0</v>
      </c>
      <c r="EK44">
        <f>SUM('Dat1'!TB45+'Dat1'!TJ45+'Dat1'!TR45+'Dat1'!TZ45)/$A44</f>
        <v>0</v>
      </c>
      <c r="EL44">
        <f>SUM('Dat1'!TC45+'Dat1'!TK45+'Dat1'!TS45+'Dat1'!UA45)/$A44</f>
        <v>0</v>
      </c>
      <c r="EM44">
        <f>SUM('Dat1'!TD45+'Dat1'!TL45+'Dat1'!TT45+'Dat1'!UB45)/$A44</f>
        <v>0</v>
      </c>
      <c r="EN44" s="8">
        <f t="shared" si="10"/>
        <v>0.5</v>
      </c>
      <c r="EO44" s="8">
        <f t="shared" si="11"/>
        <v>0</v>
      </c>
      <c r="EP44" s="7">
        <f>('Dat1'!UC45+'Dat1'!UG45)/2</f>
        <v>13</v>
      </c>
      <c r="EQ44" s="7">
        <f>('Dat1'!UD45+'Dat1'!UH45)/2</f>
        <v>4</v>
      </c>
      <c r="ER44" s="7">
        <f>('Dat1'!UE45+'Dat1'!UI45)/2</f>
        <v>3</v>
      </c>
      <c r="ES44" s="7">
        <f>('Dat1'!UF45+'Dat1'!UJ45)/2</f>
        <v>0</v>
      </c>
      <c r="ET44" s="8">
        <f>('Dat1'!UK45+'Dat1'!UT45)/2</f>
        <v>0</v>
      </c>
      <c r="EU44" s="8">
        <f>('Dat1'!UL45+'Dat1'!UU45)/2</f>
        <v>0</v>
      </c>
      <c r="EV44" s="8">
        <f>('Dat1'!UM45+'Dat1'!UV45)/2</f>
        <v>4</v>
      </c>
      <c r="EW44" s="8">
        <f>('Dat1'!UN45+'Dat1'!UW45)/2</f>
        <v>1.5</v>
      </c>
      <c r="EX44" s="8">
        <f>('Dat1'!UO45+'Dat1'!UX45)/2</f>
        <v>6.5</v>
      </c>
      <c r="EY44" s="8">
        <f>('Dat1'!UP45+'Dat1'!UY45)/2</f>
        <v>3</v>
      </c>
      <c r="EZ44" s="8">
        <f>('Dat1'!UQ45+'Dat1'!UZ45)/2</f>
        <v>1.5</v>
      </c>
      <c r="FA44" s="8">
        <f>('Dat1'!UR45+'Dat1'!VA45)/2</f>
        <v>0.5</v>
      </c>
      <c r="FB44" s="8">
        <f>('Dat1'!US45+'Dat1'!VB45)/2</f>
        <v>0</v>
      </c>
      <c r="FC44">
        <f>'Dat1'!VC45</f>
        <v>0</v>
      </c>
      <c r="FD44">
        <f>'Dat1'!VD45</f>
        <v>0</v>
      </c>
      <c r="FE44">
        <f>'Dat1'!VE45</f>
        <v>0</v>
      </c>
      <c r="FF44">
        <f>'Dat1'!VF45</f>
        <v>0</v>
      </c>
      <c r="FG44">
        <f>'Dat1'!VG45</f>
        <v>0</v>
      </c>
      <c r="FH44">
        <f>'Dat1'!VH45</f>
        <v>0</v>
      </c>
      <c r="FI44">
        <f>'Dat1'!VI45</f>
        <v>0</v>
      </c>
      <c r="FJ44">
        <f>'Dat1'!VJ45</f>
        <v>0</v>
      </c>
      <c r="FK44">
        <f>'Dat1'!VK45</f>
        <v>0</v>
      </c>
      <c r="FL44">
        <f>'Dat1'!VL45</f>
        <v>0</v>
      </c>
      <c r="FM44">
        <f>'Dat1'!VM45</f>
        <v>18</v>
      </c>
      <c r="FN44">
        <f>'Dat1'!VN45</f>
        <v>44</v>
      </c>
      <c r="FO44">
        <f>'Dat1'!VO45</f>
        <v>17</v>
      </c>
      <c r="FP44">
        <f>'Dat1'!VP45</f>
        <v>59</v>
      </c>
      <c r="FQ44">
        <f>'Dat1'!VQ45</f>
        <v>0</v>
      </c>
      <c r="FR44">
        <f>'Dat1'!VR45</f>
        <v>0</v>
      </c>
      <c r="FS44">
        <f>'Dat1'!VS45</f>
        <v>0</v>
      </c>
      <c r="FT44">
        <f>'Dat1'!VT45</f>
        <v>0</v>
      </c>
      <c r="FU44">
        <f>'Dat1'!VU45</f>
        <v>0</v>
      </c>
      <c r="FV44">
        <f>'Dat1'!VV45</f>
        <v>0</v>
      </c>
      <c r="FW44">
        <f>'Dat1'!VW45</f>
        <v>0</v>
      </c>
      <c r="FX44">
        <f>'Dat1'!VX45</f>
        <v>0</v>
      </c>
      <c r="FY44">
        <f>'Dat1'!VY45</f>
        <v>30</v>
      </c>
      <c r="FZ44">
        <f>'Dat1'!VZ45</f>
        <v>25</v>
      </c>
      <c r="GA44">
        <f>'Dat1'!WA45</f>
        <v>0</v>
      </c>
      <c r="GB44">
        <f>'Dat1'!WB45</f>
        <v>1</v>
      </c>
      <c r="GC44">
        <f>'Dat1'!WC45</f>
        <v>6</v>
      </c>
      <c r="GD44">
        <f>'Dat1'!WD45</f>
        <v>0</v>
      </c>
      <c r="GE44" s="12">
        <f>'Dat1'!WO45</f>
        <v>0</v>
      </c>
      <c r="GF44" s="12">
        <f>'Dat1'!WP45</f>
        <v>2</v>
      </c>
      <c r="GG44">
        <f>'Dat1'!WQ45</f>
        <v>1</v>
      </c>
      <c r="GH44">
        <f>'Dat1'!WR45</f>
        <v>0</v>
      </c>
      <c r="GI44">
        <f>'Dat1'!WS45</f>
        <v>0</v>
      </c>
      <c r="GJ44">
        <f>'Dat1'!WT45</f>
        <v>11</v>
      </c>
      <c r="GK44">
        <f>'Dat1'!WU45</f>
        <v>3</v>
      </c>
      <c r="GL44">
        <f>'Dat1'!WV45</f>
        <v>0</v>
      </c>
      <c r="GM44">
        <f>'Dat1'!WW45</f>
        <v>0</v>
      </c>
      <c r="GN44">
        <f>'Dat1'!WX45</f>
        <v>0</v>
      </c>
      <c r="GO44">
        <f>'Dat1'!WY45</f>
        <v>0</v>
      </c>
      <c r="GP44">
        <f>'Dat1'!WZ45</f>
        <v>0</v>
      </c>
      <c r="GQ44">
        <f>'Dat1'!XA45</f>
        <v>7</v>
      </c>
      <c r="GR44">
        <f>'Dat1'!XB45</f>
        <v>0</v>
      </c>
      <c r="GS44">
        <f>'Dat1'!XC45</f>
        <v>8</v>
      </c>
      <c r="GT44">
        <f>'Dat1'!XD45</f>
        <v>8</v>
      </c>
      <c r="GU44">
        <f>'Dat1'!XE45</f>
        <v>0</v>
      </c>
      <c r="GV44">
        <f>'Dat1'!XF45</f>
        <v>0</v>
      </c>
      <c r="GW44">
        <f>'Dat1'!XG45</f>
        <v>12</v>
      </c>
      <c r="GX44">
        <f>'Dat1'!XH45</f>
        <v>3</v>
      </c>
      <c r="GY44">
        <f>'Dat1'!XI45</f>
        <v>0</v>
      </c>
      <c r="GZ44">
        <f>'Dat1'!XJ45</f>
        <v>0</v>
      </c>
      <c r="HA44">
        <f>'Dat1'!XK45</f>
        <v>0</v>
      </c>
      <c r="HB44">
        <f>'Dat1'!XL45</f>
        <v>0</v>
      </c>
      <c r="HC44">
        <f>'Dat1'!XM45</f>
        <v>1</v>
      </c>
      <c r="HD44">
        <f>'Dat1'!XN45</f>
        <v>2</v>
      </c>
      <c r="HE44">
        <f>'Dat1'!XO45</f>
        <v>2</v>
      </c>
      <c r="HF44">
        <f>'Dat1'!XP45</f>
        <v>2</v>
      </c>
      <c r="HG44" s="12">
        <f t="shared" si="12"/>
        <v>30</v>
      </c>
      <c r="HH44" s="12">
        <f t="shared" si="13"/>
        <v>30</v>
      </c>
      <c r="HI44">
        <f>'Dat1'!XQ45</f>
        <v>0</v>
      </c>
      <c r="HJ44">
        <f>'Dat1'!XR45</f>
        <v>0</v>
      </c>
      <c r="HK44">
        <f>'Dat1'!XS45</f>
        <v>0</v>
      </c>
      <c r="HL44">
        <f>'Dat1'!XT45</f>
        <v>0</v>
      </c>
      <c r="HM44">
        <f>'Dat1'!XU45</f>
        <v>0</v>
      </c>
      <c r="HN44">
        <f>'Dat1'!XV45</f>
        <v>0</v>
      </c>
      <c r="HO44">
        <f>'Dat1'!XW45</f>
        <v>0</v>
      </c>
      <c r="HP44">
        <f>'Dat1'!XX45</f>
        <v>0</v>
      </c>
      <c r="HQ44">
        <f>'Dat1'!XY45</f>
        <v>0</v>
      </c>
      <c r="HR44">
        <f>'Dat1'!XZ45</f>
        <v>0</v>
      </c>
      <c r="HS44">
        <f>'Dat1'!YA45</f>
        <v>0</v>
      </c>
      <c r="HT44">
        <f>'Dat1'!YB45</f>
        <v>0</v>
      </c>
      <c r="HU44">
        <f>'Dat1'!YC45</f>
        <v>0</v>
      </c>
      <c r="HV44">
        <f>'Dat1'!YD45</f>
        <v>0</v>
      </c>
      <c r="HW44">
        <f>'Dat1'!YE45</f>
        <v>0</v>
      </c>
      <c r="HX44">
        <f>'Dat1'!YF45</f>
        <v>0</v>
      </c>
      <c r="HY44">
        <f>'Dat1'!YG45</f>
        <v>0</v>
      </c>
      <c r="HZ44">
        <f>'Dat1'!YH45</f>
        <v>0</v>
      </c>
      <c r="IA44">
        <f>'Dat1'!YI45</f>
        <v>0</v>
      </c>
      <c r="IB44">
        <f>'Dat1'!YJ45</f>
        <v>0</v>
      </c>
      <c r="IC44">
        <f>'Dat1'!YK45</f>
        <v>0</v>
      </c>
      <c r="ID44">
        <f>'Dat1'!YL45</f>
        <v>0</v>
      </c>
      <c r="IE44">
        <f>'Dat1'!YM45</f>
        <v>0</v>
      </c>
      <c r="IF44">
        <f>'Dat1'!YN45</f>
        <v>0</v>
      </c>
      <c r="IG44">
        <f>'Dat1'!YO45</f>
        <v>28</v>
      </c>
      <c r="IH44">
        <f>'Dat1'!YP45</f>
        <v>0</v>
      </c>
      <c r="II44">
        <f>'Dat1'!YQ45</f>
        <v>0</v>
      </c>
      <c r="IJ44">
        <f>'Dat1'!YR45</f>
        <v>0</v>
      </c>
      <c r="IK44">
        <f>'Dat1'!YS45</f>
        <v>0</v>
      </c>
      <c r="IL44">
        <f>'Dat1'!YT45</f>
        <v>0</v>
      </c>
      <c r="IM44">
        <f>'Dat1'!YU45</f>
        <v>0</v>
      </c>
      <c r="IN44">
        <f>'Dat1'!YV45</f>
        <v>0</v>
      </c>
      <c r="IO44">
        <f>'Dat1'!YW45</f>
        <v>5</v>
      </c>
      <c r="IP44">
        <f>'Dat1'!YX45</f>
        <v>0</v>
      </c>
      <c r="IQ44">
        <f>'Dat1'!YY45</f>
        <v>0</v>
      </c>
      <c r="IR44">
        <f>'Dat1'!YZ45</f>
        <v>0</v>
      </c>
      <c r="IS44">
        <f>'Dat1'!ZA45</f>
        <v>0</v>
      </c>
      <c r="IT44">
        <f>'Dat1'!ZB45</f>
        <v>0</v>
      </c>
      <c r="IU44">
        <f>'Dat1'!ZC45</f>
        <v>2</v>
      </c>
      <c r="IV44">
        <f>'Dat1'!ZD45</f>
        <v>4</v>
      </c>
      <c r="IW44">
        <f>'Dat1'!ZE45</f>
        <v>0</v>
      </c>
      <c r="IX44">
        <f>'Dat1'!ZF45</f>
        <v>0</v>
      </c>
      <c r="IY44">
        <f>'Dat1'!ZG45</f>
        <v>0</v>
      </c>
      <c r="IZ44">
        <f>'Dat1'!ZH45</f>
        <v>0</v>
      </c>
      <c r="JA44">
        <f>'Dat1'!ZI45</f>
        <v>9</v>
      </c>
      <c r="JB44">
        <f>'Dat1'!ZJ45</f>
        <v>10</v>
      </c>
      <c r="JC44" s="12">
        <f t="shared" si="21"/>
        <v>0</v>
      </c>
      <c r="JD44" s="12">
        <f t="shared" si="22"/>
        <v>58</v>
      </c>
      <c r="JE44">
        <f>'Dat1'!ZK45</f>
        <v>0</v>
      </c>
      <c r="JF44">
        <f>'Dat1'!ZL45</f>
        <v>0</v>
      </c>
      <c r="JG44">
        <f>'Dat1'!ZM45</f>
        <v>0</v>
      </c>
      <c r="JH44">
        <f>'Dat1'!ZN45</f>
        <v>0</v>
      </c>
      <c r="JI44">
        <f>'Dat1'!ZO45</f>
        <v>0</v>
      </c>
      <c r="JJ44">
        <f>'Dat1'!ZP45</f>
        <v>0</v>
      </c>
      <c r="JK44">
        <f>'Dat1'!ZQ45</f>
        <v>0</v>
      </c>
      <c r="JL44">
        <f>'Dat1'!ZR45</f>
        <v>0</v>
      </c>
      <c r="JM44">
        <f>'Dat1'!ZS45</f>
        <v>0</v>
      </c>
      <c r="JN44">
        <f>'Dat1'!ZT45</f>
        <v>0</v>
      </c>
      <c r="JO44">
        <f>'Dat1'!ZU45</f>
        <v>0</v>
      </c>
      <c r="JP44">
        <f>'Dat1'!ZV45</f>
        <v>0</v>
      </c>
      <c r="JQ44">
        <f>'Dat1'!ZW45</f>
        <v>0</v>
      </c>
      <c r="JR44">
        <f>'Dat1'!ZX45</f>
        <v>0</v>
      </c>
      <c r="JS44">
        <f>'Dat1'!ZY45</f>
        <v>0</v>
      </c>
      <c r="JT44">
        <f>'Dat1'!ZZ45</f>
        <v>0</v>
      </c>
      <c r="JU44">
        <f>'Dat1'!AAA45</f>
        <v>0</v>
      </c>
      <c r="JV44">
        <f>'Dat1'!AAB45</f>
        <v>0</v>
      </c>
      <c r="JW44">
        <f>'Dat1'!AAC45</f>
        <v>0</v>
      </c>
      <c r="JX44">
        <f>'Dat1'!AAD45</f>
        <v>0</v>
      </c>
      <c r="JY44">
        <f>'Dat1'!AAE45</f>
        <v>0</v>
      </c>
      <c r="JZ44">
        <f>'Dat1'!AAF45</f>
        <v>0</v>
      </c>
      <c r="KA44">
        <f>'Dat1'!AAG45</f>
        <v>0</v>
      </c>
      <c r="KB44">
        <f>'Dat1'!AAH45</f>
        <v>0</v>
      </c>
      <c r="KC44">
        <f>'Dat1'!AAI45</f>
        <v>0</v>
      </c>
      <c r="KD44">
        <f>'Dat1'!AAJ45</f>
        <v>0</v>
      </c>
      <c r="KE44">
        <f>'Dat1'!AAK45</f>
        <v>0</v>
      </c>
      <c r="KF44">
        <f>'Dat1'!AAL45</f>
        <v>0</v>
      </c>
      <c r="KG44">
        <f>'Dat1'!AAM45</f>
        <v>0</v>
      </c>
      <c r="KH44">
        <f>'Dat1'!AAN45</f>
        <v>0</v>
      </c>
      <c r="KI44">
        <f>'Dat1'!AAO45</f>
        <v>0</v>
      </c>
      <c r="KJ44">
        <f>'Dat1'!AAP45</f>
        <v>9</v>
      </c>
      <c r="KK44">
        <f>'Dat1'!AAQ45</f>
        <v>0</v>
      </c>
      <c r="KL44">
        <f>'Dat1'!AAR45</f>
        <v>0</v>
      </c>
      <c r="KM44">
        <f>'Dat1'!AAS45</f>
        <v>0</v>
      </c>
      <c r="KN44">
        <f>'Dat1'!AAT45</f>
        <v>0</v>
      </c>
      <c r="KO44">
        <f>'Dat1'!AAU45</f>
        <v>0</v>
      </c>
      <c r="KP44">
        <f>'Dat1'!AAV45</f>
        <v>24</v>
      </c>
      <c r="KQ44">
        <f>'Dat1'!AAW45</f>
        <v>3</v>
      </c>
      <c r="KR44">
        <f>'Dat1'!AAX45</f>
        <v>0</v>
      </c>
      <c r="KS44">
        <f>'Dat1'!AAY45</f>
        <v>0</v>
      </c>
      <c r="KT44">
        <f>'Dat1'!AAZ45</f>
        <v>0</v>
      </c>
      <c r="KU44">
        <f>'Dat1'!ABA45</f>
        <v>0</v>
      </c>
      <c r="KV44">
        <f>'Dat1'!ABB45</f>
        <v>0</v>
      </c>
      <c r="KW44" s="12">
        <f>SUM(Dat1fix!JE44:JZ44)</f>
        <v>0</v>
      </c>
      <c r="KX44" s="12">
        <f t="shared" si="14"/>
        <v>36</v>
      </c>
      <c r="KY44" s="12">
        <f>'Dat1'!ABC45</f>
        <v>0</v>
      </c>
      <c r="KZ44" s="12">
        <f>'Dat1'!ABD45</f>
        <v>1</v>
      </c>
      <c r="LA44">
        <f>'Dat1'!ABE45</f>
        <v>0</v>
      </c>
      <c r="LB44">
        <f>'Dat1'!ABF45</f>
        <v>0</v>
      </c>
      <c r="LC44">
        <f>'Dat1'!ABG45</f>
        <v>0</v>
      </c>
      <c r="LD44">
        <f>'Dat1'!VI45</f>
        <v>0</v>
      </c>
      <c r="LE44">
        <f>'Dat1'!VJ45</f>
        <v>0</v>
      </c>
      <c r="LF44">
        <f>'Dat1'!VK45</f>
        <v>0</v>
      </c>
      <c r="LG44">
        <f>'Dat1'!VL45</f>
        <v>0</v>
      </c>
      <c r="LH44">
        <f>'Dat1'!VM45</f>
        <v>18</v>
      </c>
      <c r="LI44">
        <f>'Dat1'!VN45</f>
        <v>44</v>
      </c>
      <c r="LJ44">
        <f>'Dat1'!VO45</f>
        <v>17</v>
      </c>
      <c r="LK44">
        <f>'Dat1'!VP45</f>
        <v>59</v>
      </c>
      <c r="LL44">
        <f>'Dat1'!VQ45</f>
        <v>0</v>
      </c>
      <c r="LM44">
        <f>'Dat1'!VR45</f>
        <v>0</v>
      </c>
      <c r="LN44">
        <f>'Dat1'!VS45</f>
        <v>0</v>
      </c>
      <c r="LO44">
        <f>'Dat1'!VT45</f>
        <v>0</v>
      </c>
      <c r="LP44">
        <f>'Dat1'!VU45</f>
        <v>0</v>
      </c>
      <c r="LQ44">
        <f>'Dat1'!VV45</f>
        <v>0</v>
      </c>
      <c r="LR44">
        <f>'Dat1'!VW45</f>
        <v>0</v>
      </c>
      <c r="LS44">
        <f>'Dat1'!VX45</f>
        <v>0</v>
      </c>
      <c r="LT44">
        <f>'Dat1'!VY45</f>
        <v>30</v>
      </c>
      <c r="LU44">
        <f>'Dat1'!VZ45</f>
        <v>25</v>
      </c>
      <c r="LV44" s="12">
        <f>'Dat1'!WA45</f>
        <v>0</v>
      </c>
      <c r="LW44" s="12">
        <f>'Dat1'!WB45</f>
        <v>1</v>
      </c>
      <c r="LX44" s="12">
        <f>'Dat1'!WC45</f>
        <v>6</v>
      </c>
      <c r="LY44" s="12">
        <f>'Dat1'!WD45</f>
        <v>0</v>
      </c>
      <c r="LZ44" s="364">
        <f>'Dat1'!AG45</f>
        <v>12</v>
      </c>
      <c r="MA44" s="364">
        <f>'Dat1'!AH45</f>
        <v>12</v>
      </c>
      <c r="MB44" s="364">
        <f>'Dat1'!AI45</f>
        <v>19</v>
      </c>
      <c r="MC44" s="364">
        <f>'Dat1'!AJ45</f>
        <v>17</v>
      </c>
      <c r="MD44" s="364">
        <f>'Dat1'!WE45</f>
        <v>51</v>
      </c>
    </row>
    <row r="45" spans="1:342">
      <c r="A45" s="73">
        <f>'Dat1'!C46</f>
        <v>4</v>
      </c>
      <c r="B45" t="str">
        <f>'Dat1'!F46</f>
        <v>Hordaland</v>
      </c>
      <c r="C45" t="str">
        <f>'Dat1'!G46</f>
        <v>Åsane vgs</v>
      </c>
      <c r="D45" t="str">
        <f>'Dat1'!H46&amp;" ("&amp;LEFT('Dat1'!I46,1)&amp;"S)"</f>
        <v>Bergen fengsel (HS)</v>
      </c>
      <c r="E45">
        <f t="shared" si="18"/>
        <v>1</v>
      </c>
      <c r="F45">
        <f t="shared" si="15"/>
        <v>1</v>
      </c>
      <c r="G45">
        <f>'Dat1'!J46</f>
        <v>203</v>
      </c>
      <c r="H45" s="8">
        <f>('Dat1'!AK46+'Dat1'!AM46+'Dat1'!AO46+'Dat1'!AQ46)/$A45</f>
        <v>0</v>
      </c>
      <c r="I45" s="8">
        <f>('Dat1'!AL46+'Dat1'!AN46+'Dat1'!AP46+'Dat1'!AR46)/$A45</f>
        <v>0.5</v>
      </c>
      <c r="J45">
        <f>('Dat1'!AS46+'Dat1'!BS46+'Dat1'!CS46+'Dat1'!DS46)/$A45</f>
        <v>5.75</v>
      </c>
      <c r="K45">
        <f>('Dat1'!AT46+'Dat1'!BT46+'Dat1'!CT46+'Dat1'!DT46)/$A45</f>
        <v>0</v>
      </c>
      <c r="L45">
        <f>('Dat1'!AU46+'Dat1'!BU46+'Dat1'!CU46+'Dat1'!DU46)/$A45</f>
        <v>0</v>
      </c>
      <c r="M45">
        <f>('Dat1'!AV46+'Dat1'!BV46+'Dat1'!CV46+'Dat1'!DV46)/$A45</f>
        <v>4</v>
      </c>
      <c r="N45">
        <f>('Dat1'!AW46+'Dat1'!BW46+'Dat1'!CW46+'Dat1'!DW46)/$A45</f>
        <v>3</v>
      </c>
      <c r="O45">
        <f>('Dat1'!AX46+'Dat1'!BX46+'Dat1'!CX46+'Dat1'!DX46)/$A45</f>
        <v>0</v>
      </c>
      <c r="P45">
        <f>('Dat1'!AY46+'Dat1'!BY46+'Dat1'!CY46+'Dat1'!DY46)/$A45</f>
        <v>0</v>
      </c>
      <c r="Q45">
        <f>('Dat1'!AZ46+'Dat1'!BZ46+'Dat1'!CZ46+'Dat1'!DZ46)/$A45</f>
        <v>0</v>
      </c>
      <c r="R45">
        <f>('Dat1'!BA46+'Dat1'!CA46+'Dat1'!DA46+'Dat1'!EA46)/$A45</f>
        <v>0</v>
      </c>
      <c r="S45">
        <f>('Dat1'!BB46+'Dat1'!CB46+'Dat1'!DB46+'Dat1'!EB46)/$A45</f>
        <v>0</v>
      </c>
      <c r="T45">
        <f>('Dat1'!BC46+'Dat1'!CC46+'Dat1'!DC46+'Dat1'!EC46)/$A45</f>
        <v>1.75</v>
      </c>
      <c r="U45">
        <f>('Dat1'!BD46+'Dat1'!CD46+'Dat1'!DD46+'Dat1'!ED46)/$A45</f>
        <v>0</v>
      </c>
      <c r="V45">
        <f>('Dat1'!BE46+'Dat1'!CE46+'Dat1'!DE46+'Dat1'!EE46)/$A45</f>
        <v>1.25</v>
      </c>
      <c r="W45">
        <f>('Dat1'!BF46+'Dat1'!CF46+'Dat1'!DF46+'Dat1'!EF46)/$A45</f>
        <v>1.75</v>
      </c>
      <c r="X45">
        <f>('Dat1'!BG46+'Dat1'!CG46+'Dat1'!DG46+'Dat1'!EG46)/$A45</f>
        <v>0</v>
      </c>
      <c r="Y45">
        <f>('Dat1'!BH46+'Dat1'!CH46+'Dat1'!DH46+'Dat1'!EH46)/$A45</f>
        <v>0</v>
      </c>
      <c r="Z45">
        <f>('Dat1'!BI46+'Dat1'!CI46+'Dat1'!DI46+'Dat1'!EI46)/$A45</f>
        <v>3</v>
      </c>
      <c r="AA45">
        <f>('Dat1'!BJ46+'Dat1'!CJ46+'Dat1'!DJ46+'Dat1'!EJ46)/$A45</f>
        <v>0.5</v>
      </c>
      <c r="AB45">
        <f>('Dat1'!BK46+'Dat1'!CK46+'Dat1'!DK46+'Dat1'!EK46)/$A45</f>
        <v>0</v>
      </c>
      <c r="AC45">
        <f>('Dat1'!BL46+'Dat1'!CL46+'Dat1'!DL46+'Dat1'!EL46)/$A45</f>
        <v>0</v>
      </c>
      <c r="AD45">
        <f>('Dat1'!BM46+'Dat1'!CM46+'Dat1'!DM46+'Dat1'!EM46)/$A45</f>
        <v>0</v>
      </c>
      <c r="AE45">
        <f>('Dat1'!BN46+'Dat1'!CN46+'Dat1'!DN46+'Dat1'!EN46)/$A45</f>
        <v>0</v>
      </c>
      <c r="AF45">
        <f>('Dat1'!BO46+'Dat1'!CO46+'Dat1'!DO46+'Dat1'!EO46)/$A45</f>
        <v>0</v>
      </c>
      <c r="AG45">
        <f>('Dat1'!BP46+'Dat1'!CP46+'Dat1'!DP46+'Dat1'!EP46)/$A45</f>
        <v>0.25</v>
      </c>
      <c r="AH45">
        <f>('Dat1'!BQ46+'Dat1'!CQ46+'Dat1'!DQ46+'Dat1'!EQ46)/$A45</f>
        <v>0</v>
      </c>
      <c r="AI45">
        <f>('Dat1'!BR46+'Dat1'!CR46+'Dat1'!DR46+'Dat1'!ER46)/$A45</f>
        <v>0.5</v>
      </c>
      <c r="AJ45" s="8">
        <f t="shared" si="5"/>
        <v>15.75</v>
      </c>
      <c r="AK45" s="8">
        <f t="shared" si="6"/>
        <v>6</v>
      </c>
      <c r="AL45">
        <f>('Dat1'!ES46+'Dat1'!GM46+'Dat1'!IG46+'Dat1'!KA46)/$A45</f>
        <v>0</v>
      </c>
      <c r="AM45">
        <f>('Dat1'!ET46+'Dat1'!GN46+'Dat1'!IH46+'Dat1'!KB46)/$A45</f>
        <v>0</v>
      </c>
      <c r="AN45">
        <f>('Dat1'!EU46+'Dat1'!GO46+'Dat1'!II46+'Dat1'!KC46)/$A45</f>
        <v>0</v>
      </c>
      <c r="AO45">
        <f>('Dat1'!EV46+'Dat1'!GP46+'Dat1'!IJ46+'Dat1'!KD46)/$A45</f>
        <v>0</v>
      </c>
      <c r="AP45">
        <f>('Dat1'!EW46+'Dat1'!GQ46+'Dat1'!IK46+'Dat1'!KE46)/$A45</f>
        <v>0</v>
      </c>
      <c r="AQ45">
        <f>('Dat1'!EX46+'Dat1'!GR46+'Dat1'!IL46+'Dat1'!KF46)/$A45</f>
        <v>0</v>
      </c>
      <c r="AR45">
        <f>('Dat1'!EY46+'Dat1'!GS46+'Dat1'!IM46+'Dat1'!KG46)/$A45</f>
        <v>0</v>
      </c>
      <c r="AS45">
        <f>('Dat1'!EZ46+'Dat1'!GT46+'Dat1'!IN46+'Dat1'!KH46)/$A45</f>
        <v>0</v>
      </c>
      <c r="AT45">
        <f>('Dat1'!FA46+'Dat1'!GU46+'Dat1'!IO46+'Dat1'!KI46)/$A45</f>
        <v>0</v>
      </c>
      <c r="AU45">
        <f>('Dat1'!FB46+'Dat1'!GV46+'Dat1'!IP46+'Dat1'!KJ46)/$A45</f>
        <v>0</v>
      </c>
      <c r="AV45">
        <f>('Dat1'!FC46+'Dat1'!GW46+'Dat1'!IQ46+'Dat1'!KK46)/$A45</f>
        <v>0</v>
      </c>
      <c r="AW45">
        <f>('Dat1'!FD46+'Dat1'!GX46+'Dat1'!IR46+'Dat1'!KL46)/$A45</f>
        <v>0</v>
      </c>
      <c r="AX45">
        <f>('Dat1'!FE46+'Dat1'!GY46+'Dat1'!IS46+'Dat1'!KM46)/$A45</f>
        <v>0</v>
      </c>
      <c r="AY45">
        <f>('Dat1'!FF46+'Dat1'!GZ46+'Dat1'!IT46+'Dat1'!KN46)/$A45</f>
        <v>0</v>
      </c>
      <c r="AZ45">
        <f>('Dat1'!FG46+'Dat1'!HA46+'Dat1'!IU46+'Dat1'!KO46)/$A45</f>
        <v>0</v>
      </c>
      <c r="BA45">
        <f>('Dat1'!FH46+'Dat1'!HB46+'Dat1'!IV46+'Dat1'!KP46)/$A45</f>
        <v>0</v>
      </c>
      <c r="BB45">
        <f>('Dat1'!FI46+'Dat1'!HC46+'Dat1'!IW46+'Dat1'!KQ46)/$A45</f>
        <v>0</v>
      </c>
      <c r="BC45">
        <f>('Dat1'!FJ46+'Dat1'!HD46+'Dat1'!IX46+'Dat1'!KR46)/$A45</f>
        <v>0</v>
      </c>
      <c r="BD45">
        <f>('Dat1'!FK46+'Dat1'!HE46+'Dat1'!IY46+'Dat1'!KS46)/$A45</f>
        <v>0</v>
      </c>
      <c r="BE45">
        <f>('Dat1'!FL46+'Dat1'!HF46+'Dat1'!IZ46+'Dat1'!KT46)/$A45</f>
        <v>0</v>
      </c>
      <c r="BF45">
        <f>('Dat1'!FM46+'Dat1'!HG46+'Dat1'!JA46+'Dat1'!KU46)/$A45</f>
        <v>0</v>
      </c>
      <c r="BG45">
        <f>('Dat1'!FN46+'Dat1'!HH46+'Dat1'!JB46+'Dat1'!KV46)/$A45</f>
        <v>0</v>
      </c>
      <c r="BH45">
        <f>('Dat1'!FO46+'Dat1'!HI46+'Dat1'!JC46+'Dat1'!KW46)/$A45</f>
        <v>1.75</v>
      </c>
      <c r="BI45">
        <f>('Dat1'!FP46+'Dat1'!HJ46+'Dat1'!JD46+'Dat1'!KX46)/$A45</f>
        <v>0</v>
      </c>
      <c r="BJ45">
        <f>('Dat1'!FQ46+'Dat1'!HK46+'Dat1'!JE46+'Dat1'!KY46)/$A45</f>
        <v>2.5</v>
      </c>
      <c r="BK45">
        <f>('Dat1'!FR46+'Dat1'!HL46+'Dat1'!JF46+'Dat1'!KZ46)/$A45</f>
        <v>0</v>
      </c>
      <c r="BL45">
        <f>('Dat1'!FS46+'Dat1'!HM46+'Dat1'!JG46+'Dat1'!LA46)/$A45</f>
        <v>0</v>
      </c>
      <c r="BM45">
        <f>('Dat1'!FT46+'Dat1'!HN46+'Dat1'!JH46+'Dat1'!LB46)/$A45</f>
        <v>0</v>
      </c>
      <c r="BN45">
        <f>('Dat1'!FU46+'Dat1'!HO46+'Dat1'!JI46+'Dat1'!LC46)/$A45</f>
        <v>0</v>
      </c>
      <c r="BO45">
        <f>('Dat1'!FV46+'Dat1'!HP46+'Dat1'!JJ46+'Dat1'!LD46)/$A45</f>
        <v>0</v>
      </c>
      <c r="BP45">
        <f>('Dat1'!FW46+'Dat1'!HQ46+'Dat1'!JK46+'Dat1'!LE46)/$A45</f>
        <v>0</v>
      </c>
      <c r="BQ45">
        <f>('Dat1'!FX46+'Dat1'!HR46+'Dat1'!JL46+'Dat1'!LF46)/$A45</f>
        <v>0</v>
      </c>
      <c r="BR45">
        <f>('Dat1'!FY46+'Dat1'!HS46+'Dat1'!JM46+'Dat1'!LG46)/$A45</f>
        <v>0</v>
      </c>
      <c r="BS45">
        <f>('Dat1'!FZ46+'Dat1'!HT46+'Dat1'!JN46+'Dat1'!LH46)/$A45</f>
        <v>0</v>
      </c>
      <c r="BT45">
        <f>('Dat1'!GA46+'Dat1'!HU46+'Dat1'!JO46+'Dat1'!LI46)/$A45</f>
        <v>0</v>
      </c>
      <c r="BU45">
        <f>('Dat1'!GB46+'Dat1'!HV46+'Dat1'!JP46+'Dat1'!LJ46)/$A45</f>
        <v>0</v>
      </c>
      <c r="BV45">
        <f>('Dat1'!GC46+'Dat1'!HW46+'Dat1'!JQ46+'Dat1'!LK46)/$A45</f>
        <v>0</v>
      </c>
      <c r="BW45">
        <f>('Dat1'!GD46+'Dat1'!HX46+'Dat1'!JR46+'Dat1'!LL46)/$A45</f>
        <v>0</v>
      </c>
      <c r="BX45">
        <f>('Dat1'!GE46+'Dat1'!HY46+'Dat1'!JS46+'Dat1'!LM46)/$A45</f>
        <v>3</v>
      </c>
      <c r="BY45">
        <f>('Dat1'!GF46+'Dat1'!HZ46+'Dat1'!JT46+'Dat1'!LN46)/$A45</f>
        <v>0</v>
      </c>
      <c r="BZ45">
        <f>('Dat1'!GG46+'Dat1'!IA46+'Dat1'!JU46+'Dat1'!LO46)/$A45</f>
        <v>0</v>
      </c>
      <c r="CA45">
        <f>('Dat1'!GH46+'Dat1'!IB46+'Dat1'!JV46+'Dat1'!LP46)/$A45</f>
        <v>0</v>
      </c>
      <c r="CB45">
        <f>('Dat1'!GI46+'Dat1'!IC46+'Dat1'!JW46+'Dat1'!LQ46)/$A45</f>
        <v>0</v>
      </c>
      <c r="CC45">
        <f>('Dat1'!GJ46+'Dat1'!ID46+'Dat1'!JX46+'Dat1'!LR46)/$A45</f>
        <v>0</v>
      </c>
      <c r="CD45">
        <f>('Dat1'!GK46+'Dat1'!IE46+'Dat1'!JY46+'Dat1'!LS46)/$A45</f>
        <v>0</v>
      </c>
      <c r="CE45">
        <f>('Dat1'!GL46+'Dat1'!IF46+'Dat1'!JZ46+'Dat1'!LT46)/$A45</f>
        <v>0</v>
      </c>
      <c r="CF45" s="8">
        <f t="shared" si="19"/>
        <v>1.75</v>
      </c>
      <c r="CG45" s="8">
        <f t="shared" si="20"/>
        <v>5.5</v>
      </c>
      <c r="CH45">
        <f>('Dat1'!LU46+'Dat1'!NM46+'Dat1'!PE46+'Dat1'!QW46)/$A45</f>
        <v>0</v>
      </c>
      <c r="CI45">
        <f>('Dat1'!LV46+'Dat1'!NN46+'Dat1'!PF46+'Dat1'!QX46)/$A45</f>
        <v>0</v>
      </c>
      <c r="CJ45">
        <f>('Dat1'!LW46+'Dat1'!NO46+'Dat1'!PG46+'Dat1'!QY46)/$A45</f>
        <v>0</v>
      </c>
      <c r="CK45">
        <f>('Dat1'!LX46+'Dat1'!NP46+'Dat1'!PH46+'Dat1'!QZ46)/$A45</f>
        <v>0</v>
      </c>
      <c r="CL45">
        <f>('Dat1'!LY46+'Dat1'!NQ46+'Dat1'!PI46+'Dat1'!RA46)/$A45</f>
        <v>0</v>
      </c>
      <c r="CM45">
        <f>('Dat1'!LZ46+'Dat1'!NR46+'Dat1'!PJ46+'Dat1'!RB46)/$A45</f>
        <v>0</v>
      </c>
      <c r="CN45">
        <f>('Dat1'!MA46+'Dat1'!NS46+'Dat1'!PK46+'Dat1'!RC46)/$A45</f>
        <v>0</v>
      </c>
      <c r="CO45">
        <f>('Dat1'!MB46+'Dat1'!NT46+'Dat1'!PL46+'Dat1'!RD46)/$A45</f>
        <v>0</v>
      </c>
      <c r="CP45">
        <f>('Dat1'!MC46+'Dat1'!NU46+'Dat1'!PM46+'Dat1'!RE46)/$A45</f>
        <v>0</v>
      </c>
      <c r="CQ45">
        <f>('Dat1'!MD46+'Dat1'!NV46+'Dat1'!PN46+'Dat1'!RF46)/$A45</f>
        <v>0</v>
      </c>
      <c r="CR45">
        <f>('Dat1'!ME46+'Dat1'!NW46+'Dat1'!PO46+'Dat1'!RG46)/$A45</f>
        <v>0</v>
      </c>
      <c r="CS45">
        <f>('Dat1'!MF46+'Dat1'!NX46+'Dat1'!PP46+'Dat1'!RH46)/$A45</f>
        <v>0</v>
      </c>
      <c r="CT45">
        <f>('Dat1'!MG46+'Dat1'!NY46+'Dat1'!PQ46+'Dat1'!RI46)/$A45</f>
        <v>0</v>
      </c>
      <c r="CU45">
        <f>('Dat1'!MH46+'Dat1'!NZ46+'Dat1'!PR46+'Dat1'!RJ46)/$A45</f>
        <v>0</v>
      </c>
      <c r="CV45">
        <f>('Dat1'!MI46+'Dat1'!OA46+'Dat1'!PS46+'Dat1'!RK46)/$A45</f>
        <v>0</v>
      </c>
      <c r="CW45">
        <f>('Dat1'!MJ46+'Dat1'!OB46+'Dat1'!PT46+'Dat1'!RL46)/$A45</f>
        <v>0</v>
      </c>
      <c r="CX45">
        <f>('Dat1'!MK46+'Dat1'!OC46+'Dat1'!PU46+'Dat1'!RM46)/$A45</f>
        <v>0</v>
      </c>
      <c r="CY45">
        <f>('Dat1'!ML46+'Dat1'!OD46+'Dat1'!PV46+'Dat1'!RN46)/$A45</f>
        <v>0</v>
      </c>
      <c r="CZ45">
        <f>('Dat1'!MM46+'Dat1'!OE46+'Dat1'!PW46+'Dat1'!RO46)/$A45</f>
        <v>0</v>
      </c>
      <c r="DA45">
        <f>('Dat1'!MN46+'Dat1'!OF46+'Dat1'!PX46+'Dat1'!RP46)/$A45</f>
        <v>0</v>
      </c>
      <c r="DB45">
        <f>('Dat1'!MO46+'Dat1'!OG46+'Dat1'!PY46+'Dat1'!RQ46)/$A45</f>
        <v>0</v>
      </c>
      <c r="DC45">
        <f>('Dat1'!MP46+'Dat1'!OH46+'Dat1'!PZ46+'Dat1'!RR46)/$A45</f>
        <v>0</v>
      </c>
      <c r="DD45">
        <f>('Dat1'!MQ46+'Dat1'!OI46+'Dat1'!QA46+'Dat1'!RS46)/$A45</f>
        <v>3</v>
      </c>
      <c r="DE45">
        <f>('Dat1'!MR46+'Dat1'!OJ46+'Dat1'!QB46+'Dat1'!RT46)/$A45</f>
        <v>1.5</v>
      </c>
      <c r="DF45">
        <f>('Dat1'!MS46+'Dat1'!OK46+'Dat1'!QC46+'Dat1'!RU46)/$A45</f>
        <v>0</v>
      </c>
      <c r="DG45">
        <f>('Dat1'!MT46+'Dat1'!OL46+'Dat1'!QD46+'Dat1'!RV46)/$A45</f>
        <v>0</v>
      </c>
      <c r="DH45">
        <f>('Dat1'!MU46+'Dat1'!OM46+'Dat1'!QE46+'Dat1'!RW46)/$A45</f>
        <v>0</v>
      </c>
      <c r="DI45">
        <f>('Dat1'!MV46+'Dat1'!ON46+'Dat1'!QF46+'Dat1'!RX46)/$A45</f>
        <v>2.5</v>
      </c>
      <c r="DJ45">
        <f>('Dat1'!MW46+'Dat1'!OO46+'Dat1'!QG46+'Dat1'!RY46)/$A45</f>
        <v>3</v>
      </c>
      <c r="DK45">
        <f>('Dat1'!MX46+'Dat1'!OP46+'Dat1'!QH46+'Dat1'!RZ46)/$A45</f>
        <v>0</v>
      </c>
      <c r="DL45">
        <f>('Dat1'!MY46+'Dat1'!OQ46+'Dat1'!QI46+'Dat1'!SA46)/$A45</f>
        <v>2.25</v>
      </c>
      <c r="DM45">
        <f>('Dat1'!MZ46+'Dat1'!OR46+'Dat1'!QJ46+'Dat1'!SB46)/$A45</f>
        <v>0</v>
      </c>
      <c r="DN45">
        <f>('Dat1'!NA46+'Dat1'!OS46+'Dat1'!QK46+'Dat1'!SC46)/$A45</f>
        <v>0</v>
      </c>
      <c r="DO45">
        <f>('Dat1'!NB46+'Dat1'!OT46+'Dat1'!QL46+'Dat1'!SD46)/$A45</f>
        <v>0</v>
      </c>
      <c r="DP45">
        <f>('Dat1'!NC46+'Dat1'!OU46+'Dat1'!QM46+'Dat1'!SE46)/$A45</f>
        <v>10.25</v>
      </c>
      <c r="DQ45">
        <f>('Dat1'!ND46+'Dat1'!OV46+'Dat1'!QN46+'Dat1'!SF46)/$A45</f>
        <v>0</v>
      </c>
      <c r="DR45">
        <f>('Dat1'!NE46+'Dat1'!OW46+'Dat1'!QO46+'Dat1'!SG46)/$A45</f>
        <v>3.5</v>
      </c>
      <c r="DS45">
        <f>('Dat1'!NF46+'Dat1'!OX46+'Dat1'!QP46+'Dat1'!SH46)/$A45</f>
        <v>6.5</v>
      </c>
      <c r="DT45">
        <f>('Dat1'!NG46+'Dat1'!OY46+'Dat1'!QQ46+'Dat1'!SI46)/$A45</f>
        <v>0</v>
      </c>
      <c r="DU45">
        <f>('Dat1'!NH46+'Dat1'!OZ46+'Dat1'!QR46+'Dat1'!SJ46)/$A45</f>
        <v>0</v>
      </c>
      <c r="DV45">
        <f>('Dat1'!NI46+'Dat1'!PA46+'Dat1'!QS46+'Dat1'!SK46)/$A45</f>
        <v>0</v>
      </c>
      <c r="DW45">
        <f>('Dat1'!NJ46+'Dat1'!PB46+'Dat1'!QT46+'Dat1'!SL46)/$A45</f>
        <v>0</v>
      </c>
      <c r="DX45">
        <f>('Dat1'!NK46+'Dat1'!PC46+'Dat1'!QU46+'Dat1'!SM46)/$A45</f>
        <v>12.5</v>
      </c>
      <c r="DY45">
        <f>('Dat1'!NL46+'Dat1'!PD46+'Dat1'!QV46+'Dat1'!SN46)/$A45</f>
        <v>5</v>
      </c>
      <c r="DZ45" s="8">
        <f t="shared" si="7"/>
        <v>0</v>
      </c>
      <c r="EA45" s="8">
        <f t="shared" si="8"/>
        <v>50</v>
      </c>
      <c r="EB45" s="127">
        <f>('Dat1'!SO46+'Dat1'!SQ46+'Dat1'!SS46+'Dat1'!SU46)/$A45</f>
        <v>0</v>
      </c>
      <c r="EC45" s="127">
        <f>('Dat1'!SP46+'Dat1'!SR46+'Dat1'!ST46+'Dat1'!SV46)/$A45</f>
        <v>2.75</v>
      </c>
      <c r="ED45" s="8">
        <f t="shared" si="16"/>
        <v>0</v>
      </c>
      <c r="EE45" s="8">
        <f t="shared" si="9"/>
        <v>2.75</v>
      </c>
      <c r="EF45">
        <f>SUM('Dat1'!SW46+'Dat1'!TE46+'Dat1'!TM46+'Dat1'!TU46)/$A45</f>
        <v>0.25</v>
      </c>
      <c r="EG45">
        <f>SUM('Dat1'!SX46+'Dat1'!TF46+'Dat1'!TN46+'Dat1'!TV46)/$A45</f>
        <v>1.5</v>
      </c>
      <c r="EH45">
        <f>SUM('Dat1'!SY46+'Dat1'!TG46+'Dat1'!TO46+'Dat1'!TW46)/$A45</f>
        <v>0</v>
      </c>
      <c r="EI45">
        <f>SUM('Dat1'!SZ46+'Dat1'!TH46+'Dat1'!TP46+'Dat1'!TX46)/$A45</f>
        <v>0</v>
      </c>
      <c r="EJ45">
        <f>SUM('Dat1'!TA46+'Dat1'!TI46+'Dat1'!TQ46+'Dat1'!TY46)/$A45</f>
        <v>0.25</v>
      </c>
      <c r="EK45">
        <f>SUM('Dat1'!TB46+'Dat1'!TJ46+'Dat1'!TR46+'Dat1'!TZ46)/$A45</f>
        <v>0.75</v>
      </c>
      <c r="EL45">
        <f>SUM('Dat1'!TC46+'Dat1'!TK46+'Dat1'!TS46+'Dat1'!UA46)/$A45</f>
        <v>0</v>
      </c>
      <c r="EM45">
        <f>SUM('Dat1'!TD46+'Dat1'!TL46+'Dat1'!TT46+'Dat1'!UB46)/$A45</f>
        <v>0</v>
      </c>
      <c r="EN45" s="8">
        <f t="shared" si="10"/>
        <v>1.75</v>
      </c>
      <c r="EO45" s="8">
        <f t="shared" si="11"/>
        <v>1</v>
      </c>
      <c r="EP45" s="7">
        <f>('Dat1'!UC46+'Dat1'!UG46)/2</f>
        <v>44.5</v>
      </c>
      <c r="EQ45" s="7">
        <f>('Dat1'!UD46+'Dat1'!UH46)/2</f>
        <v>2</v>
      </c>
      <c r="ER45" s="7">
        <f>('Dat1'!UE46+'Dat1'!UI46)/2</f>
        <v>0</v>
      </c>
      <c r="ES45" s="7">
        <f>('Dat1'!UF46+'Dat1'!UJ46)/2</f>
        <v>0</v>
      </c>
      <c r="ET45" s="8">
        <f>('Dat1'!UK46+'Dat1'!UT46)/2</f>
        <v>0</v>
      </c>
      <c r="EU45" s="8">
        <f>('Dat1'!UL46+'Dat1'!UU46)/2</f>
        <v>2.5</v>
      </c>
      <c r="EV45" s="8">
        <f>('Dat1'!UM46+'Dat1'!UV46)/2</f>
        <v>4</v>
      </c>
      <c r="EW45" s="8">
        <f>('Dat1'!UN46+'Dat1'!UW46)/2</f>
        <v>20.5</v>
      </c>
      <c r="EX45" s="8">
        <f>('Dat1'!UO46+'Dat1'!UX46)/2</f>
        <v>41</v>
      </c>
      <c r="EY45" s="8">
        <f>('Dat1'!UP46+'Dat1'!UY46)/2</f>
        <v>15.5</v>
      </c>
      <c r="EZ45" s="8">
        <f>('Dat1'!UQ46+'Dat1'!UZ46)/2</f>
        <v>8.5</v>
      </c>
      <c r="FA45" s="8">
        <f>('Dat1'!UR46+'Dat1'!VA46)/2</f>
        <v>1.5</v>
      </c>
      <c r="FB45" s="8">
        <f>('Dat1'!US46+'Dat1'!VB46)/2</f>
        <v>0</v>
      </c>
      <c r="FC45">
        <f>'Dat1'!VC46</f>
        <v>0</v>
      </c>
      <c r="FD45">
        <f>'Dat1'!VD46</f>
        <v>0</v>
      </c>
      <c r="FE45">
        <f>'Dat1'!VE46</f>
        <v>0</v>
      </c>
      <c r="FF45">
        <f>'Dat1'!VF46</f>
        <v>0</v>
      </c>
      <c r="FG45">
        <f>'Dat1'!VG46</f>
        <v>0</v>
      </c>
      <c r="FH45">
        <f>'Dat1'!VH46</f>
        <v>0</v>
      </c>
      <c r="FI45">
        <f>'Dat1'!VI46</f>
        <v>0</v>
      </c>
      <c r="FJ45">
        <f>'Dat1'!VJ46</f>
        <v>0</v>
      </c>
      <c r="FK45">
        <f>'Dat1'!VK46</f>
        <v>0</v>
      </c>
      <c r="FL45">
        <f>'Dat1'!VL46</f>
        <v>0</v>
      </c>
      <c r="FM45">
        <f>'Dat1'!VM46</f>
        <v>17</v>
      </c>
      <c r="FN45">
        <f>'Dat1'!VN46</f>
        <v>55</v>
      </c>
      <c r="FO45">
        <f>'Dat1'!VO46</f>
        <v>17</v>
      </c>
      <c r="FP45">
        <f>'Dat1'!VP46</f>
        <v>55</v>
      </c>
      <c r="FQ45">
        <f>'Dat1'!VQ46</f>
        <v>2</v>
      </c>
      <c r="FR45">
        <f>'Dat1'!VR46</f>
        <v>4</v>
      </c>
      <c r="FS45">
        <f>'Dat1'!VS46</f>
        <v>5</v>
      </c>
      <c r="FT45">
        <f>'Dat1'!VT46</f>
        <v>16</v>
      </c>
      <c r="FU45">
        <f>'Dat1'!VU46</f>
        <v>0</v>
      </c>
      <c r="FV45">
        <f>'Dat1'!VV46</f>
        <v>0</v>
      </c>
      <c r="FW45">
        <f>'Dat1'!VW46</f>
        <v>0</v>
      </c>
      <c r="FX45">
        <f>'Dat1'!VX46</f>
        <v>0</v>
      </c>
      <c r="FY45">
        <f>'Dat1'!VY46</f>
        <v>0</v>
      </c>
      <c r="FZ45">
        <f>'Dat1'!VZ46</f>
        <v>6</v>
      </c>
      <c r="GA45">
        <f>'Dat1'!WA46</f>
        <v>1</v>
      </c>
      <c r="GB45">
        <f>'Dat1'!WB46</f>
        <v>1</v>
      </c>
      <c r="GC45">
        <f>'Dat1'!WC46</f>
        <v>3</v>
      </c>
      <c r="GD45">
        <f>'Dat1'!WD46</f>
        <v>0</v>
      </c>
      <c r="GE45" s="12">
        <f>'Dat1'!WO46</f>
        <v>0</v>
      </c>
      <c r="GF45" s="12">
        <f>'Dat1'!WP46</f>
        <v>0</v>
      </c>
      <c r="GG45">
        <f>'Dat1'!WQ46</f>
        <v>0</v>
      </c>
      <c r="GH45">
        <f>'Dat1'!WR46</f>
        <v>0</v>
      </c>
      <c r="GI45">
        <f>'Dat1'!WS46</f>
        <v>0</v>
      </c>
      <c r="GJ45">
        <f>'Dat1'!WT46</f>
        <v>15</v>
      </c>
      <c r="GK45">
        <f>'Dat1'!WU46</f>
        <v>10</v>
      </c>
      <c r="GL45">
        <f>'Dat1'!WV46</f>
        <v>0</v>
      </c>
      <c r="GM45">
        <f>'Dat1'!WW46</f>
        <v>0</v>
      </c>
      <c r="GN45">
        <f>'Dat1'!WX46</f>
        <v>0</v>
      </c>
      <c r="GO45">
        <f>'Dat1'!WY46</f>
        <v>0</v>
      </c>
      <c r="GP45">
        <f>'Dat1'!WZ46</f>
        <v>0</v>
      </c>
      <c r="GQ45">
        <f>'Dat1'!XA46</f>
        <v>8</v>
      </c>
      <c r="GR45">
        <f>'Dat1'!XB46</f>
        <v>0</v>
      </c>
      <c r="GS45">
        <f>'Dat1'!XC46</f>
        <v>6</v>
      </c>
      <c r="GT45">
        <f>'Dat1'!XD46</f>
        <v>0</v>
      </c>
      <c r="GU45">
        <f>'Dat1'!XE46</f>
        <v>0</v>
      </c>
      <c r="GV45">
        <f>'Dat1'!XF46</f>
        <v>0</v>
      </c>
      <c r="GW45">
        <f>'Dat1'!XG46</f>
        <v>4</v>
      </c>
      <c r="GX45">
        <f>'Dat1'!XH46</f>
        <v>1</v>
      </c>
      <c r="GY45">
        <f>'Dat1'!XI46</f>
        <v>0</v>
      </c>
      <c r="GZ45">
        <f>'Dat1'!XJ46</f>
        <v>0</v>
      </c>
      <c r="HA45">
        <f>'Dat1'!XK46</f>
        <v>0</v>
      </c>
      <c r="HB45">
        <f>'Dat1'!XL46</f>
        <v>7</v>
      </c>
      <c r="HC45">
        <f>'Dat1'!XM46</f>
        <v>0</v>
      </c>
      <c r="HD45">
        <f>'Dat1'!XN46</f>
        <v>1</v>
      </c>
      <c r="HE45">
        <f>'Dat1'!XO46</f>
        <v>0</v>
      </c>
      <c r="HF45">
        <f>'Dat1'!XP46</f>
        <v>1</v>
      </c>
      <c r="HG45" s="12">
        <f t="shared" si="12"/>
        <v>39</v>
      </c>
      <c r="HH45" s="12">
        <f t="shared" si="13"/>
        <v>14</v>
      </c>
      <c r="HI45">
        <f>'Dat1'!XQ46</f>
        <v>0</v>
      </c>
      <c r="HJ45">
        <f>'Dat1'!XR46</f>
        <v>0</v>
      </c>
      <c r="HK45">
        <f>'Dat1'!XS46</f>
        <v>0</v>
      </c>
      <c r="HL45">
        <f>'Dat1'!XT46</f>
        <v>0</v>
      </c>
      <c r="HM45">
        <f>'Dat1'!XU46</f>
        <v>0</v>
      </c>
      <c r="HN45">
        <f>'Dat1'!XV46</f>
        <v>0</v>
      </c>
      <c r="HO45">
        <f>'Dat1'!XW46</f>
        <v>0</v>
      </c>
      <c r="HP45">
        <f>'Dat1'!XX46</f>
        <v>0</v>
      </c>
      <c r="HQ45">
        <f>'Dat1'!XY46</f>
        <v>0</v>
      </c>
      <c r="HR45">
        <f>'Dat1'!XZ46</f>
        <v>0</v>
      </c>
      <c r="HS45">
        <f>'Dat1'!YA46</f>
        <v>0</v>
      </c>
      <c r="HT45">
        <f>'Dat1'!YB46</f>
        <v>0</v>
      </c>
      <c r="HU45">
        <f>'Dat1'!YC46</f>
        <v>0</v>
      </c>
      <c r="HV45">
        <f>'Dat1'!YD46</f>
        <v>0</v>
      </c>
      <c r="HW45">
        <f>'Dat1'!YE46</f>
        <v>0</v>
      </c>
      <c r="HX45">
        <f>'Dat1'!YF46</f>
        <v>0</v>
      </c>
      <c r="HY45">
        <f>'Dat1'!YG46</f>
        <v>0</v>
      </c>
      <c r="HZ45">
        <f>'Dat1'!YH46</f>
        <v>0</v>
      </c>
      <c r="IA45">
        <f>'Dat1'!YI46</f>
        <v>0</v>
      </c>
      <c r="IB45">
        <f>'Dat1'!YJ46</f>
        <v>0</v>
      </c>
      <c r="IC45">
        <f>'Dat1'!YK46</f>
        <v>0</v>
      </c>
      <c r="ID45">
        <f>'Dat1'!YL46</f>
        <v>0</v>
      </c>
      <c r="IE45">
        <f>'Dat1'!YM46</f>
        <v>0</v>
      </c>
      <c r="IF45">
        <f>'Dat1'!YN46</f>
        <v>0</v>
      </c>
      <c r="IG45">
        <f>'Dat1'!YO46</f>
        <v>24</v>
      </c>
      <c r="IH45">
        <f>'Dat1'!YP46</f>
        <v>0</v>
      </c>
      <c r="II45">
        <f>'Dat1'!YQ46</f>
        <v>0</v>
      </c>
      <c r="IJ45">
        <f>'Dat1'!YR46</f>
        <v>0</v>
      </c>
      <c r="IK45">
        <f>'Dat1'!YS46</f>
        <v>0</v>
      </c>
      <c r="IL45">
        <f>'Dat1'!YT46</f>
        <v>0</v>
      </c>
      <c r="IM45">
        <f>'Dat1'!YU46</f>
        <v>0</v>
      </c>
      <c r="IN45">
        <f>'Dat1'!YV46</f>
        <v>1</v>
      </c>
      <c r="IO45">
        <f>'Dat1'!YW46</f>
        <v>0</v>
      </c>
      <c r="IP45">
        <f>'Dat1'!YX46</f>
        <v>0</v>
      </c>
      <c r="IQ45">
        <f>'Dat1'!YY46</f>
        <v>0</v>
      </c>
      <c r="IR45">
        <f>'Dat1'!YZ46</f>
        <v>0</v>
      </c>
      <c r="IS45">
        <f>'Dat1'!ZA46</f>
        <v>0</v>
      </c>
      <c r="IT45">
        <f>'Dat1'!ZB46</f>
        <v>0</v>
      </c>
      <c r="IU45">
        <f>'Dat1'!ZC46</f>
        <v>24</v>
      </c>
      <c r="IV45">
        <f>'Dat1'!ZD46</f>
        <v>24</v>
      </c>
      <c r="IW45">
        <f>'Dat1'!ZE46</f>
        <v>16</v>
      </c>
      <c r="IX45">
        <f>'Dat1'!ZF46</f>
        <v>24</v>
      </c>
      <c r="IY45">
        <f>'Dat1'!ZG46</f>
        <v>0</v>
      </c>
      <c r="IZ45">
        <f>'Dat1'!ZH46</f>
        <v>0</v>
      </c>
      <c r="JA45">
        <f>'Dat1'!ZI46</f>
        <v>12</v>
      </c>
      <c r="JB45">
        <f>'Dat1'!ZJ46</f>
        <v>12</v>
      </c>
      <c r="JC45" s="12">
        <f t="shared" si="21"/>
        <v>0</v>
      </c>
      <c r="JD45" s="12">
        <f t="shared" si="22"/>
        <v>137</v>
      </c>
      <c r="JE45">
        <f>'Dat1'!ZK46</f>
        <v>0</v>
      </c>
      <c r="JF45">
        <f>'Dat1'!ZL46</f>
        <v>0</v>
      </c>
      <c r="JG45">
        <f>'Dat1'!ZM46</f>
        <v>0</v>
      </c>
      <c r="JH45">
        <f>'Dat1'!ZN46</f>
        <v>0</v>
      </c>
      <c r="JI45">
        <f>'Dat1'!ZO46</f>
        <v>0</v>
      </c>
      <c r="JJ45">
        <f>'Dat1'!ZP46</f>
        <v>0</v>
      </c>
      <c r="JK45">
        <f>'Dat1'!ZQ46</f>
        <v>0</v>
      </c>
      <c r="JL45">
        <f>'Dat1'!ZR46</f>
        <v>0</v>
      </c>
      <c r="JM45">
        <f>'Dat1'!ZS46</f>
        <v>0</v>
      </c>
      <c r="JN45">
        <f>'Dat1'!ZT46</f>
        <v>0</v>
      </c>
      <c r="JO45">
        <f>'Dat1'!ZU46</f>
        <v>0</v>
      </c>
      <c r="JP45">
        <f>'Dat1'!ZV46</f>
        <v>0</v>
      </c>
      <c r="JQ45">
        <f>'Dat1'!ZW46</f>
        <v>0</v>
      </c>
      <c r="JR45">
        <f>'Dat1'!ZX46</f>
        <v>0</v>
      </c>
      <c r="JS45">
        <f>'Dat1'!ZY46</f>
        <v>0</v>
      </c>
      <c r="JT45">
        <f>'Dat1'!ZZ46</f>
        <v>0</v>
      </c>
      <c r="JU45">
        <f>'Dat1'!AAA46</f>
        <v>0</v>
      </c>
      <c r="JV45">
        <f>'Dat1'!AAB46</f>
        <v>0</v>
      </c>
      <c r="JW45">
        <f>'Dat1'!AAC46</f>
        <v>0</v>
      </c>
      <c r="JX45">
        <f>'Dat1'!AAD46</f>
        <v>0</v>
      </c>
      <c r="JY45">
        <f>'Dat1'!AAE46</f>
        <v>0</v>
      </c>
      <c r="JZ45">
        <f>'Dat1'!AAF46</f>
        <v>0</v>
      </c>
      <c r="KA45">
        <f>'Dat1'!AAG46</f>
        <v>24</v>
      </c>
      <c r="KB45">
        <f>'Dat1'!AAH46</f>
        <v>20</v>
      </c>
      <c r="KC45">
        <f>'Dat1'!AAI46</f>
        <v>0</v>
      </c>
      <c r="KD45">
        <f>'Dat1'!AAJ46</f>
        <v>0</v>
      </c>
      <c r="KE45">
        <f>'Dat1'!AAK46</f>
        <v>0</v>
      </c>
      <c r="KF45">
        <f>'Dat1'!AAL46</f>
        <v>18</v>
      </c>
      <c r="KG45">
        <f>'Dat1'!AAM46</f>
        <v>24</v>
      </c>
      <c r="KH45">
        <f>'Dat1'!AAN46</f>
        <v>0</v>
      </c>
      <c r="KI45">
        <f>'Dat1'!AAO46</f>
        <v>12</v>
      </c>
      <c r="KJ45">
        <f>'Dat1'!AAP46</f>
        <v>0</v>
      </c>
      <c r="KK45">
        <f>'Dat1'!AAQ46</f>
        <v>0</v>
      </c>
      <c r="KL45">
        <f>'Dat1'!AAR46</f>
        <v>0</v>
      </c>
      <c r="KM45">
        <f>'Dat1'!AAS46</f>
        <v>85</v>
      </c>
      <c r="KN45">
        <f>'Dat1'!AAT46</f>
        <v>0</v>
      </c>
      <c r="KO45">
        <f>'Dat1'!AAU46</f>
        <v>0</v>
      </c>
      <c r="KP45">
        <f>'Dat1'!AAV46</f>
        <v>20</v>
      </c>
      <c r="KQ45">
        <f>'Dat1'!AAW46</f>
        <v>0</v>
      </c>
      <c r="KR45">
        <f>'Dat1'!AAX46</f>
        <v>0</v>
      </c>
      <c r="KS45">
        <f>'Dat1'!AAY46</f>
        <v>0</v>
      </c>
      <c r="KT45">
        <f>'Dat1'!AAZ46</f>
        <v>0</v>
      </c>
      <c r="KU45">
        <f>'Dat1'!ABA46</f>
        <v>48</v>
      </c>
      <c r="KV45">
        <f>'Dat1'!ABB46</f>
        <v>20</v>
      </c>
      <c r="KW45" s="12">
        <f>SUM(Dat1fix!JE45:JZ45)</f>
        <v>0</v>
      </c>
      <c r="KX45" s="12">
        <f t="shared" si="14"/>
        <v>271</v>
      </c>
      <c r="KY45" s="12">
        <f>'Dat1'!ABC46</f>
        <v>6</v>
      </c>
      <c r="KZ45" s="12">
        <f>'Dat1'!ABD46</f>
        <v>5</v>
      </c>
      <c r="LA45">
        <f>'Dat1'!ABE46</f>
        <v>0</v>
      </c>
      <c r="LB45">
        <f>'Dat1'!ABF46</f>
        <v>0</v>
      </c>
      <c r="LC45">
        <f>'Dat1'!ABG46</f>
        <v>0</v>
      </c>
      <c r="LD45">
        <f>'Dat1'!VI46</f>
        <v>0</v>
      </c>
      <c r="LE45">
        <f>'Dat1'!VJ46</f>
        <v>0</v>
      </c>
      <c r="LF45">
        <f>'Dat1'!VK46</f>
        <v>0</v>
      </c>
      <c r="LG45">
        <f>'Dat1'!VL46</f>
        <v>0</v>
      </c>
      <c r="LH45">
        <f>'Dat1'!VM46</f>
        <v>17</v>
      </c>
      <c r="LI45">
        <f>'Dat1'!VN46</f>
        <v>55</v>
      </c>
      <c r="LJ45">
        <f>'Dat1'!VO46</f>
        <v>17</v>
      </c>
      <c r="LK45">
        <f>'Dat1'!VP46</f>
        <v>55</v>
      </c>
      <c r="LL45">
        <f>'Dat1'!VQ46</f>
        <v>2</v>
      </c>
      <c r="LM45">
        <f>'Dat1'!VR46</f>
        <v>4</v>
      </c>
      <c r="LN45">
        <f>'Dat1'!VS46</f>
        <v>5</v>
      </c>
      <c r="LO45">
        <f>'Dat1'!VT46</f>
        <v>16</v>
      </c>
      <c r="LP45">
        <f>'Dat1'!VU46</f>
        <v>0</v>
      </c>
      <c r="LQ45">
        <f>'Dat1'!VV46</f>
        <v>0</v>
      </c>
      <c r="LR45">
        <f>'Dat1'!VW46</f>
        <v>0</v>
      </c>
      <c r="LS45">
        <f>'Dat1'!VX46</f>
        <v>0</v>
      </c>
      <c r="LT45">
        <f>'Dat1'!VY46</f>
        <v>0</v>
      </c>
      <c r="LU45">
        <f>'Dat1'!VZ46</f>
        <v>6</v>
      </c>
      <c r="LV45" s="12">
        <f>'Dat1'!WA46</f>
        <v>1</v>
      </c>
      <c r="LW45" s="12">
        <f>'Dat1'!WB46</f>
        <v>1</v>
      </c>
      <c r="LX45" s="12">
        <f>'Dat1'!WC46</f>
        <v>3</v>
      </c>
      <c r="LY45" s="12">
        <f>'Dat1'!WD46</f>
        <v>0</v>
      </c>
      <c r="LZ45" s="364">
        <f>'Dat1'!AG46</f>
        <v>34</v>
      </c>
      <c r="MA45" s="364">
        <f>'Dat1'!AH46</f>
        <v>0</v>
      </c>
      <c r="MB45" s="364">
        <f>'Dat1'!AI46</f>
        <v>23</v>
      </c>
      <c r="MC45" s="364">
        <f>'Dat1'!AJ46</f>
        <v>0</v>
      </c>
      <c r="MD45" s="364">
        <f>'Dat1'!WE46</f>
        <v>30</v>
      </c>
    </row>
    <row r="46" spans="1:342">
      <c r="A46" s="73">
        <f>'Dat1'!C47</f>
        <v>4</v>
      </c>
      <c r="B46" t="str">
        <f>'Dat1'!F47</f>
        <v>Hordaland</v>
      </c>
      <c r="C46" t="str">
        <f>'Dat1'!G47</f>
        <v>Åsane vgs</v>
      </c>
      <c r="D46" t="str">
        <f>'Dat1'!H47&amp;" ("&amp;LEFT('Dat1'!I47,1)&amp;"S)"</f>
        <v>Bjørgvin fengsel (LS)</v>
      </c>
      <c r="E46">
        <f t="shared" si="18"/>
        <v>2</v>
      </c>
      <c r="F46">
        <f t="shared" si="15"/>
        <v>2</v>
      </c>
      <c r="G46">
        <f>'Dat1'!J47</f>
        <v>90</v>
      </c>
      <c r="H46" s="8">
        <f>('Dat1'!AK47+'Dat1'!AM47+'Dat1'!AO47+'Dat1'!AQ47)/$A46</f>
        <v>0</v>
      </c>
      <c r="I46" s="8">
        <f>('Dat1'!AL47+'Dat1'!AN47+'Dat1'!AP47+'Dat1'!AR47)/$A46</f>
        <v>0</v>
      </c>
      <c r="J46">
        <f>('Dat1'!AS47+'Dat1'!BS47+'Dat1'!CS47+'Dat1'!DS47)/$A46</f>
        <v>1</v>
      </c>
      <c r="K46">
        <f>('Dat1'!AT47+'Dat1'!BT47+'Dat1'!CT47+'Dat1'!DT47)/$A46</f>
        <v>0</v>
      </c>
      <c r="L46">
        <f>('Dat1'!AU47+'Dat1'!BU47+'Dat1'!CU47+'Dat1'!DU47)/$A46</f>
        <v>0</v>
      </c>
      <c r="M46">
        <f>('Dat1'!AV47+'Dat1'!BV47+'Dat1'!CV47+'Dat1'!DV47)/$A46</f>
        <v>2.75</v>
      </c>
      <c r="N46">
        <f>('Dat1'!AW47+'Dat1'!BW47+'Dat1'!CW47+'Dat1'!DW47)/$A46</f>
        <v>0</v>
      </c>
      <c r="O46">
        <f>('Dat1'!AX47+'Dat1'!BX47+'Dat1'!CX47+'Dat1'!DX47)/$A46</f>
        <v>0</v>
      </c>
      <c r="P46">
        <f>('Dat1'!AY47+'Dat1'!BY47+'Dat1'!CY47+'Dat1'!DY47)/$A46</f>
        <v>0</v>
      </c>
      <c r="Q46">
        <f>('Dat1'!AZ47+'Dat1'!BZ47+'Dat1'!CZ47+'Dat1'!DZ47)/$A46</f>
        <v>0</v>
      </c>
      <c r="R46">
        <f>('Dat1'!BA47+'Dat1'!CA47+'Dat1'!DA47+'Dat1'!EA47)/$A46</f>
        <v>0.5</v>
      </c>
      <c r="S46">
        <f>('Dat1'!BB47+'Dat1'!CB47+'Dat1'!DB47+'Dat1'!EB47)/$A46</f>
        <v>0</v>
      </c>
      <c r="T46">
        <f>('Dat1'!BC47+'Dat1'!CC47+'Dat1'!DC47+'Dat1'!EC47)/$A46</f>
        <v>1</v>
      </c>
      <c r="U46">
        <f>('Dat1'!BD47+'Dat1'!CD47+'Dat1'!DD47+'Dat1'!ED47)/$A46</f>
        <v>0</v>
      </c>
      <c r="V46">
        <f>('Dat1'!BE47+'Dat1'!CE47+'Dat1'!DE47+'Dat1'!EE47)/$A46</f>
        <v>0</v>
      </c>
      <c r="W46">
        <f>('Dat1'!BF47+'Dat1'!CF47+'Dat1'!DF47+'Dat1'!EF47)/$A46</f>
        <v>4</v>
      </c>
      <c r="X46">
        <f>('Dat1'!BG47+'Dat1'!CG47+'Dat1'!DG47+'Dat1'!EG47)/$A46</f>
        <v>0</v>
      </c>
      <c r="Y46">
        <f>('Dat1'!BH47+'Dat1'!CH47+'Dat1'!DH47+'Dat1'!EH47)/$A46</f>
        <v>0</v>
      </c>
      <c r="Z46">
        <f>('Dat1'!BI47+'Dat1'!CI47+'Dat1'!DI47+'Dat1'!EI47)/$A46</f>
        <v>6.25</v>
      </c>
      <c r="AA46">
        <f>('Dat1'!BJ47+'Dat1'!CJ47+'Dat1'!DJ47+'Dat1'!EJ47)/$A46</f>
        <v>0</v>
      </c>
      <c r="AB46">
        <f>('Dat1'!BK47+'Dat1'!CK47+'Dat1'!DK47+'Dat1'!EK47)/$A46</f>
        <v>0</v>
      </c>
      <c r="AC46">
        <f>('Dat1'!BL47+'Dat1'!CL47+'Dat1'!DL47+'Dat1'!EL47)/$A46</f>
        <v>0</v>
      </c>
      <c r="AD46">
        <f>('Dat1'!BM47+'Dat1'!CM47+'Dat1'!DM47+'Dat1'!EM47)/$A46</f>
        <v>0</v>
      </c>
      <c r="AE46">
        <f>('Dat1'!BN47+'Dat1'!CN47+'Dat1'!DN47+'Dat1'!EN47)/$A46</f>
        <v>1.75</v>
      </c>
      <c r="AF46">
        <f>('Dat1'!BO47+'Dat1'!CO47+'Dat1'!DO47+'Dat1'!EO47)/$A46</f>
        <v>0</v>
      </c>
      <c r="AG46">
        <f>('Dat1'!BP47+'Dat1'!CP47+'Dat1'!DP47+'Dat1'!EP47)/$A46</f>
        <v>2</v>
      </c>
      <c r="AH46">
        <f>('Dat1'!BQ47+'Dat1'!CQ47+'Dat1'!DQ47+'Dat1'!EQ47)/$A46</f>
        <v>0</v>
      </c>
      <c r="AI46">
        <f>('Dat1'!BR47+'Dat1'!CR47+'Dat1'!DR47+'Dat1'!ER47)/$A46</f>
        <v>1</v>
      </c>
      <c r="AJ46" s="8">
        <f t="shared" si="5"/>
        <v>5.25</v>
      </c>
      <c r="AK46" s="8">
        <f t="shared" si="6"/>
        <v>15</v>
      </c>
      <c r="AL46">
        <f>('Dat1'!ES47+'Dat1'!GM47+'Dat1'!IG47+'Dat1'!KA47)/$A46</f>
        <v>0</v>
      </c>
      <c r="AM46">
        <f>('Dat1'!ET47+'Dat1'!GN47+'Dat1'!IH47+'Dat1'!KB47)/$A46</f>
        <v>0.75</v>
      </c>
      <c r="AN46">
        <f>('Dat1'!EU47+'Dat1'!GO47+'Dat1'!II47+'Dat1'!KC47)/$A46</f>
        <v>0</v>
      </c>
      <c r="AO46">
        <f>('Dat1'!EV47+'Dat1'!GP47+'Dat1'!IJ47+'Dat1'!KD47)/$A46</f>
        <v>0</v>
      </c>
      <c r="AP46">
        <f>('Dat1'!EW47+'Dat1'!GQ47+'Dat1'!IK47+'Dat1'!KE47)/$A46</f>
        <v>0</v>
      </c>
      <c r="AQ46">
        <f>('Dat1'!EX47+'Dat1'!GR47+'Dat1'!IL47+'Dat1'!KF47)/$A46</f>
        <v>0</v>
      </c>
      <c r="AR46">
        <f>('Dat1'!EY47+'Dat1'!GS47+'Dat1'!IM47+'Dat1'!KG47)/$A46</f>
        <v>0</v>
      </c>
      <c r="AS46">
        <f>('Dat1'!EZ47+'Dat1'!GT47+'Dat1'!IN47+'Dat1'!KH47)/$A46</f>
        <v>0</v>
      </c>
      <c r="AT46">
        <f>('Dat1'!FA47+'Dat1'!GU47+'Dat1'!IO47+'Dat1'!KI47)/$A46</f>
        <v>0</v>
      </c>
      <c r="AU46">
        <f>('Dat1'!FB47+'Dat1'!GV47+'Dat1'!IP47+'Dat1'!KJ47)/$A46</f>
        <v>0</v>
      </c>
      <c r="AV46">
        <f>('Dat1'!FC47+'Dat1'!GW47+'Dat1'!IQ47+'Dat1'!KK47)/$A46</f>
        <v>0</v>
      </c>
      <c r="AW46">
        <f>('Dat1'!FD47+'Dat1'!GX47+'Dat1'!IR47+'Dat1'!KL47)/$A46</f>
        <v>0</v>
      </c>
      <c r="AX46">
        <f>('Dat1'!FE47+'Dat1'!GY47+'Dat1'!IS47+'Dat1'!KM47)/$A46</f>
        <v>0</v>
      </c>
      <c r="AY46">
        <f>('Dat1'!FF47+'Dat1'!GZ47+'Dat1'!IT47+'Dat1'!KN47)/$A46</f>
        <v>0</v>
      </c>
      <c r="AZ46">
        <f>('Dat1'!FG47+'Dat1'!HA47+'Dat1'!IU47+'Dat1'!KO47)/$A46</f>
        <v>0</v>
      </c>
      <c r="BA46">
        <f>('Dat1'!FH47+'Dat1'!HB47+'Dat1'!IV47+'Dat1'!KP47)/$A46</f>
        <v>0</v>
      </c>
      <c r="BB46">
        <f>('Dat1'!FI47+'Dat1'!HC47+'Dat1'!IW47+'Dat1'!KQ47)/$A46</f>
        <v>0</v>
      </c>
      <c r="BC46">
        <f>('Dat1'!FJ47+'Dat1'!HD47+'Dat1'!IX47+'Dat1'!KR47)/$A46</f>
        <v>0</v>
      </c>
      <c r="BD46">
        <f>('Dat1'!FK47+'Dat1'!HE47+'Dat1'!IY47+'Dat1'!KS47)/$A46</f>
        <v>0</v>
      </c>
      <c r="BE46">
        <f>('Dat1'!FL47+'Dat1'!HF47+'Dat1'!IZ47+'Dat1'!KT47)/$A46</f>
        <v>0</v>
      </c>
      <c r="BF46">
        <f>('Dat1'!FM47+'Dat1'!HG47+'Dat1'!JA47+'Dat1'!KU47)/$A46</f>
        <v>0</v>
      </c>
      <c r="BG46">
        <f>('Dat1'!FN47+'Dat1'!HH47+'Dat1'!JB47+'Dat1'!KV47)/$A46</f>
        <v>0</v>
      </c>
      <c r="BH46">
        <f>('Dat1'!FO47+'Dat1'!HI47+'Dat1'!JC47+'Dat1'!KW47)/$A46</f>
        <v>0</v>
      </c>
      <c r="BI46">
        <f>('Dat1'!FP47+'Dat1'!HJ47+'Dat1'!JD47+'Dat1'!KX47)/$A46</f>
        <v>0</v>
      </c>
      <c r="BJ46">
        <f>('Dat1'!FQ47+'Dat1'!HK47+'Dat1'!JE47+'Dat1'!KY47)/$A46</f>
        <v>2.25</v>
      </c>
      <c r="BK46">
        <f>('Dat1'!FR47+'Dat1'!HL47+'Dat1'!JF47+'Dat1'!KZ47)/$A46</f>
        <v>0</v>
      </c>
      <c r="BL46">
        <f>('Dat1'!FS47+'Dat1'!HM47+'Dat1'!JG47+'Dat1'!LA47)/$A46</f>
        <v>0</v>
      </c>
      <c r="BM46">
        <f>('Dat1'!FT47+'Dat1'!HN47+'Dat1'!JH47+'Dat1'!LB47)/$A46</f>
        <v>0</v>
      </c>
      <c r="BN46">
        <f>('Dat1'!FU47+'Dat1'!HO47+'Dat1'!JI47+'Dat1'!LC47)/$A46</f>
        <v>0</v>
      </c>
      <c r="BO46">
        <f>('Dat1'!FV47+'Dat1'!HP47+'Dat1'!JJ47+'Dat1'!LD47)/$A46</f>
        <v>0</v>
      </c>
      <c r="BP46">
        <f>('Dat1'!FW47+'Dat1'!HQ47+'Dat1'!JK47+'Dat1'!LE47)/$A46</f>
        <v>0</v>
      </c>
      <c r="BQ46">
        <f>('Dat1'!FX47+'Dat1'!HR47+'Dat1'!JL47+'Dat1'!LF47)/$A46</f>
        <v>0</v>
      </c>
      <c r="BR46">
        <f>('Dat1'!FY47+'Dat1'!HS47+'Dat1'!JM47+'Dat1'!LG47)/$A46</f>
        <v>0</v>
      </c>
      <c r="BS46">
        <f>('Dat1'!FZ47+'Dat1'!HT47+'Dat1'!JN47+'Dat1'!LH47)/$A46</f>
        <v>0</v>
      </c>
      <c r="BT46">
        <f>('Dat1'!GA47+'Dat1'!HU47+'Dat1'!JO47+'Dat1'!LI47)/$A46</f>
        <v>0</v>
      </c>
      <c r="BU46">
        <f>('Dat1'!GB47+'Dat1'!HV47+'Dat1'!JP47+'Dat1'!LJ47)/$A46</f>
        <v>0</v>
      </c>
      <c r="BV46">
        <f>('Dat1'!GC47+'Dat1'!HW47+'Dat1'!JQ47+'Dat1'!LK47)/$A46</f>
        <v>0</v>
      </c>
      <c r="BW46">
        <f>('Dat1'!GD47+'Dat1'!HX47+'Dat1'!JR47+'Dat1'!LL47)/$A46</f>
        <v>0</v>
      </c>
      <c r="BX46">
        <f>('Dat1'!GE47+'Dat1'!HY47+'Dat1'!JS47+'Dat1'!LM47)/$A46</f>
        <v>0</v>
      </c>
      <c r="BY46">
        <f>('Dat1'!GF47+'Dat1'!HZ47+'Dat1'!JT47+'Dat1'!LN47)/$A46</f>
        <v>0</v>
      </c>
      <c r="BZ46">
        <f>('Dat1'!GG47+'Dat1'!IA47+'Dat1'!JU47+'Dat1'!LO47)/$A46</f>
        <v>0</v>
      </c>
      <c r="CA46">
        <f>('Dat1'!GH47+'Dat1'!IB47+'Dat1'!JV47+'Dat1'!LP47)/$A46</f>
        <v>0</v>
      </c>
      <c r="CB46">
        <f>('Dat1'!GI47+'Dat1'!IC47+'Dat1'!JW47+'Dat1'!LQ47)/$A46</f>
        <v>0</v>
      </c>
      <c r="CC46">
        <f>('Dat1'!GJ47+'Dat1'!ID47+'Dat1'!JX47+'Dat1'!LR47)/$A46</f>
        <v>0</v>
      </c>
      <c r="CD46">
        <f>('Dat1'!GK47+'Dat1'!IE47+'Dat1'!JY47+'Dat1'!LS47)/$A46</f>
        <v>0</v>
      </c>
      <c r="CE46">
        <f>('Dat1'!GL47+'Dat1'!IF47+'Dat1'!JZ47+'Dat1'!LT47)/$A46</f>
        <v>0</v>
      </c>
      <c r="CF46" s="8">
        <f t="shared" si="19"/>
        <v>0.75</v>
      </c>
      <c r="CG46" s="8">
        <f t="shared" si="20"/>
        <v>2.25</v>
      </c>
      <c r="CH46">
        <f>('Dat1'!LU47+'Dat1'!NM47+'Dat1'!PE47+'Dat1'!QW47)/$A46</f>
        <v>0</v>
      </c>
      <c r="CI46">
        <f>('Dat1'!LV47+'Dat1'!NN47+'Dat1'!PF47+'Dat1'!QX47)/$A46</f>
        <v>0</v>
      </c>
      <c r="CJ46">
        <f>('Dat1'!LW47+'Dat1'!NO47+'Dat1'!PG47+'Dat1'!QY47)/$A46</f>
        <v>0</v>
      </c>
      <c r="CK46">
        <f>('Dat1'!LX47+'Dat1'!NP47+'Dat1'!PH47+'Dat1'!QZ47)/$A46</f>
        <v>0</v>
      </c>
      <c r="CL46">
        <f>('Dat1'!LY47+'Dat1'!NQ47+'Dat1'!PI47+'Dat1'!RA47)/$A46</f>
        <v>0</v>
      </c>
      <c r="CM46">
        <f>('Dat1'!LZ47+'Dat1'!NR47+'Dat1'!PJ47+'Dat1'!RB47)/$A46</f>
        <v>0</v>
      </c>
      <c r="CN46">
        <f>('Dat1'!MA47+'Dat1'!NS47+'Dat1'!PK47+'Dat1'!RC47)/$A46</f>
        <v>0</v>
      </c>
      <c r="CO46">
        <f>('Dat1'!MB47+'Dat1'!NT47+'Dat1'!PL47+'Dat1'!RD47)/$A46</f>
        <v>0</v>
      </c>
      <c r="CP46">
        <f>('Dat1'!MC47+'Dat1'!NU47+'Dat1'!PM47+'Dat1'!RE47)/$A46</f>
        <v>0</v>
      </c>
      <c r="CQ46">
        <f>('Dat1'!MD47+'Dat1'!NV47+'Dat1'!PN47+'Dat1'!RF47)/$A46</f>
        <v>0</v>
      </c>
      <c r="CR46">
        <f>('Dat1'!ME47+'Dat1'!NW47+'Dat1'!PO47+'Dat1'!RG47)/$A46</f>
        <v>0</v>
      </c>
      <c r="CS46">
        <f>('Dat1'!MF47+'Dat1'!NX47+'Dat1'!PP47+'Dat1'!RH47)/$A46</f>
        <v>0</v>
      </c>
      <c r="CT46">
        <f>('Dat1'!MG47+'Dat1'!NY47+'Dat1'!PQ47+'Dat1'!RI47)/$A46</f>
        <v>0</v>
      </c>
      <c r="CU46">
        <f>('Dat1'!MH47+'Dat1'!NZ47+'Dat1'!PR47+'Dat1'!RJ47)/$A46</f>
        <v>0</v>
      </c>
      <c r="CV46">
        <f>('Dat1'!MI47+'Dat1'!OA47+'Dat1'!PS47+'Dat1'!RK47)/$A46</f>
        <v>0.5</v>
      </c>
      <c r="CW46">
        <f>('Dat1'!MJ47+'Dat1'!OB47+'Dat1'!PT47+'Dat1'!RL47)/$A46</f>
        <v>0</v>
      </c>
      <c r="CX46">
        <f>('Dat1'!MK47+'Dat1'!OC47+'Dat1'!PU47+'Dat1'!RM47)/$A46</f>
        <v>0</v>
      </c>
      <c r="CY46">
        <f>('Dat1'!ML47+'Dat1'!OD47+'Dat1'!PV47+'Dat1'!RN47)/$A46</f>
        <v>0</v>
      </c>
      <c r="CZ46">
        <f>('Dat1'!MM47+'Dat1'!OE47+'Dat1'!PW47+'Dat1'!RO47)/$A46</f>
        <v>0</v>
      </c>
      <c r="DA46">
        <f>('Dat1'!MN47+'Dat1'!OF47+'Dat1'!PX47+'Dat1'!RP47)/$A46</f>
        <v>0</v>
      </c>
      <c r="DB46">
        <f>('Dat1'!MO47+'Dat1'!OG47+'Dat1'!PY47+'Dat1'!RQ47)/$A46</f>
        <v>0</v>
      </c>
      <c r="DC46">
        <f>('Dat1'!MP47+'Dat1'!OH47+'Dat1'!PZ47+'Dat1'!RR47)/$A46</f>
        <v>0.25</v>
      </c>
      <c r="DD46">
        <f>('Dat1'!MQ47+'Dat1'!OI47+'Dat1'!QA47+'Dat1'!RS47)/$A46</f>
        <v>0</v>
      </c>
      <c r="DE46">
        <f>('Dat1'!MR47+'Dat1'!OJ47+'Dat1'!QB47+'Dat1'!RT47)/$A46</f>
        <v>0</v>
      </c>
      <c r="DF46">
        <f>('Dat1'!MS47+'Dat1'!OK47+'Dat1'!QC47+'Dat1'!RU47)/$A46</f>
        <v>0.25</v>
      </c>
      <c r="DG46">
        <f>('Dat1'!MT47+'Dat1'!OL47+'Dat1'!QD47+'Dat1'!RV47)/$A46</f>
        <v>0</v>
      </c>
      <c r="DH46">
        <f>('Dat1'!MU47+'Dat1'!OM47+'Dat1'!QE47+'Dat1'!RW47)/$A46</f>
        <v>0</v>
      </c>
      <c r="DI46">
        <f>('Dat1'!MV47+'Dat1'!ON47+'Dat1'!QF47+'Dat1'!RX47)/$A46</f>
        <v>0</v>
      </c>
      <c r="DJ46">
        <f>('Dat1'!MW47+'Dat1'!OO47+'Dat1'!QG47+'Dat1'!RY47)/$A46</f>
        <v>0</v>
      </c>
      <c r="DK46">
        <f>('Dat1'!MX47+'Dat1'!OP47+'Dat1'!QH47+'Dat1'!RZ47)/$A46</f>
        <v>0</v>
      </c>
      <c r="DL46">
        <f>('Dat1'!MY47+'Dat1'!OQ47+'Dat1'!QI47+'Dat1'!SA47)/$A46</f>
        <v>0</v>
      </c>
      <c r="DM46">
        <f>('Dat1'!MZ47+'Dat1'!OR47+'Dat1'!QJ47+'Dat1'!SB47)/$A46</f>
        <v>0</v>
      </c>
      <c r="DN46">
        <f>('Dat1'!NA47+'Dat1'!OS47+'Dat1'!QK47+'Dat1'!SC47)/$A46</f>
        <v>0</v>
      </c>
      <c r="DO46">
        <f>('Dat1'!NB47+'Dat1'!OT47+'Dat1'!QL47+'Dat1'!SD47)/$A46</f>
        <v>0</v>
      </c>
      <c r="DP46">
        <f>('Dat1'!NC47+'Dat1'!OU47+'Dat1'!QM47+'Dat1'!SE47)/$A46</f>
        <v>0</v>
      </c>
      <c r="DQ46">
        <f>('Dat1'!ND47+'Dat1'!OV47+'Dat1'!QN47+'Dat1'!SF47)/$A46</f>
        <v>0</v>
      </c>
      <c r="DR46">
        <f>('Dat1'!NE47+'Dat1'!OW47+'Dat1'!QO47+'Dat1'!SG47)/$A46</f>
        <v>0.25</v>
      </c>
      <c r="DS46">
        <f>('Dat1'!NF47+'Dat1'!OX47+'Dat1'!QP47+'Dat1'!SH47)/$A46</f>
        <v>0</v>
      </c>
      <c r="DT46">
        <f>('Dat1'!NG47+'Dat1'!OY47+'Dat1'!QQ47+'Dat1'!SI47)/$A46</f>
        <v>0</v>
      </c>
      <c r="DU46">
        <f>('Dat1'!NH47+'Dat1'!OZ47+'Dat1'!QR47+'Dat1'!SJ47)/$A46</f>
        <v>0</v>
      </c>
      <c r="DV46">
        <f>('Dat1'!NI47+'Dat1'!PA47+'Dat1'!QS47+'Dat1'!SK47)/$A46</f>
        <v>0</v>
      </c>
      <c r="DW46">
        <f>('Dat1'!NJ47+'Dat1'!PB47+'Dat1'!QT47+'Dat1'!SL47)/$A46</f>
        <v>0</v>
      </c>
      <c r="DX46">
        <f>('Dat1'!NK47+'Dat1'!PC47+'Dat1'!QU47+'Dat1'!SM47)/$A46</f>
        <v>0</v>
      </c>
      <c r="DY46">
        <f>('Dat1'!NL47+'Dat1'!PD47+'Dat1'!QV47+'Dat1'!SN47)/$A46</f>
        <v>1.5</v>
      </c>
      <c r="DZ46" s="8">
        <f t="shared" si="7"/>
        <v>0.75</v>
      </c>
      <c r="EA46" s="8">
        <f t="shared" si="8"/>
        <v>2</v>
      </c>
      <c r="EB46" s="127">
        <f>('Dat1'!SO47+'Dat1'!SQ47+'Dat1'!SS47+'Dat1'!SU47)/$A46</f>
        <v>0</v>
      </c>
      <c r="EC46" s="127">
        <f>('Dat1'!SP47+'Dat1'!SR47+'Dat1'!ST47+'Dat1'!SV47)/$A46</f>
        <v>0.25</v>
      </c>
      <c r="ED46" s="8">
        <f t="shared" si="16"/>
        <v>0</v>
      </c>
      <c r="EE46" s="8">
        <f t="shared" si="9"/>
        <v>0.25</v>
      </c>
      <c r="EF46">
        <f>SUM('Dat1'!SW47+'Dat1'!TE47+'Dat1'!TM47+'Dat1'!TU47)/$A46</f>
        <v>0</v>
      </c>
      <c r="EG46">
        <f>SUM('Dat1'!SX47+'Dat1'!TF47+'Dat1'!TN47+'Dat1'!TV47)/$A46</f>
        <v>0.5</v>
      </c>
      <c r="EH46">
        <f>SUM('Dat1'!SY47+'Dat1'!TG47+'Dat1'!TO47+'Dat1'!TW47)/$A46</f>
        <v>0.5</v>
      </c>
      <c r="EI46">
        <f>SUM('Dat1'!SZ47+'Dat1'!TH47+'Dat1'!TP47+'Dat1'!TX47)/$A46</f>
        <v>0</v>
      </c>
      <c r="EJ46">
        <f>SUM('Dat1'!TA47+'Dat1'!TI47+'Dat1'!TQ47+'Dat1'!TY47)/$A46</f>
        <v>0</v>
      </c>
      <c r="EK46">
        <f>SUM('Dat1'!TB47+'Dat1'!TJ47+'Dat1'!TR47+'Dat1'!TZ47)/$A46</f>
        <v>0</v>
      </c>
      <c r="EL46">
        <f>SUM('Dat1'!TC47+'Dat1'!TK47+'Dat1'!TS47+'Dat1'!UA47)/$A46</f>
        <v>0</v>
      </c>
      <c r="EM46">
        <f>SUM('Dat1'!TD47+'Dat1'!TL47+'Dat1'!TT47+'Dat1'!UB47)/$A46</f>
        <v>0</v>
      </c>
      <c r="EN46" s="8">
        <f t="shared" si="10"/>
        <v>1</v>
      </c>
      <c r="EO46" s="8">
        <f t="shared" si="11"/>
        <v>0</v>
      </c>
      <c r="EP46" s="7">
        <f>('Dat1'!UC47+'Dat1'!UG47)/2</f>
        <v>28</v>
      </c>
      <c r="EQ46" s="7">
        <f>('Dat1'!UD47+'Dat1'!UH47)/2</f>
        <v>0</v>
      </c>
      <c r="ER46" s="7">
        <f>('Dat1'!UE47+'Dat1'!UI47)/2</f>
        <v>6.5</v>
      </c>
      <c r="ES46" s="7">
        <f>('Dat1'!UF47+'Dat1'!UJ47)/2</f>
        <v>0</v>
      </c>
      <c r="ET46" s="8">
        <f>('Dat1'!UK47+'Dat1'!UT47)/2</f>
        <v>0</v>
      </c>
      <c r="EU46" s="8">
        <f>('Dat1'!UL47+'Dat1'!UU47)/2</f>
        <v>1.5</v>
      </c>
      <c r="EV46" s="8">
        <f>('Dat1'!UM47+'Dat1'!UV47)/2</f>
        <v>3</v>
      </c>
      <c r="EW46" s="8">
        <f>('Dat1'!UN47+'Dat1'!UW47)/2</f>
        <v>6.5</v>
      </c>
      <c r="EX46" s="8">
        <f>('Dat1'!UO47+'Dat1'!UX47)/2</f>
        <v>5</v>
      </c>
      <c r="EY46" s="8">
        <f>('Dat1'!UP47+'Dat1'!UY47)/2</f>
        <v>7</v>
      </c>
      <c r="EZ46" s="8">
        <f>('Dat1'!UQ47+'Dat1'!UZ47)/2</f>
        <v>3.5</v>
      </c>
      <c r="FA46" s="8">
        <f>('Dat1'!UR47+'Dat1'!VA47)/2</f>
        <v>1</v>
      </c>
      <c r="FB46" s="8">
        <f>('Dat1'!US47+'Dat1'!VB47)/2</f>
        <v>0.5</v>
      </c>
      <c r="FC46">
        <f>'Dat1'!VC47</f>
        <v>0</v>
      </c>
      <c r="FD46">
        <f>'Dat1'!VD47</f>
        <v>0</v>
      </c>
      <c r="FE46">
        <f>'Dat1'!VE47</f>
        <v>0</v>
      </c>
      <c r="FF46">
        <f>'Dat1'!VF47</f>
        <v>0</v>
      </c>
      <c r="FG46">
        <f>'Dat1'!VG47</f>
        <v>0</v>
      </c>
      <c r="FH46">
        <f>'Dat1'!VH47</f>
        <v>0</v>
      </c>
      <c r="FI46">
        <f>'Dat1'!VI47</f>
        <v>0</v>
      </c>
      <c r="FJ46">
        <f>'Dat1'!VJ47</f>
        <v>0</v>
      </c>
      <c r="FK46">
        <f>'Dat1'!VK47</f>
        <v>0</v>
      </c>
      <c r="FL46">
        <f>'Dat1'!VL47</f>
        <v>0</v>
      </c>
      <c r="FM46">
        <f>'Dat1'!VM47</f>
        <v>13</v>
      </c>
      <c r="FN46">
        <f>'Dat1'!VN47</f>
        <v>23</v>
      </c>
      <c r="FO46">
        <f>'Dat1'!VO47</f>
        <v>0</v>
      </c>
      <c r="FP46">
        <f>'Dat1'!VP47</f>
        <v>0</v>
      </c>
      <c r="FQ46">
        <f>'Dat1'!VQ47</f>
        <v>0</v>
      </c>
      <c r="FR46">
        <f>'Dat1'!VR47</f>
        <v>0</v>
      </c>
      <c r="FS46">
        <f>'Dat1'!VS47</f>
        <v>3</v>
      </c>
      <c r="FT46">
        <f>'Dat1'!VT47</f>
        <v>9</v>
      </c>
      <c r="FU46">
        <f>'Dat1'!VU47</f>
        <v>0</v>
      </c>
      <c r="FV46">
        <f>'Dat1'!VV47</f>
        <v>0</v>
      </c>
      <c r="FW46">
        <f>'Dat1'!VW47</f>
        <v>0</v>
      </c>
      <c r="FX46">
        <f>'Dat1'!VX47</f>
        <v>0</v>
      </c>
      <c r="FY46">
        <f>'Dat1'!VY47</f>
        <v>88</v>
      </c>
      <c r="FZ46">
        <f>'Dat1'!VZ47</f>
        <v>118</v>
      </c>
      <c r="GA46">
        <f>'Dat1'!WA47</f>
        <v>0</v>
      </c>
      <c r="GB46">
        <f>'Dat1'!WB47</f>
        <v>0</v>
      </c>
      <c r="GC46">
        <f>'Dat1'!WC47</f>
        <v>4</v>
      </c>
      <c r="GD46">
        <f>'Dat1'!WD47</f>
        <v>0</v>
      </c>
      <c r="GE46" s="12">
        <f>'Dat1'!WO47</f>
        <v>0</v>
      </c>
      <c r="GF46" s="12">
        <f>'Dat1'!WP47</f>
        <v>0</v>
      </c>
      <c r="GG46">
        <f>'Dat1'!WQ47</f>
        <v>10</v>
      </c>
      <c r="GH46">
        <f>'Dat1'!WR47</f>
        <v>0</v>
      </c>
      <c r="GI46">
        <f>'Dat1'!WS47</f>
        <v>0</v>
      </c>
      <c r="GJ46">
        <f>'Dat1'!WT47</f>
        <v>25</v>
      </c>
      <c r="GK46">
        <f>'Dat1'!WU47</f>
        <v>0</v>
      </c>
      <c r="GL46">
        <f>'Dat1'!WV47</f>
        <v>0</v>
      </c>
      <c r="GM46">
        <f>'Dat1'!WW47</f>
        <v>0</v>
      </c>
      <c r="GN46">
        <f>'Dat1'!WX47</f>
        <v>0</v>
      </c>
      <c r="GO46">
        <f>'Dat1'!WY47</f>
        <v>5</v>
      </c>
      <c r="GP46">
        <f>'Dat1'!WZ47</f>
        <v>0</v>
      </c>
      <c r="GQ46">
        <f>'Dat1'!XA47</f>
        <v>8</v>
      </c>
      <c r="GR46">
        <f>'Dat1'!XB47</f>
        <v>0</v>
      </c>
      <c r="GS46">
        <f>'Dat1'!XC47</f>
        <v>0</v>
      </c>
      <c r="GT46">
        <f>'Dat1'!XD47</f>
        <v>91</v>
      </c>
      <c r="GU46">
        <f>'Dat1'!XE47</f>
        <v>0</v>
      </c>
      <c r="GV46">
        <f>'Dat1'!XF47</f>
        <v>0</v>
      </c>
      <c r="GW46">
        <f>'Dat1'!XG47</f>
        <v>116</v>
      </c>
      <c r="GX46">
        <f>'Dat1'!XH47</f>
        <v>0</v>
      </c>
      <c r="GY46">
        <f>'Dat1'!XI47</f>
        <v>0</v>
      </c>
      <c r="GZ46">
        <f>'Dat1'!XJ47</f>
        <v>0</v>
      </c>
      <c r="HA46">
        <f>'Dat1'!XK47</f>
        <v>0</v>
      </c>
      <c r="HB46">
        <f>'Dat1'!XL47</f>
        <v>35</v>
      </c>
      <c r="HC46">
        <f>'Dat1'!XM47</f>
        <v>0</v>
      </c>
      <c r="HD46">
        <f>'Dat1'!XN47</f>
        <v>59</v>
      </c>
      <c r="HE46">
        <f>'Dat1'!XO47</f>
        <v>0</v>
      </c>
      <c r="HF46">
        <f>'Dat1'!XP47</f>
        <v>30</v>
      </c>
      <c r="HG46" s="12">
        <f t="shared" si="12"/>
        <v>48</v>
      </c>
      <c r="HH46" s="12">
        <f t="shared" si="13"/>
        <v>331</v>
      </c>
      <c r="HI46">
        <f>'Dat1'!XQ47</f>
        <v>0</v>
      </c>
      <c r="HJ46">
        <f>'Dat1'!XR47</f>
        <v>3</v>
      </c>
      <c r="HK46">
        <f>'Dat1'!XS47</f>
        <v>0</v>
      </c>
      <c r="HL46">
        <f>'Dat1'!XT47</f>
        <v>0</v>
      </c>
      <c r="HM46">
        <f>'Dat1'!XU47</f>
        <v>0</v>
      </c>
      <c r="HN46">
        <f>'Dat1'!XV47</f>
        <v>0</v>
      </c>
      <c r="HO46">
        <f>'Dat1'!XW47</f>
        <v>0</v>
      </c>
      <c r="HP46">
        <f>'Dat1'!XX47</f>
        <v>0</v>
      </c>
      <c r="HQ46">
        <f>'Dat1'!XY47</f>
        <v>0</v>
      </c>
      <c r="HR46">
        <f>'Dat1'!XZ47</f>
        <v>0</v>
      </c>
      <c r="HS46">
        <f>'Dat1'!YA47</f>
        <v>0</v>
      </c>
      <c r="HT46">
        <f>'Dat1'!YB47</f>
        <v>0</v>
      </c>
      <c r="HU46">
        <f>'Dat1'!YC47</f>
        <v>8</v>
      </c>
      <c r="HV46">
        <f>'Dat1'!YD47</f>
        <v>0</v>
      </c>
      <c r="HW46">
        <f>'Dat1'!YE47</f>
        <v>0</v>
      </c>
      <c r="HX46">
        <f>'Dat1'!YF47</f>
        <v>0</v>
      </c>
      <c r="HY46">
        <f>'Dat1'!YG47</f>
        <v>0</v>
      </c>
      <c r="HZ46">
        <f>'Dat1'!YH47</f>
        <v>0</v>
      </c>
      <c r="IA46">
        <f>'Dat1'!YI47</f>
        <v>30</v>
      </c>
      <c r="IB46">
        <f>'Dat1'!YJ47</f>
        <v>0</v>
      </c>
      <c r="IC46">
        <f>'Dat1'!YK47</f>
        <v>0</v>
      </c>
      <c r="ID46">
        <f>'Dat1'!YL47</f>
        <v>0</v>
      </c>
      <c r="IE46">
        <f>'Dat1'!YM47</f>
        <v>6</v>
      </c>
      <c r="IF46">
        <f>'Dat1'!YN47</f>
        <v>0</v>
      </c>
      <c r="IG46">
        <f>'Dat1'!YO47</f>
        <v>53</v>
      </c>
      <c r="IH46">
        <f>'Dat1'!YP47</f>
        <v>0</v>
      </c>
      <c r="II46">
        <f>'Dat1'!YQ47</f>
        <v>0</v>
      </c>
      <c r="IJ46">
        <f>'Dat1'!YR47</f>
        <v>0</v>
      </c>
      <c r="IK46">
        <f>'Dat1'!YS47</f>
        <v>0</v>
      </c>
      <c r="IL46">
        <f>'Dat1'!YT47</f>
        <v>0</v>
      </c>
      <c r="IM46">
        <f>'Dat1'!YU47</f>
        <v>0</v>
      </c>
      <c r="IN46">
        <f>'Dat1'!YV47</f>
        <v>0</v>
      </c>
      <c r="IO46">
        <f>'Dat1'!YW47</f>
        <v>0</v>
      </c>
      <c r="IP46">
        <f>'Dat1'!YX47</f>
        <v>0</v>
      </c>
      <c r="IQ46">
        <f>'Dat1'!YY47</f>
        <v>0</v>
      </c>
      <c r="IR46">
        <f>'Dat1'!YZ47</f>
        <v>0</v>
      </c>
      <c r="IS46">
        <f>'Dat1'!ZA47</f>
        <v>0</v>
      </c>
      <c r="IT46">
        <f>'Dat1'!ZB47</f>
        <v>0</v>
      </c>
      <c r="IU46">
        <f>'Dat1'!ZC47</f>
        <v>0</v>
      </c>
      <c r="IV46">
        <f>'Dat1'!ZD47</f>
        <v>0</v>
      </c>
      <c r="IW46">
        <f>'Dat1'!ZE47</f>
        <v>0</v>
      </c>
      <c r="IX46">
        <f>'Dat1'!ZF47</f>
        <v>0</v>
      </c>
      <c r="IY46">
        <f>'Dat1'!ZG47</f>
        <v>0</v>
      </c>
      <c r="IZ46">
        <f>'Dat1'!ZH47</f>
        <v>0</v>
      </c>
      <c r="JA46">
        <f>'Dat1'!ZI47</f>
        <v>0</v>
      </c>
      <c r="JB46">
        <f>'Dat1'!ZJ47</f>
        <v>0</v>
      </c>
      <c r="JC46" s="12">
        <f t="shared" si="21"/>
        <v>47</v>
      </c>
      <c r="JD46" s="12">
        <f t="shared" si="22"/>
        <v>53</v>
      </c>
      <c r="JE46">
        <f>'Dat1'!ZK47</f>
        <v>0</v>
      </c>
      <c r="JF46">
        <f>'Dat1'!ZL47</f>
        <v>0</v>
      </c>
      <c r="JG46">
        <f>'Dat1'!ZM47</f>
        <v>0</v>
      </c>
      <c r="JH46">
        <f>'Dat1'!ZN47</f>
        <v>0</v>
      </c>
      <c r="JI46">
        <f>'Dat1'!ZO47</f>
        <v>0</v>
      </c>
      <c r="JJ46">
        <f>'Dat1'!ZP47</f>
        <v>0</v>
      </c>
      <c r="JK46">
        <f>'Dat1'!ZQ47</f>
        <v>0</v>
      </c>
      <c r="JL46">
        <f>'Dat1'!ZR47</f>
        <v>0</v>
      </c>
      <c r="JM46">
        <f>'Dat1'!ZS47</f>
        <v>0</v>
      </c>
      <c r="JN46">
        <f>'Dat1'!ZT47</f>
        <v>0</v>
      </c>
      <c r="JO46">
        <f>'Dat1'!ZU47</f>
        <v>0</v>
      </c>
      <c r="JP46">
        <f>'Dat1'!ZV47</f>
        <v>0</v>
      </c>
      <c r="JQ46">
        <f>'Dat1'!ZW47</f>
        <v>0</v>
      </c>
      <c r="JR46">
        <f>'Dat1'!ZX47</f>
        <v>0</v>
      </c>
      <c r="JS46">
        <f>'Dat1'!ZY47</f>
        <v>8</v>
      </c>
      <c r="JT46">
        <f>'Dat1'!ZZ47</f>
        <v>0</v>
      </c>
      <c r="JU46">
        <f>'Dat1'!AAA47</f>
        <v>0</v>
      </c>
      <c r="JV46">
        <f>'Dat1'!AAB47</f>
        <v>0</v>
      </c>
      <c r="JW46">
        <f>'Dat1'!AAC47</f>
        <v>0</v>
      </c>
      <c r="JX46">
        <f>'Dat1'!AAD47</f>
        <v>0</v>
      </c>
      <c r="JY46">
        <f>'Dat1'!AAE47</f>
        <v>0</v>
      </c>
      <c r="JZ46">
        <f>'Dat1'!AAF47</f>
        <v>0</v>
      </c>
      <c r="KA46">
        <f>'Dat1'!AAG47</f>
        <v>0</v>
      </c>
      <c r="KB46">
        <f>'Dat1'!AAH47</f>
        <v>0</v>
      </c>
      <c r="KC46">
        <f>'Dat1'!AAI47</f>
        <v>23</v>
      </c>
      <c r="KD46">
        <f>'Dat1'!AAJ47</f>
        <v>0</v>
      </c>
      <c r="KE46">
        <f>'Dat1'!AAK47</f>
        <v>0</v>
      </c>
      <c r="KF46">
        <f>'Dat1'!AAL47</f>
        <v>0</v>
      </c>
      <c r="KG46">
        <f>'Dat1'!AAM47</f>
        <v>0</v>
      </c>
      <c r="KH46">
        <f>'Dat1'!AAN47</f>
        <v>8</v>
      </c>
      <c r="KI46">
        <f>'Dat1'!AAO47</f>
        <v>0</v>
      </c>
      <c r="KJ46">
        <f>'Dat1'!AAP47</f>
        <v>53</v>
      </c>
      <c r="KK46">
        <f>'Dat1'!AAQ47</f>
        <v>0</v>
      </c>
      <c r="KL46">
        <f>'Dat1'!AAR47</f>
        <v>0</v>
      </c>
      <c r="KM46">
        <f>'Dat1'!AAS47</f>
        <v>84</v>
      </c>
      <c r="KN46">
        <f>'Dat1'!AAT47</f>
        <v>0</v>
      </c>
      <c r="KO46">
        <f>'Dat1'!AAU47</f>
        <v>15</v>
      </c>
      <c r="KP46">
        <f>'Dat1'!AAV47</f>
        <v>7</v>
      </c>
      <c r="KQ46">
        <f>'Dat1'!AAW47</f>
        <v>0</v>
      </c>
      <c r="KR46">
        <f>'Dat1'!AAX47</f>
        <v>0</v>
      </c>
      <c r="KS46">
        <f>'Dat1'!AAY47</f>
        <v>0</v>
      </c>
      <c r="KT46">
        <f>'Dat1'!AAZ47</f>
        <v>0</v>
      </c>
      <c r="KU46">
        <f>'Dat1'!ABA47</f>
        <v>0</v>
      </c>
      <c r="KV46">
        <f>'Dat1'!ABB47</f>
        <v>0</v>
      </c>
      <c r="KW46" s="12">
        <f>SUM(Dat1fix!JE46:JZ46)</f>
        <v>8</v>
      </c>
      <c r="KX46" s="12">
        <f t="shared" si="14"/>
        <v>190</v>
      </c>
      <c r="KY46" s="12">
        <f>'Dat1'!ABC47</f>
        <v>0</v>
      </c>
      <c r="KZ46" s="12">
        <f>'Dat1'!ABD47</f>
        <v>3</v>
      </c>
      <c r="LA46">
        <f>'Dat1'!ABE47</f>
        <v>0</v>
      </c>
      <c r="LB46">
        <f>'Dat1'!ABF47</f>
        <v>0</v>
      </c>
      <c r="LC46">
        <f>'Dat1'!ABG47</f>
        <v>0</v>
      </c>
      <c r="LD46">
        <f>'Dat1'!VI47</f>
        <v>0</v>
      </c>
      <c r="LE46">
        <f>'Dat1'!VJ47</f>
        <v>0</v>
      </c>
      <c r="LF46">
        <f>'Dat1'!VK47</f>
        <v>0</v>
      </c>
      <c r="LG46">
        <f>'Dat1'!VL47</f>
        <v>0</v>
      </c>
      <c r="LH46">
        <f>'Dat1'!VM47</f>
        <v>13</v>
      </c>
      <c r="LI46">
        <f>'Dat1'!VN47</f>
        <v>23</v>
      </c>
      <c r="LJ46">
        <f>'Dat1'!VO47</f>
        <v>0</v>
      </c>
      <c r="LK46">
        <f>'Dat1'!VP47</f>
        <v>0</v>
      </c>
      <c r="LL46">
        <f>'Dat1'!VQ47</f>
        <v>0</v>
      </c>
      <c r="LM46">
        <f>'Dat1'!VR47</f>
        <v>0</v>
      </c>
      <c r="LN46">
        <f>'Dat1'!VS47</f>
        <v>3</v>
      </c>
      <c r="LO46">
        <f>'Dat1'!VT47</f>
        <v>9</v>
      </c>
      <c r="LP46">
        <f>'Dat1'!VU47</f>
        <v>0</v>
      </c>
      <c r="LQ46">
        <f>'Dat1'!VV47</f>
        <v>0</v>
      </c>
      <c r="LR46">
        <f>'Dat1'!VW47</f>
        <v>0</v>
      </c>
      <c r="LS46">
        <f>'Dat1'!VX47</f>
        <v>0</v>
      </c>
      <c r="LT46">
        <f>'Dat1'!VY47</f>
        <v>88</v>
      </c>
      <c r="LU46">
        <f>'Dat1'!VZ47</f>
        <v>118</v>
      </c>
      <c r="LV46" s="12">
        <f>'Dat1'!WA47</f>
        <v>0</v>
      </c>
      <c r="LW46" s="12">
        <f>'Dat1'!WB47</f>
        <v>0</v>
      </c>
      <c r="LX46" s="12">
        <f>'Dat1'!WC47</f>
        <v>4</v>
      </c>
      <c r="LY46" s="12">
        <f>'Dat1'!WD47</f>
        <v>0</v>
      </c>
      <c r="LZ46" s="364">
        <f>'Dat1'!AG47</f>
        <v>15</v>
      </c>
      <c r="MA46" s="364">
        <f>'Dat1'!AH47</f>
        <v>15</v>
      </c>
      <c r="MB46" s="364">
        <f>'Dat1'!AI47</f>
        <v>30</v>
      </c>
      <c r="MC46" s="364">
        <f>'Dat1'!AJ47</f>
        <v>23</v>
      </c>
      <c r="MD46" s="364">
        <f>'Dat1'!WE47</f>
        <v>216</v>
      </c>
    </row>
    <row r="47" spans="1:342">
      <c r="A47" s="73">
        <f>'Dat1'!C48</f>
        <v>4</v>
      </c>
      <c r="B47" t="str">
        <f>'Dat1'!F48</f>
        <v>Sogn og Fjordane</v>
      </c>
      <c r="C47" t="str">
        <f>'Dat1'!G48</f>
        <v>Sogndal vgs</v>
      </c>
      <c r="D47" t="str">
        <f>'Dat1'!H48&amp;" ("&amp;LEFT('Dat1'!I48,1)&amp;"S)"</f>
        <v>Vik fengsel avd høyere sikkerhet (HS)</v>
      </c>
      <c r="E47">
        <f t="shared" si="18"/>
        <v>1</v>
      </c>
      <c r="F47" s="144">
        <v>0</v>
      </c>
      <c r="G47">
        <f>'Dat1'!J48</f>
        <v>28</v>
      </c>
      <c r="H47" s="8">
        <f>('Dat1'!AK48+'Dat1'!AM48+'Dat1'!AO48+'Dat1'!AQ48)/$A47</f>
        <v>0</v>
      </c>
      <c r="I47" s="8">
        <f>('Dat1'!AL48+'Dat1'!AN48+'Dat1'!AP48+'Dat1'!AR48)/$A47</f>
        <v>0</v>
      </c>
      <c r="J47">
        <f>('Dat1'!AS48+'Dat1'!BS48+'Dat1'!CS48+'Dat1'!DS48)/$A47</f>
        <v>0.75</v>
      </c>
      <c r="K47">
        <f>('Dat1'!AT48+'Dat1'!BT48+'Dat1'!CT48+'Dat1'!DT48)/$A47</f>
        <v>0</v>
      </c>
      <c r="L47">
        <f>('Dat1'!AU48+'Dat1'!BU48+'Dat1'!CU48+'Dat1'!DU48)/$A47</f>
        <v>0</v>
      </c>
      <c r="M47">
        <f>('Dat1'!AV48+'Dat1'!BV48+'Dat1'!CV48+'Dat1'!DV48)/$A47</f>
        <v>1.25</v>
      </c>
      <c r="N47">
        <f>('Dat1'!AW48+'Dat1'!BW48+'Dat1'!CW48+'Dat1'!DW48)/$A47</f>
        <v>0</v>
      </c>
      <c r="O47">
        <f>('Dat1'!AX48+'Dat1'!BX48+'Dat1'!CX48+'Dat1'!DX48)/$A47</f>
        <v>0</v>
      </c>
      <c r="P47">
        <f>('Dat1'!AY48+'Dat1'!BY48+'Dat1'!CY48+'Dat1'!DY48)/$A47</f>
        <v>0</v>
      </c>
      <c r="Q47">
        <f>('Dat1'!AZ48+'Dat1'!BZ48+'Dat1'!CZ48+'Dat1'!DZ48)/$A47</f>
        <v>0</v>
      </c>
      <c r="R47">
        <f>('Dat1'!BA48+'Dat1'!CA48+'Dat1'!DA48+'Dat1'!EA48)/$A47</f>
        <v>0</v>
      </c>
      <c r="S47">
        <f>('Dat1'!BB48+'Dat1'!CB48+'Dat1'!DB48+'Dat1'!EB48)/$A47</f>
        <v>0</v>
      </c>
      <c r="T47">
        <f>('Dat1'!BC48+'Dat1'!CC48+'Dat1'!DC48+'Dat1'!EC48)/$A47</f>
        <v>0</v>
      </c>
      <c r="U47">
        <f>('Dat1'!BD48+'Dat1'!CD48+'Dat1'!DD48+'Dat1'!ED48)/$A47</f>
        <v>0</v>
      </c>
      <c r="V47">
        <f>('Dat1'!BE48+'Dat1'!CE48+'Dat1'!DE48+'Dat1'!EE48)/$A47</f>
        <v>0</v>
      </c>
      <c r="W47">
        <f>('Dat1'!BF48+'Dat1'!CF48+'Dat1'!DF48+'Dat1'!EF48)/$A47</f>
        <v>1.25</v>
      </c>
      <c r="X47">
        <f>('Dat1'!BG48+'Dat1'!CG48+'Dat1'!DG48+'Dat1'!EG48)/$A47</f>
        <v>0</v>
      </c>
      <c r="Y47">
        <f>('Dat1'!BH48+'Dat1'!CH48+'Dat1'!DH48+'Dat1'!EH48)/$A47</f>
        <v>0</v>
      </c>
      <c r="Z47">
        <f>('Dat1'!BI48+'Dat1'!CI48+'Dat1'!DI48+'Dat1'!EI48)/$A47</f>
        <v>2</v>
      </c>
      <c r="AA47">
        <f>('Dat1'!BJ48+'Dat1'!CJ48+'Dat1'!DJ48+'Dat1'!EJ48)/$A47</f>
        <v>0</v>
      </c>
      <c r="AB47">
        <f>('Dat1'!BK48+'Dat1'!CK48+'Dat1'!DK48+'Dat1'!EK48)/$A47</f>
        <v>0</v>
      </c>
      <c r="AC47">
        <f>('Dat1'!BL48+'Dat1'!CL48+'Dat1'!DL48+'Dat1'!EL48)/$A47</f>
        <v>0</v>
      </c>
      <c r="AD47">
        <f>('Dat1'!BM48+'Dat1'!CM48+'Dat1'!DM48+'Dat1'!EM48)/$A47</f>
        <v>0</v>
      </c>
      <c r="AE47">
        <f>('Dat1'!BN48+'Dat1'!CN48+'Dat1'!DN48+'Dat1'!EN48)/$A47</f>
        <v>0</v>
      </c>
      <c r="AF47">
        <f>('Dat1'!BO48+'Dat1'!CO48+'Dat1'!DO48+'Dat1'!EO48)/$A47</f>
        <v>0</v>
      </c>
      <c r="AG47">
        <f>('Dat1'!BP48+'Dat1'!CP48+'Dat1'!DP48+'Dat1'!EP48)/$A47</f>
        <v>0</v>
      </c>
      <c r="AH47">
        <f>('Dat1'!BQ48+'Dat1'!CQ48+'Dat1'!DQ48+'Dat1'!EQ48)/$A47</f>
        <v>0.25</v>
      </c>
      <c r="AI47">
        <f>('Dat1'!BR48+'Dat1'!CR48+'Dat1'!DR48+'Dat1'!ER48)/$A47</f>
        <v>0</v>
      </c>
      <c r="AJ47" s="8">
        <f t="shared" si="5"/>
        <v>2</v>
      </c>
      <c r="AK47" s="8">
        <f t="shared" si="6"/>
        <v>3.5</v>
      </c>
      <c r="AL47">
        <f>('Dat1'!ES48+'Dat1'!GM48+'Dat1'!IG48+'Dat1'!KA48)/$A47</f>
        <v>0</v>
      </c>
      <c r="AM47">
        <f>('Dat1'!ET48+'Dat1'!GN48+'Dat1'!IH48+'Dat1'!KB48)/$A47</f>
        <v>0</v>
      </c>
      <c r="AN47">
        <f>('Dat1'!EU48+'Dat1'!GO48+'Dat1'!II48+'Dat1'!KC48)/$A47</f>
        <v>0</v>
      </c>
      <c r="AO47">
        <f>('Dat1'!EV48+'Dat1'!GP48+'Dat1'!IJ48+'Dat1'!KD48)/$A47</f>
        <v>0</v>
      </c>
      <c r="AP47">
        <f>('Dat1'!EW48+'Dat1'!GQ48+'Dat1'!IK48+'Dat1'!KE48)/$A47</f>
        <v>0</v>
      </c>
      <c r="AQ47">
        <f>('Dat1'!EX48+'Dat1'!GR48+'Dat1'!IL48+'Dat1'!KF48)/$A47</f>
        <v>0</v>
      </c>
      <c r="AR47">
        <f>('Dat1'!EY48+'Dat1'!GS48+'Dat1'!IM48+'Dat1'!KG48)/$A47</f>
        <v>0</v>
      </c>
      <c r="AS47">
        <f>('Dat1'!EZ48+'Dat1'!GT48+'Dat1'!IN48+'Dat1'!KH48)/$A47</f>
        <v>0</v>
      </c>
      <c r="AT47">
        <f>('Dat1'!FA48+'Dat1'!GU48+'Dat1'!IO48+'Dat1'!KI48)/$A47</f>
        <v>0</v>
      </c>
      <c r="AU47">
        <f>('Dat1'!FB48+'Dat1'!GV48+'Dat1'!IP48+'Dat1'!KJ48)/$A47</f>
        <v>0</v>
      </c>
      <c r="AV47">
        <f>('Dat1'!FC48+'Dat1'!GW48+'Dat1'!IQ48+'Dat1'!KK48)/$A47</f>
        <v>0</v>
      </c>
      <c r="AW47">
        <f>('Dat1'!FD48+'Dat1'!GX48+'Dat1'!IR48+'Dat1'!KL48)/$A47</f>
        <v>0</v>
      </c>
      <c r="AX47">
        <f>('Dat1'!FE48+'Dat1'!GY48+'Dat1'!IS48+'Dat1'!KM48)/$A47</f>
        <v>0</v>
      </c>
      <c r="AY47">
        <f>('Dat1'!FF48+'Dat1'!GZ48+'Dat1'!IT48+'Dat1'!KN48)/$A47</f>
        <v>0</v>
      </c>
      <c r="AZ47">
        <f>('Dat1'!FG48+'Dat1'!HA48+'Dat1'!IU48+'Dat1'!KO48)/$A47</f>
        <v>0</v>
      </c>
      <c r="BA47">
        <f>('Dat1'!FH48+'Dat1'!HB48+'Dat1'!IV48+'Dat1'!KP48)/$A47</f>
        <v>0</v>
      </c>
      <c r="BB47">
        <f>('Dat1'!FI48+'Dat1'!HC48+'Dat1'!IW48+'Dat1'!KQ48)/$A47</f>
        <v>0</v>
      </c>
      <c r="BC47">
        <f>('Dat1'!FJ48+'Dat1'!HD48+'Dat1'!IX48+'Dat1'!KR48)/$A47</f>
        <v>1.25</v>
      </c>
      <c r="BD47">
        <f>('Dat1'!FK48+'Dat1'!HE48+'Dat1'!IY48+'Dat1'!KS48)/$A47</f>
        <v>0</v>
      </c>
      <c r="BE47">
        <f>('Dat1'!FL48+'Dat1'!HF48+'Dat1'!IZ48+'Dat1'!KT48)/$A47</f>
        <v>0</v>
      </c>
      <c r="BF47">
        <f>('Dat1'!FM48+'Dat1'!HG48+'Dat1'!JA48+'Dat1'!KU48)/$A47</f>
        <v>0</v>
      </c>
      <c r="BG47">
        <f>('Dat1'!FN48+'Dat1'!HH48+'Dat1'!JB48+'Dat1'!KV48)/$A47</f>
        <v>0</v>
      </c>
      <c r="BH47">
        <f>('Dat1'!FO48+'Dat1'!HI48+'Dat1'!JC48+'Dat1'!KW48)/$A47</f>
        <v>0</v>
      </c>
      <c r="BI47">
        <f>('Dat1'!FP48+'Dat1'!HJ48+'Dat1'!JD48+'Dat1'!KX48)/$A47</f>
        <v>0</v>
      </c>
      <c r="BJ47">
        <f>('Dat1'!FQ48+'Dat1'!HK48+'Dat1'!JE48+'Dat1'!KY48)/$A47</f>
        <v>0</v>
      </c>
      <c r="BK47">
        <f>('Dat1'!FR48+'Dat1'!HL48+'Dat1'!JF48+'Dat1'!KZ48)/$A47</f>
        <v>0</v>
      </c>
      <c r="BL47">
        <f>('Dat1'!FS48+'Dat1'!HM48+'Dat1'!JG48+'Dat1'!LA48)/$A47</f>
        <v>0</v>
      </c>
      <c r="BM47">
        <f>('Dat1'!FT48+'Dat1'!HN48+'Dat1'!JH48+'Dat1'!LB48)/$A47</f>
        <v>0</v>
      </c>
      <c r="BN47">
        <f>('Dat1'!FU48+'Dat1'!HO48+'Dat1'!JI48+'Dat1'!LC48)/$A47</f>
        <v>0</v>
      </c>
      <c r="BO47">
        <f>('Dat1'!FV48+'Dat1'!HP48+'Dat1'!JJ48+'Dat1'!LD48)/$A47</f>
        <v>0</v>
      </c>
      <c r="BP47">
        <f>('Dat1'!FW48+'Dat1'!HQ48+'Dat1'!JK48+'Dat1'!LE48)/$A47</f>
        <v>0</v>
      </c>
      <c r="BQ47">
        <f>('Dat1'!FX48+'Dat1'!HR48+'Dat1'!JL48+'Dat1'!LF48)/$A47</f>
        <v>0</v>
      </c>
      <c r="BR47">
        <f>('Dat1'!FY48+'Dat1'!HS48+'Dat1'!JM48+'Dat1'!LG48)/$A47</f>
        <v>0</v>
      </c>
      <c r="BS47">
        <f>('Dat1'!FZ48+'Dat1'!HT48+'Dat1'!JN48+'Dat1'!LH48)/$A47</f>
        <v>0</v>
      </c>
      <c r="BT47">
        <f>('Dat1'!GA48+'Dat1'!HU48+'Dat1'!JO48+'Dat1'!LI48)/$A47</f>
        <v>0</v>
      </c>
      <c r="BU47">
        <f>('Dat1'!GB48+'Dat1'!HV48+'Dat1'!JP48+'Dat1'!LJ48)/$A47</f>
        <v>0</v>
      </c>
      <c r="BV47">
        <f>('Dat1'!GC48+'Dat1'!HW48+'Dat1'!JQ48+'Dat1'!LK48)/$A47</f>
        <v>0</v>
      </c>
      <c r="BW47">
        <f>('Dat1'!GD48+'Dat1'!HX48+'Dat1'!JR48+'Dat1'!LL48)/$A47</f>
        <v>0</v>
      </c>
      <c r="BX47">
        <f>('Dat1'!GE48+'Dat1'!HY48+'Dat1'!JS48+'Dat1'!LM48)/$A47</f>
        <v>0</v>
      </c>
      <c r="BY47">
        <f>('Dat1'!GF48+'Dat1'!HZ48+'Dat1'!JT48+'Dat1'!LN48)/$A47</f>
        <v>0</v>
      </c>
      <c r="BZ47">
        <f>('Dat1'!GG48+'Dat1'!IA48+'Dat1'!JU48+'Dat1'!LO48)/$A47</f>
        <v>0.5</v>
      </c>
      <c r="CA47">
        <f>('Dat1'!GH48+'Dat1'!IB48+'Dat1'!JV48+'Dat1'!LP48)/$A47</f>
        <v>1.5</v>
      </c>
      <c r="CB47">
        <f>('Dat1'!GI48+'Dat1'!IC48+'Dat1'!JW48+'Dat1'!LQ48)/$A47</f>
        <v>0</v>
      </c>
      <c r="CC47">
        <f>('Dat1'!GJ48+'Dat1'!ID48+'Dat1'!JX48+'Dat1'!LR48)/$A47</f>
        <v>0</v>
      </c>
      <c r="CD47">
        <f>('Dat1'!GK48+'Dat1'!IE48+'Dat1'!JY48+'Dat1'!LS48)/$A47</f>
        <v>0</v>
      </c>
      <c r="CE47">
        <f>('Dat1'!GL48+'Dat1'!IF48+'Dat1'!JZ48+'Dat1'!LT48)/$A47</f>
        <v>0</v>
      </c>
      <c r="CF47" s="8">
        <f t="shared" si="19"/>
        <v>1.25</v>
      </c>
      <c r="CG47" s="8">
        <f t="shared" si="20"/>
        <v>2</v>
      </c>
      <c r="CH47">
        <f>('Dat1'!LU48+'Dat1'!NM48+'Dat1'!PE48+'Dat1'!QW48)/$A47</f>
        <v>0</v>
      </c>
      <c r="CI47">
        <f>('Dat1'!LV48+'Dat1'!NN48+'Dat1'!PF48+'Dat1'!QX48)/$A47</f>
        <v>0</v>
      </c>
      <c r="CJ47">
        <f>('Dat1'!LW48+'Dat1'!NO48+'Dat1'!PG48+'Dat1'!QY48)/$A47</f>
        <v>0</v>
      </c>
      <c r="CK47">
        <f>('Dat1'!LX48+'Dat1'!NP48+'Dat1'!PH48+'Dat1'!QZ48)/$A47</f>
        <v>0</v>
      </c>
      <c r="CL47">
        <f>('Dat1'!LY48+'Dat1'!NQ48+'Dat1'!PI48+'Dat1'!RA48)/$A47</f>
        <v>0</v>
      </c>
      <c r="CM47">
        <f>('Dat1'!LZ48+'Dat1'!NR48+'Dat1'!PJ48+'Dat1'!RB48)/$A47</f>
        <v>0</v>
      </c>
      <c r="CN47">
        <f>('Dat1'!MA48+'Dat1'!NS48+'Dat1'!PK48+'Dat1'!RC48)/$A47</f>
        <v>0</v>
      </c>
      <c r="CO47">
        <f>('Dat1'!MB48+'Dat1'!NT48+'Dat1'!PL48+'Dat1'!RD48)/$A47</f>
        <v>0</v>
      </c>
      <c r="CP47">
        <f>('Dat1'!MC48+'Dat1'!NU48+'Dat1'!PM48+'Dat1'!RE48)/$A47</f>
        <v>0</v>
      </c>
      <c r="CQ47">
        <f>('Dat1'!MD48+'Dat1'!NV48+'Dat1'!PN48+'Dat1'!RF48)/$A47</f>
        <v>0</v>
      </c>
      <c r="CR47">
        <f>('Dat1'!ME48+'Dat1'!NW48+'Dat1'!PO48+'Dat1'!RG48)/$A47</f>
        <v>0</v>
      </c>
      <c r="CS47">
        <f>('Dat1'!MF48+'Dat1'!NX48+'Dat1'!PP48+'Dat1'!RH48)/$A47</f>
        <v>0</v>
      </c>
      <c r="CT47">
        <f>('Dat1'!MG48+'Dat1'!NY48+'Dat1'!PQ48+'Dat1'!RI48)/$A47</f>
        <v>0</v>
      </c>
      <c r="CU47">
        <f>('Dat1'!MH48+'Dat1'!NZ48+'Dat1'!PR48+'Dat1'!RJ48)/$A47</f>
        <v>0</v>
      </c>
      <c r="CV47">
        <f>('Dat1'!MI48+'Dat1'!OA48+'Dat1'!PS48+'Dat1'!RK48)/$A47</f>
        <v>0</v>
      </c>
      <c r="CW47">
        <f>('Dat1'!MJ48+'Dat1'!OB48+'Dat1'!PT48+'Dat1'!RL48)/$A47</f>
        <v>0</v>
      </c>
      <c r="CX47">
        <f>('Dat1'!MK48+'Dat1'!OC48+'Dat1'!PU48+'Dat1'!RM48)/$A47</f>
        <v>0</v>
      </c>
      <c r="CY47">
        <f>('Dat1'!ML48+'Dat1'!OD48+'Dat1'!PV48+'Dat1'!RN48)/$A47</f>
        <v>0</v>
      </c>
      <c r="CZ47">
        <f>('Dat1'!MM48+'Dat1'!OE48+'Dat1'!PW48+'Dat1'!RO48)/$A47</f>
        <v>0</v>
      </c>
      <c r="DA47">
        <f>('Dat1'!MN48+'Dat1'!OF48+'Dat1'!PX48+'Dat1'!RP48)/$A47</f>
        <v>0</v>
      </c>
      <c r="DB47">
        <f>('Dat1'!MO48+'Dat1'!OG48+'Dat1'!PY48+'Dat1'!RQ48)/$A47</f>
        <v>0</v>
      </c>
      <c r="DC47">
        <f>('Dat1'!MP48+'Dat1'!OH48+'Dat1'!PZ48+'Dat1'!RR48)/$A47</f>
        <v>0</v>
      </c>
      <c r="DD47">
        <f>('Dat1'!MQ48+'Dat1'!OI48+'Dat1'!QA48+'Dat1'!RS48)/$A47</f>
        <v>0</v>
      </c>
      <c r="DE47">
        <f>('Dat1'!MR48+'Dat1'!OJ48+'Dat1'!QB48+'Dat1'!RT48)/$A47</f>
        <v>2.25</v>
      </c>
      <c r="DF47">
        <f>('Dat1'!MS48+'Dat1'!OK48+'Dat1'!QC48+'Dat1'!RU48)/$A47</f>
        <v>0</v>
      </c>
      <c r="DG47">
        <f>('Dat1'!MT48+'Dat1'!OL48+'Dat1'!QD48+'Dat1'!RV48)/$A47</f>
        <v>0</v>
      </c>
      <c r="DH47">
        <f>('Dat1'!MU48+'Dat1'!OM48+'Dat1'!QE48+'Dat1'!RW48)/$A47</f>
        <v>0</v>
      </c>
      <c r="DI47">
        <f>('Dat1'!MV48+'Dat1'!ON48+'Dat1'!QF48+'Dat1'!RX48)/$A47</f>
        <v>0</v>
      </c>
      <c r="DJ47">
        <f>('Dat1'!MW48+'Dat1'!OO48+'Dat1'!QG48+'Dat1'!RY48)/$A47</f>
        <v>2.25</v>
      </c>
      <c r="DK47">
        <f>('Dat1'!MX48+'Dat1'!OP48+'Dat1'!QH48+'Dat1'!RZ48)/$A47</f>
        <v>0</v>
      </c>
      <c r="DL47">
        <f>('Dat1'!MY48+'Dat1'!OQ48+'Dat1'!QI48+'Dat1'!SA48)/$A47</f>
        <v>0</v>
      </c>
      <c r="DM47">
        <f>('Dat1'!MZ48+'Dat1'!OR48+'Dat1'!QJ48+'Dat1'!SB48)/$A47</f>
        <v>0</v>
      </c>
      <c r="DN47">
        <f>('Dat1'!NA48+'Dat1'!OS48+'Dat1'!QK48+'Dat1'!SC48)/$A47</f>
        <v>0</v>
      </c>
      <c r="DO47">
        <f>('Dat1'!NB48+'Dat1'!OT48+'Dat1'!QL48+'Dat1'!SD48)/$A47</f>
        <v>0</v>
      </c>
      <c r="DP47">
        <f>('Dat1'!NC48+'Dat1'!OU48+'Dat1'!QM48+'Dat1'!SE48)/$A47</f>
        <v>0</v>
      </c>
      <c r="DQ47">
        <f>('Dat1'!ND48+'Dat1'!OV48+'Dat1'!QN48+'Dat1'!SF48)/$A47</f>
        <v>0</v>
      </c>
      <c r="DR47">
        <f>('Dat1'!NE48+'Dat1'!OW48+'Dat1'!QO48+'Dat1'!SG48)/$A47</f>
        <v>0</v>
      </c>
      <c r="DS47">
        <f>('Dat1'!NF48+'Dat1'!OX48+'Dat1'!QP48+'Dat1'!SH48)/$A47</f>
        <v>1.5</v>
      </c>
      <c r="DT47">
        <f>('Dat1'!NG48+'Dat1'!OY48+'Dat1'!QQ48+'Dat1'!SI48)/$A47</f>
        <v>1.25</v>
      </c>
      <c r="DU47">
        <f>('Dat1'!NH48+'Dat1'!OZ48+'Dat1'!QR48+'Dat1'!SJ48)/$A47</f>
        <v>0</v>
      </c>
      <c r="DV47">
        <f>('Dat1'!NI48+'Dat1'!PA48+'Dat1'!QS48+'Dat1'!SK48)/$A47</f>
        <v>0</v>
      </c>
      <c r="DW47">
        <f>('Dat1'!NJ48+'Dat1'!PB48+'Dat1'!QT48+'Dat1'!SL48)/$A47</f>
        <v>0</v>
      </c>
      <c r="DX47">
        <f>('Dat1'!NK48+'Dat1'!PC48+'Dat1'!QU48+'Dat1'!SM48)/$A47</f>
        <v>0</v>
      </c>
      <c r="DY47">
        <f>('Dat1'!NL48+'Dat1'!PD48+'Dat1'!QV48+'Dat1'!SN48)/$A47</f>
        <v>0</v>
      </c>
      <c r="DZ47" s="8">
        <f t="shared" si="7"/>
        <v>0</v>
      </c>
      <c r="EA47" s="8">
        <f t="shared" si="8"/>
        <v>7.25</v>
      </c>
      <c r="EB47" s="127">
        <f>('Dat1'!SO48+'Dat1'!SQ48+'Dat1'!SS48+'Dat1'!SU48)/$A47</f>
        <v>0</v>
      </c>
      <c r="EC47" s="127">
        <f>('Dat1'!SP48+'Dat1'!SR48+'Dat1'!ST48+'Dat1'!SV48)/$A47</f>
        <v>0</v>
      </c>
      <c r="ED47" s="8">
        <f t="shared" si="16"/>
        <v>0</v>
      </c>
      <c r="EE47" s="8">
        <f t="shared" si="9"/>
        <v>0</v>
      </c>
      <c r="EF47">
        <f>SUM('Dat1'!SW48+'Dat1'!TE48+'Dat1'!TM48+'Dat1'!TU48)/$A47</f>
        <v>0</v>
      </c>
      <c r="EG47">
        <f>SUM('Dat1'!SX48+'Dat1'!TF48+'Dat1'!TN48+'Dat1'!TV48)/$A47</f>
        <v>0</v>
      </c>
      <c r="EH47">
        <f>SUM('Dat1'!SY48+'Dat1'!TG48+'Dat1'!TO48+'Dat1'!TW48)/$A47</f>
        <v>0</v>
      </c>
      <c r="EI47">
        <f>SUM('Dat1'!SZ48+'Dat1'!TH48+'Dat1'!TP48+'Dat1'!TX48)/$A47</f>
        <v>0</v>
      </c>
      <c r="EJ47">
        <f>SUM('Dat1'!TA48+'Dat1'!TI48+'Dat1'!TQ48+'Dat1'!TY48)/$A47</f>
        <v>0</v>
      </c>
      <c r="EK47">
        <f>SUM('Dat1'!TB48+'Dat1'!TJ48+'Dat1'!TR48+'Dat1'!TZ48)/$A47</f>
        <v>0</v>
      </c>
      <c r="EL47">
        <f>SUM('Dat1'!TC48+'Dat1'!TK48+'Dat1'!TS48+'Dat1'!UA48)/$A47</f>
        <v>0</v>
      </c>
      <c r="EM47">
        <f>SUM('Dat1'!TD48+'Dat1'!TL48+'Dat1'!TT48+'Dat1'!UB48)/$A47</f>
        <v>0</v>
      </c>
      <c r="EN47" s="8">
        <f t="shared" si="10"/>
        <v>0</v>
      </c>
      <c r="EO47" s="8">
        <f t="shared" si="11"/>
        <v>0</v>
      </c>
      <c r="EP47" s="7">
        <f>('Dat1'!UC48+'Dat1'!UG48)/2</f>
        <v>14.5</v>
      </c>
      <c r="EQ47" s="7">
        <f>('Dat1'!UD48+'Dat1'!UH48)/2</f>
        <v>0</v>
      </c>
      <c r="ER47" s="7">
        <f>('Dat1'!UE48+'Dat1'!UI48)/2</f>
        <v>7</v>
      </c>
      <c r="ES47" s="7">
        <f>('Dat1'!UF48+'Dat1'!UJ48)/2</f>
        <v>0</v>
      </c>
      <c r="ET47" s="8">
        <f>('Dat1'!UK48+'Dat1'!UT48)/2</f>
        <v>0</v>
      </c>
      <c r="EU47" s="8">
        <f>('Dat1'!UL48+'Dat1'!UU48)/2</f>
        <v>1.5</v>
      </c>
      <c r="EV47" s="8">
        <f>('Dat1'!UM48+'Dat1'!UV48)/2</f>
        <v>2.5</v>
      </c>
      <c r="EW47" s="8">
        <f>('Dat1'!UN48+'Dat1'!UW48)/2</f>
        <v>1.5</v>
      </c>
      <c r="EX47" s="8">
        <f>('Dat1'!UO48+'Dat1'!UX48)/2</f>
        <v>6</v>
      </c>
      <c r="EY47" s="8">
        <f>('Dat1'!UP48+'Dat1'!UY48)/2</f>
        <v>2.5</v>
      </c>
      <c r="EZ47" s="8">
        <f>('Dat1'!UQ48+'Dat1'!UZ48)/2</f>
        <v>0.5</v>
      </c>
      <c r="FA47" s="8">
        <f>('Dat1'!UR48+'Dat1'!VA48)/2</f>
        <v>0</v>
      </c>
      <c r="FB47" s="8">
        <f>('Dat1'!US48+'Dat1'!VB48)/2</f>
        <v>0</v>
      </c>
      <c r="FC47">
        <f>'Dat1'!VC48</f>
        <v>0</v>
      </c>
      <c r="FD47">
        <f>'Dat1'!VD48</f>
        <v>0</v>
      </c>
      <c r="FE47">
        <f>'Dat1'!VE48</f>
        <v>0</v>
      </c>
      <c r="FF47">
        <f>'Dat1'!VF48</f>
        <v>0</v>
      </c>
      <c r="FG47">
        <f>'Dat1'!VG48</f>
        <v>0</v>
      </c>
      <c r="FH47">
        <f>'Dat1'!VH48</f>
        <v>0</v>
      </c>
      <c r="FI47">
        <f>'Dat1'!VI48</f>
        <v>0</v>
      </c>
      <c r="FJ47">
        <f>'Dat1'!VJ48</f>
        <v>0</v>
      </c>
      <c r="FK47">
        <f>'Dat1'!VK48</f>
        <v>0</v>
      </c>
      <c r="FL47">
        <f>'Dat1'!VL48</f>
        <v>0</v>
      </c>
      <c r="FM47">
        <f>'Dat1'!VM48</f>
        <v>1</v>
      </c>
      <c r="FN47">
        <f>'Dat1'!VN48</f>
        <v>1</v>
      </c>
      <c r="FO47">
        <f>'Dat1'!VO48</f>
        <v>1</v>
      </c>
      <c r="FP47">
        <f>'Dat1'!VP48</f>
        <v>1</v>
      </c>
      <c r="FQ47">
        <f>'Dat1'!VQ48</f>
        <v>0</v>
      </c>
      <c r="FR47">
        <f>'Dat1'!VR48</f>
        <v>0</v>
      </c>
      <c r="FS47">
        <f>'Dat1'!VS48</f>
        <v>0</v>
      </c>
      <c r="FT47">
        <f>'Dat1'!VT48</f>
        <v>0</v>
      </c>
      <c r="FU47">
        <f>'Dat1'!VU48</f>
        <v>0</v>
      </c>
      <c r="FV47">
        <f>'Dat1'!VV48</f>
        <v>0</v>
      </c>
      <c r="FW47">
        <f>'Dat1'!VW48</f>
        <v>0</v>
      </c>
      <c r="FX47">
        <f>'Dat1'!VX48</f>
        <v>0</v>
      </c>
      <c r="FY47">
        <f>'Dat1'!VY48</f>
        <v>0</v>
      </c>
      <c r="FZ47">
        <f>'Dat1'!VZ48</f>
        <v>0</v>
      </c>
      <c r="GA47">
        <f>'Dat1'!WA48</f>
        <v>0</v>
      </c>
      <c r="GB47">
        <f>'Dat1'!WB48</f>
        <v>0</v>
      </c>
      <c r="GC47">
        <f>'Dat1'!WC48</f>
        <v>0</v>
      </c>
      <c r="GD47">
        <f>'Dat1'!WD48</f>
        <v>0</v>
      </c>
      <c r="GE47" s="12">
        <f>'Dat1'!WO48</f>
        <v>0</v>
      </c>
      <c r="GF47" s="12">
        <f>'Dat1'!WP48</f>
        <v>0</v>
      </c>
      <c r="GG47">
        <f>'Dat1'!WQ48</f>
        <v>0</v>
      </c>
      <c r="GH47">
        <f>'Dat1'!WR48</f>
        <v>0</v>
      </c>
      <c r="GI47">
        <f>'Dat1'!WS48</f>
        <v>0</v>
      </c>
      <c r="GJ47">
        <f>'Dat1'!WT48</f>
        <v>0</v>
      </c>
      <c r="GK47">
        <f>'Dat1'!WU48</f>
        <v>0</v>
      </c>
      <c r="GL47">
        <f>'Dat1'!WV48</f>
        <v>0</v>
      </c>
      <c r="GM47">
        <f>'Dat1'!WW48</f>
        <v>0</v>
      </c>
      <c r="GN47">
        <f>'Dat1'!WX48</f>
        <v>0</v>
      </c>
      <c r="GO47">
        <f>'Dat1'!WY48</f>
        <v>0</v>
      </c>
      <c r="GP47">
        <f>'Dat1'!WZ48</f>
        <v>0</v>
      </c>
      <c r="GQ47">
        <f>'Dat1'!XA48</f>
        <v>0</v>
      </c>
      <c r="GR47">
        <f>'Dat1'!XB48</f>
        <v>0</v>
      </c>
      <c r="GS47">
        <f>'Dat1'!XC48</f>
        <v>0</v>
      </c>
      <c r="GT47">
        <f>'Dat1'!XD48</f>
        <v>6</v>
      </c>
      <c r="GU47">
        <f>'Dat1'!XE48</f>
        <v>0</v>
      </c>
      <c r="GV47">
        <f>'Dat1'!XF48</f>
        <v>0</v>
      </c>
      <c r="GW47">
        <f>'Dat1'!XG48</f>
        <v>10</v>
      </c>
      <c r="GX47">
        <f>'Dat1'!XH48</f>
        <v>0</v>
      </c>
      <c r="GY47">
        <f>'Dat1'!XI48</f>
        <v>0</v>
      </c>
      <c r="GZ47">
        <f>'Dat1'!XJ48</f>
        <v>0</v>
      </c>
      <c r="HA47">
        <f>'Dat1'!XK48</f>
        <v>0</v>
      </c>
      <c r="HB47">
        <f>'Dat1'!XL48</f>
        <v>0</v>
      </c>
      <c r="HC47">
        <f>'Dat1'!XM48</f>
        <v>0</v>
      </c>
      <c r="HD47">
        <f>'Dat1'!XN48</f>
        <v>0</v>
      </c>
      <c r="HE47">
        <f>'Dat1'!XO48</f>
        <v>0</v>
      </c>
      <c r="HF47">
        <f>'Dat1'!XP48</f>
        <v>0</v>
      </c>
      <c r="HG47" s="12">
        <f t="shared" si="12"/>
        <v>0</v>
      </c>
      <c r="HH47" s="12">
        <f t="shared" si="13"/>
        <v>16</v>
      </c>
      <c r="HI47">
        <f>'Dat1'!XQ48</f>
        <v>0</v>
      </c>
      <c r="HJ47">
        <f>'Dat1'!XR48</f>
        <v>0</v>
      </c>
      <c r="HK47">
        <f>'Dat1'!XS48</f>
        <v>0</v>
      </c>
      <c r="HL47">
        <f>'Dat1'!XT48</f>
        <v>0</v>
      </c>
      <c r="HM47">
        <f>'Dat1'!XU48</f>
        <v>0</v>
      </c>
      <c r="HN47">
        <f>'Dat1'!XV48</f>
        <v>0</v>
      </c>
      <c r="HO47">
        <f>'Dat1'!XW48</f>
        <v>0</v>
      </c>
      <c r="HP47">
        <f>'Dat1'!XX48</f>
        <v>0</v>
      </c>
      <c r="HQ47">
        <f>'Dat1'!XY48</f>
        <v>3</v>
      </c>
      <c r="HR47">
        <f>'Dat1'!XZ48</f>
        <v>0</v>
      </c>
      <c r="HS47">
        <f>'Dat1'!YA48</f>
        <v>0</v>
      </c>
      <c r="HT47">
        <f>'Dat1'!YB48</f>
        <v>0</v>
      </c>
      <c r="HU47">
        <f>'Dat1'!YC48</f>
        <v>0</v>
      </c>
      <c r="HV47">
        <f>'Dat1'!YD48</f>
        <v>0</v>
      </c>
      <c r="HW47">
        <f>'Dat1'!YE48</f>
        <v>0</v>
      </c>
      <c r="HX47">
        <f>'Dat1'!YF48</f>
        <v>0</v>
      </c>
      <c r="HY47">
        <f>'Dat1'!YG48</f>
        <v>0</v>
      </c>
      <c r="HZ47">
        <f>'Dat1'!YH48</f>
        <v>5</v>
      </c>
      <c r="IA47">
        <f>'Dat1'!YI48</f>
        <v>10</v>
      </c>
      <c r="IB47">
        <f>'Dat1'!YJ48</f>
        <v>0</v>
      </c>
      <c r="IC47">
        <f>'Dat1'!YK48</f>
        <v>0</v>
      </c>
      <c r="ID47">
        <f>'Dat1'!YL48</f>
        <v>0</v>
      </c>
      <c r="IE47">
        <f>'Dat1'!YM48</f>
        <v>0</v>
      </c>
      <c r="IF47">
        <f>'Dat1'!YN48</f>
        <v>0</v>
      </c>
      <c r="IG47">
        <f>'Dat1'!YO48</f>
        <v>0</v>
      </c>
      <c r="IH47">
        <f>'Dat1'!YP48</f>
        <v>0</v>
      </c>
      <c r="II47">
        <f>'Dat1'!YQ48</f>
        <v>0</v>
      </c>
      <c r="IJ47">
        <f>'Dat1'!YR48</f>
        <v>0</v>
      </c>
      <c r="IK47">
        <f>'Dat1'!YS48</f>
        <v>0</v>
      </c>
      <c r="IL47">
        <f>'Dat1'!YT48</f>
        <v>0</v>
      </c>
      <c r="IM47">
        <f>'Dat1'!YU48</f>
        <v>0</v>
      </c>
      <c r="IN47">
        <f>'Dat1'!YV48</f>
        <v>0</v>
      </c>
      <c r="IO47">
        <f>'Dat1'!YW48</f>
        <v>0</v>
      </c>
      <c r="IP47">
        <f>'Dat1'!YX48</f>
        <v>0</v>
      </c>
      <c r="IQ47">
        <f>'Dat1'!YY48</f>
        <v>0</v>
      </c>
      <c r="IR47">
        <f>'Dat1'!YZ48</f>
        <v>0</v>
      </c>
      <c r="IS47">
        <f>'Dat1'!ZA48</f>
        <v>0</v>
      </c>
      <c r="IT47">
        <f>'Dat1'!ZB48</f>
        <v>0</v>
      </c>
      <c r="IU47">
        <f>'Dat1'!ZC48</f>
        <v>0</v>
      </c>
      <c r="IV47">
        <f>'Dat1'!ZD48</f>
        <v>0</v>
      </c>
      <c r="IW47">
        <f>'Dat1'!ZE48</f>
        <v>0</v>
      </c>
      <c r="IX47">
        <f>'Dat1'!ZF48</f>
        <v>0</v>
      </c>
      <c r="IY47">
        <f>'Dat1'!ZG48</f>
        <v>0</v>
      </c>
      <c r="IZ47">
        <f>'Dat1'!ZH48</f>
        <v>0</v>
      </c>
      <c r="JA47">
        <f>'Dat1'!ZI48</f>
        <v>0</v>
      </c>
      <c r="JB47">
        <f>'Dat1'!ZJ48</f>
        <v>0</v>
      </c>
      <c r="JC47" s="12">
        <f t="shared" si="21"/>
        <v>18</v>
      </c>
      <c r="JD47" s="12">
        <f t="shared" si="22"/>
        <v>0</v>
      </c>
      <c r="JE47">
        <f>'Dat1'!ZK48</f>
        <v>0</v>
      </c>
      <c r="JF47">
        <f>'Dat1'!ZL48</f>
        <v>0</v>
      </c>
      <c r="JG47">
        <f>'Dat1'!ZM48</f>
        <v>0</v>
      </c>
      <c r="JH47">
        <f>'Dat1'!ZN48</f>
        <v>0</v>
      </c>
      <c r="JI47">
        <f>'Dat1'!ZO48</f>
        <v>0</v>
      </c>
      <c r="JJ47">
        <f>'Dat1'!ZP48</f>
        <v>0</v>
      </c>
      <c r="JK47">
        <f>'Dat1'!ZQ48</f>
        <v>0</v>
      </c>
      <c r="JL47">
        <f>'Dat1'!ZR48</f>
        <v>0</v>
      </c>
      <c r="JM47">
        <f>'Dat1'!ZS48</f>
        <v>0</v>
      </c>
      <c r="JN47">
        <f>'Dat1'!ZT48</f>
        <v>0</v>
      </c>
      <c r="JO47">
        <f>'Dat1'!ZU48</f>
        <v>0</v>
      </c>
      <c r="JP47">
        <f>'Dat1'!ZV48</f>
        <v>0</v>
      </c>
      <c r="JQ47">
        <f>'Dat1'!ZW48</f>
        <v>0</v>
      </c>
      <c r="JR47">
        <f>'Dat1'!ZX48</f>
        <v>0</v>
      </c>
      <c r="JS47">
        <f>'Dat1'!ZY48</f>
        <v>0</v>
      </c>
      <c r="JT47">
        <f>'Dat1'!ZZ48</f>
        <v>0</v>
      </c>
      <c r="JU47">
        <f>'Dat1'!AAA48</f>
        <v>0</v>
      </c>
      <c r="JV47">
        <f>'Dat1'!AAB48</f>
        <v>0</v>
      </c>
      <c r="JW47">
        <f>'Dat1'!AAC48</f>
        <v>0</v>
      </c>
      <c r="JX47">
        <f>'Dat1'!AAD48</f>
        <v>0</v>
      </c>
      <c r="JY47">
        <f>'Dat1'!AAE48</f>
        <v>0</v>
      </c>
      <c r="JZ47">
        <f>'Dat1'!AAF48</f>
        <v>0</v>
      </c>
      <c r="KA47">
        <f>'Dat1'!AAG48</f>
        <v>0</v>
      </c>
      <c r="KB47">
        <f>'Dat1'!AAH48</f>
        <v>0</v>
      </c>
      <c r="KC47">
        <f>'Dat1'!AAI48</f>
        <v>0</v>
      </c>
      <c r="KD47">
        <f>'Dat1'!AAJ48</f>
        <v>0</v>
      </c>
      <c r="KE47">
        <f>'Dat1'!AAK48</f>
        <v>0</v>
      </c>
      <c r="KF47">
        <f>'Dat1'!AAL48</f>
        <v>12</v>
      </c>
      <c r="KG47">
        <f>'Dat1'!AAM48</f>
        <v>9</v>
      </c>
      <c r="KH47">
        <f>'Dat1'!AAN48</f>
        <v>0</v>
      </c>
      <c r="KI47">
        <f>'Dat1'!AAO48</f>
        <v>0</v>
      </c>
      <c r="KJ47">
        <f>'Dat1'!AAP48</f>
        <v>0</v>
      </c>
      <c r="KK47">
        <f>'Dat1'!AAQ48</f>
        <v>0</v>
      </c>
      <c r="KL47">
        <f>'Dat1'!AAR48</f>
        <v>0</v>
      </c>
      <c r="KM47">
        <f>'Dat1'!AAS48</f>
        <v>0</v>
      </c>
      <c r="KN47">
        <f>'Dat1'!AAT48</f>
        <v>0</v>
      </c>
      <c r="KO47">
        <f>'Dat1'!AAU48</f>
        <v>0</v>
      </c>
      <c r="KP47">
        <f>'Dat1'!AAV48</f>
        <v>5</v>
      </c>
      <c r="KQ47">
        <f>'Dat1'!AAW48</f>
        <v>7</v>
      </c>
      <c r="KR47">
        <f>'Dat1'!AAX48</f>
        <v>0</v>
      </c>
      <c r="KS47">
        <f>'Dat1'!AAY48</f>
        <v>0</v>
      </c>
      <c r="KT47">
        <f>'Dat1'!AAZ48</f>
        <v>0</v>
      </c>
      <c r="KU47">
        <f>'Dat1'!ABA48</f>
        <v>0</v>
      </c>
      <c r="KV47">
        <f>'Dat1'!ABB48</f>
        <v>0</v>
      </c>
      <c r="KW47" s="12">
        <f>SUM(Dat1fix!JE47:JZ47)</f>
        <v>0</v>
      </c>
      <c r="KX47" s="12">
        <f t="shared" si="14"/>
        <v>33</v>
      </c>
      <c r="KY47" s="12">
        <f>'Dat1'!ABC48</f>
        <v>0</v>
      </c>
      <c r="KZ47" s="12">
        <f>'Dat1'!ABD48</f>
        <v>0</v>
      </c>
      <c r="LA47">
        <f>'Dat1'!ABE48</f>
        <v>0</v>
      </c>
      <c r="LB47">
        <f>'Dat1'!ABF48</f>
        <v>0</v>
      </c>
      <c r="LC47">
        <f>'Dat1'!ABG48</f>
        <v>0</v>
      </c>
      <c r="LD47">
        <f>'Dat1'!VI48</f>
        <v>0</v>
      </c>
      <c r="LE47">
        <f>'Dat1'!VJ48</f>
        <v>0</v>
      </c>
      <c r="LF47">
        <f>'Dat1'!VK48</f>
        <v>0</v>
      </c>
      <c r="LG47">
        <f>'Dat1'!VL48</f>
        <v>0</v>
      </c>
      <c r="LH47">
        <f>'Dat1'!VM48</f>
        <v>1</v>
      </c>
      <c r="LI47">
        <f>'Dat1'!VN48</f>
        <v>1</v>
      </c>
      <c r="LJ47">
        <f>'Dat1'!VO48</f>
        <v>1</v>
      </c>
      <c r="LK47">
        <f>'Dat1'!VP48</f>
        <v>1</v>
      </c>
      <c r="LL47">
        <f>'Dat1'!VQ48</f>
        <v>0</v>
      </c>
      <c r="LM47">
        <f>'Dat1'!VR48</f>
        <v>0</v>
      </c>
      <c r="LN47">
        <f>'Dat1'!VS48</f>
        <v>0</v>
      </c>
      <c r="LO47">
        <f>'Dat1'!VT48</f>
        <v>0</v>
      </c>
      <c r="LP47">
        <f>'Dat1'!VU48</f>
        <v>0</v>
      </c>
      <c r="LQ47">
        <f>'Dat1'!VV48</f>
        <v>0</v>
      </c>
      <c r="LR47">
        <f>'Dat1'!VW48</f>
        <v>0</v>
      </c>
      <c r="LS47">
        <f>'Dat1'!VX48</f>
        <v>0</v>
      </c>
      <c r="LT47">
        <f>'Dat1'!VY48</f>
        <v>0</v>
      </c>
      <c r="LU47">
        <f>'Dat1'!VZ48</f>
        <v>0</v>
      </c>
      <c r="LV47" s="12">
        <f>'Dat1'!WA48</f>
        <v>0</v>
      </c>
      <c r="LW47" s="12">
        <f>'Dat1'!WB48</f>
        <v>0</v>
      </c>
      <c r="LX47" s="12">
        <f>'Dat1'!WC48</f>
        <v>0</v>
      </c>
      <c r="LY47" s="12">
        <f>'Dat1'!WD48</f>
        <v>0</v>
      </c>
      <c r="LZ47" s="364">
        <f>'Dat1'!AG48</f>
        <v>2</v>
      </c>
      <c r="MA47" s="364">
        <f>'Dat1'!AH48</f>
        <v>0</v>
      </c>
      <c r="MB47" s="364">
        <f>'Dat1'!AI48</f>
        <v>3</v>
      </c>
      <c r="MC47" s="364">
        <f>'Dat1'!AJ48</f>
        <v>3</v>
      </c>
      <c r="MD47" s="364">
        <f>'Dat1'!WE48</f>
        <v>0</v>
      </c>
    </row>
    <row r="48" spans="1:342">
      <c r="A48" s="73">
        <f>'Dat1'!C49</f>
        <v>4</v>
      </c>
      <c r="B48" t="str">
        <f>'Dat1'!F49</f>
        <v>Sogn og Fjordane</v>
      </c>
      <c r="C48" t="str">
        <f>'Dat1'!G49</f>
        <v>Sogndal vgs</v>
      </c>
      <c r="D48" t="str">
        <f>'Dat1'!H49&amp;" ("&amp;LEFT('Dat1'!I49,1)&amp;"S)"</f>
        <v>Vik fengsel avd lavere sikkerhet (LS)</v>
      </c>
      <c r="E48">
        <f t="shared" si="18"/>
        <v>2</v>
      </c>
      <c r="F48" s="144">
        <v>0</v>
      </c>
      <c r="G48">
        <f>'Dat1'!J49</f>
        <v>11</v>
      </c>
      <c r="H48" s="8">
        <f>('Dat1'!AK49+'Dat1'!AM49+'Dat1'!AO49+'Dat1'!AQ49)/$A48</f>
        <v>0</v>
      </c>
      <c r="I48" s="8">
        <f>('Dat1'!AL49+'Dat1'!AN49+'Dat1'!AP49+'Dat1'!AR49)/$A48</f>
        <v>0</v>
      </c>
      <c r="J48">
        <f>('Dat1'!AS49+'Dat1'!BS49+'Dat1'!CS49+'Dat1'!DS49)/$A48</f>
        <v>0</v>
      </c>
      <c r="K48">
        <f>('Dat1'!AT49+'Dat1'!BT49+'Dat1'!CT49+'Dat1'!DT49)/$A48</f>
        <v>0</v>
      </c>
      <c r="L48">
        <f>('Dat1'!AU49+'Dat1'!BU49+'Dat1'!CU49+'Dat1'!DU49)/$A48</f>
        <v>0</v>
      </c>
      <c r="M48">
        <f>('Dat1'!AV49+'Dat1'!BV49+'Dat1'!CV49+'Dat1'!DV49)/$A48</f>
        <v>0</v>
      </c>
      <c r="N48">
        <f>('Dat1'!AW49+'Dat1'!BW49+'Dat1'!CW49+'Dat1'!DW49)/$A48</f>
        <v>0</v>
      </c>
      <c r="O48">
        <f>('Dat1'!AX49+'Dat1'!BX49+'Dat1'!CX49+'Dat1'!DX49)/$A48</f>
        <v>0</v>
      </c>
      <c r="P48">
        <f>('Dat1'!AY49+'Dat1'!BY49+'Dat1'!CY49+'Dat1'!DY49)/$A48</f>
        <v>0</v>
      </c>
      <c r="Q48">
        <f>('Dat1'!AZ49+'Dat1'!BZ49+'Dat1'!CZ49+'Dat1'!DZ49)/$A48</f>
        <v>0</v>
      </c>
      <c r="R48">
        <f>('Dat1'!BA49+'Dat1'!CA49+'Dat1'!DA49+'Dat1'!EA49)/$A48</f>
        <v>0</v>
      </c>
      <c r="S48">
        <f>('Dat1'!BB49+'Dat1'!CB49+'Dat1'!DB49+'Dat1'!EB49)/$A48</f>
        <v>0</v>
      </c>
      <c r="T48">
        <f>('Dat1'!BC49+'Dat1'!CC49+'Dat1'!DC49+'Dat1'!EC49)/$A48</f>
        <v>0</v>
      </c>
      <c r="U48">
        <f>('Dat1'!BD49+'Dat1'!CD49+'Dat1'!DD49+'Dat1'!ED49)/$A48</f>
        <v>0</v>
      </c>
      <c r="V48">
        <f>('Dat1'!BE49+'Dat1'!CE49+'Dat1'!DE49+'Dat1'!EE49)/$A48</f>
        <v>0</v>
      </c>
      <c r="W48">
        <f>('Dat1'!BF49+'Dat1'!CF49+'Dat1'!DF49+'Dat1'!EF49)/$A48</f>
        <v>0</v>
      </c>
      <c r="X48">
        <f>('Dat1'!BG49+'Dat1'!CG49+'Dat1'!DG49+'Dat1'!EG49)/$A48</f>
        <v>0</v>
      </c>
      <c r="Y48">
        <f>('Dat1'!BH49+'Dat1'!CH49+'Dat1'!DH49+'Dat1'!EH49)/$A48</f>
        <v>0</v>
      </c>
      <c r="Z48">
        <f>('Dat1'!BI49+'Dat1'!CI49+'Dat1'!DI49+'Dat1'!EI49)/$A48</f>
        <v>3</v>
      </c>
      <c r="AA48">
        <f>('Dat1'!BJ49+'Dat1'!CJ49+'Dat1'!DJ49+'Dat1'!EJ49)/$A48</f>
        <v>0</v>
      </c>
      <c r="AB48">
        <f>('Dat1'!BK49+'Dat1'!CK49+'Dat1'!DK49+'Dat1'!EK49)/$A48</f>
        <v>0</v>
      </c>
      <c r="AC48">
        <f>('Dat1'!BL49+'Dat1'!CL49+'Dat1'!DL49+'Dat1'!EL49)/$A48</f>
        <v>0</v>
      </c>
      <c r="AD48">
        <f>('Dat1'!BM49+'Dat1'!CM49+'Dat1'!DM49+'Dat1'!EM49)/$A48</f>
        <v>0</v>
      </c>
      <c r="AE48">
        <f>('Dat1'!BN49+'Dat1'!CN49+'Dat1'!DN49+'Dat1'!EN49)/$A48</f>
        <v>0</v>
      </c>
      <c r="AF48">
        <f>('Dat1'!BO49+'Dat1'!CO49+'Dat1'!DO49+'Dat1'!EO49)/$A48</f>
        <v>0</v>
      </c>
      <c r="AG48">
        <f>('Dat1'!BP49+'Dat1'!CP49+'Dat1'!DP49+'Dat1'!EP49)/$A48</f>
        <v>0</v>
      </c>
      <c r="AH48">
        <f>('Dat1'!BQ49+'Dat1'!CQ49+'Dat1'!DQ49+'Dat1'!EQ49)/$A48</f>
        <v>0</v>
      </c>
      <c r="AI48">
        <f>('Dat1'!BR49+'Dat1'!CR49+'Dat1'!DR49+'Dat1'!ER49)/$A48</f>
        <v>0</v>
      </c>
      <c r="AJ48" s="8">
        <f t="shared" si="5"/>
        <v>0</v>
      </c>
      <c r="AK48" s="8">
        <f t="shared" si="6"/>
        <v>3</v>
      </c>
      <c r="AL48">
        <f>('Dat1'!ES49+'Dat1'!GM49+'Dat1'!IG49+'Dat1'!KA49)/$A48</f>
        <v>0</v>
      </c>
      <c r="AM48">
        <f>('Dat1'!ET49+'Dat1'!GN49+'Dat1'!IH49+'Dat1'!KB49)/$A48</f>
        <v>0</v>
      </c>
      <c r="AN48">
        <f>('Dat1'!EU49+'Dat1'!GO49+'Dat1'!II49+'Dat1'!KC49)/$A48</f>
        <v>0</v>
      </c>
      <c r="AO48">
        <f>('Dat1'!EV49+'Dat1'!GP49+'Dat1'!IJ49+'Dat1'!KD49)/$A48</f>
        <v>0</v>
      </c>
      <c r="AP48">
        <f>('Dat1'!EW49+'Dat1'!GQ49+'Dat1'!IK49+'Dat1'!KE49)/$A48</f>
        <v>0</v>
      </c>
      <c r="AQ48">
        <f>('Dat1'!EX49+'Dat1'!GR49+'Dat1'!IL49+'Dat1'!KF49)/$A48</f>
        <v>0</v>
      </c>
      <c r="AR48">
        <f>('Dat1'!EY49+'Dat1'!GS49+'Dat1'!IM49+'Dat1'!KG49)/$A48</f>
        <v>0</v>
      </c>
      <c r="AS48">
        <f>('Dat1'!EZ49+'Dat1'!GT49+'Dat1'!IN49+'Dat1'!KH49)/$A48</f>
        <v>0</v>
      </c>
      <c r="AT48">
        <f>('Dat1'!FA49+'Dat1'!GU49+'Dat1'!IO49+'Dat1'!KI49)/$A48</f>
        <v>0</v>
      </c>
      <c r="AU48">
        <f>('Dat1'!FB49+'Dat1'!GV49+'Dat1'!IP49+'Dat1'!KJ49)/$A48</f>
        <v>0</v>
      </c>
      <c r="AV48">
        <f>('Dat1'!FC49+'Dat1'!GW49+'Dat1'!IQ49+'Dat1'!KK49)/$A48</f>
        <v>0</v>
      </c>
      <c r="AW48">
        <f>('Dat1'!FD49+'Dat1'!GX49+'Dat1'!IR49+'Dat1'!KL49)/$A48</f>
        <v>0</v>
      </c>
      <c r="AX48">
        <f>('Dat1'!FE49+'Dat1'!GY49+'Dat1'!IS49+'Dat1'!KM49)/$A48</f>
        <v>0</v>
      </c>
      <c r="AY48">
        <f>('Dat1'!FF49+'Dat1'!GZ49+'Dat1'!IT49+'Dat1'!KN49)/$A48</f>
        <v>0</v>
      </c>
      <c r="AZ48">
        <f>('Dat1'!FG49+'Dat1'!HA49+'Dat1'!IU49+'Dat1'!KO49)/$A48</f>
        <v>0</v>
      </c>
      <c r="BA48">
        <f>('Dat1'!FH49+'Dat1'!HB49+'Dat1'!IV49+'Dat1'!KP49)/$A48</f>
        <v>0</v>
      </c>
      <c r="BB48">
        <f>('Dat1'!FI49+'Dat1'!HC49+'Dat1'!IW49+'Dat1'!KQ49)/$A48</f>
        <v>0</v>
      </c>
      <c r="BC48">
        <f>('Dat1'!FJ49+'Dat1'!HD49+'Dat1'!IX49+'Dat1'!KR49)/$A48</f>
        <v>0.75</v>
      </c>
      <c r="BD48">
        <f>('Dat1'!FK49+'Dat1'!HE49+'Dat1'!IY49+'Dat1'!KS49)/$A48</f>
        <v>0</v>
      </c>
      <c r="BE48">
        <f>('Dat1'!FL49+'Dat1'!HF49+'Dat1'!IZ49+'Dat1'!KT49)/$A48</f>
        <v>0</v>
      </c>
      <c r="BF48">
        <f>('Dat1'!FM49+'Dat1'!HG49+'Dat1'!JA49+'Dat1'!KU49)/$A48</f>
        <v>0</v>
      </c>
      <c r="BG48">
        <f>('Dat1'!FN49+'Dat1'!HH49+'Dat1'!JB49+'Dat1'!KV49)/$A48</f>
        <v>0</v>
      </c>
      <c r="BH48">
        <f>('Dat1'!FO49+'Dat1'!HI49+'Dat1'!JC49+'Dat1'!KW49)/$A48</f>
        <v>0</v>
      </c>
      <c r="BI48">
        <f>('Dat1'!FP49+'Dat1'!HJ49+'Dat1'!JD49+'Dat1'!KX49)/$A48</f>
        <v>0</v>
      </c>
      <c r="BJ48">
        <f>('Dat1'!FQ49+'Dat1'!HK49+'Dat1'!JE49+'Dat1'!KY49)/$A48</f>
        <v>0</v>
      </c>
      <c r="BK48">
        <f>('Dat1'!FR49+'Dat1'!HL49+'Dat1'!JF49+'Dat1'!KZ49)/$A48</f>
        <v>0</v>
      </c>
      <c r="BL48">
        <f>('Dat1'!FS49+'Dat1'!HM49+'Dat1'!JG49+'Dat1'!LA49)/$A48</f>
        <v>0</v>
      </c>
      <c r="BM48">
        <f>('Dat1'!FT49+'Dat1'!HN49+'Dat1'!JH49+'Dat1'!LB49)/$A48</f>
        <v>0</v>
      </c>
      <c r="BN48">
        <f>('Dat1'!FU49+'Dat1'!HO49+'Dat1'!JI49+'Dat1'!LC49)/$A48</f>
        <v>0</v>
      </c>
      <c r="BO48">
        <f>('Dat1'!FV49+'Dat1'!HP49+'Dat1'!JJ49+'Dat1'!LD49)/$A48</f>
        <v>0</v>
      </c>
      <c r="BP48">
        <f>('Dat1'!FW49+'Dat1'!HQ49+'Dat1'!JK49+'Dat1'!LE49)/$A48</f>
        <v>0</v>
      </c>
      <c r="BQ48">
        <f>('Dat1'!FX49+'Dat1'!HR49+'Dat1'!JL49+'Dat1'!LF49)/$A48</f>
        <v>0</v>
      </c>
      <c r="BR48">
        <f>('Dat1'!FY49+'Dat1'!HS49+'Dat1'!JM49+'Dat1'!LG49)/$A48</f>
        <v>0</v>
      </c>
      <c r="BS48">
        <f>('Dat1'!FZ49+'Dat1'!HT49+'Dat1'!JN49+'Dat1'!LH49)/$A48</f>
        <v>0</v>
      </c>
      <c r="BT48">
        <f>('Dat1'!GA49+'Dat1'!HU49+'Dat1'!JO49+'Dat1'!LI49)/$A48</f>
        <v>0</v>
      </c>
      <c r="BU48">
        <f>('Dat1'!GB49+'Dat1'!HV49+'Dat1'!JP49+'Dat1'!LJ49)/$A48</f>
        <v>0</v>
      </c>
      <c r="BV48">
        <f>('Dat1'!GC49+'Dat1'!HW49+'Dat1'!JQ49+'Dat1'!LK49)/$A48</f>
        <v>0</v>
      </c>
      <c r="BW48">
        <f>('Dat1'!GD49+'Dat1'!HX49+'Dat1'!JR49+'Dat1'!LL49)/$A48</f>
        <v>0</v>
      </c>
      <c r="BX48">
        <f>('Dat1'!GE49+'Dat1'!HY49+'Dat1'!JS49+'Dat1'!LM49)/$A48</f>
        <v>0</v>
      </c>
      <c r="BY48">
        <f>('Dat1'!GF49+'Dat1'!HZ49+'Dat1'!JT49+'Dat1'!LN49)/$A48</f>
        <v>0</v>
      </c>
      <c r="BZ48">
        <f>('Dat1'!GG49+'Dat1'!IA49+'Dat1'!JU49+'Dat1'!LO49)/$A48</f>
        <v>0</v>
      </c>
      <c r="CA48">
        <f>('Dat1'!GH49+'Dat1'!IB49+'Dat1'!JV49+'Dat1'!LP49)/$A48</f>
        <v>0.75</v>
      </c>
      <c r="CB48">
        <f>('Dat1'!GI49+'Dat1'!IC49+'Dat1'!JW49+'Dat1'!LQ49)/$A48</f>
        <v>0</v>
      </c>
      <c r="CC48">
        <f>('Dat1'!GJ49+'Dat1'!ID49+'Dat1'!JX49+'Dat1'!LR49)/$A48</f>
        <v>0</v>
      </c>
      <c r="CD48">
        <f>('Dat1'!GK49+'Dat1'!IE49+'Dat1'!JY49+'Dat1'!LS49)/$A48</f>
        <v>0</v>
      </c>
      <c r="CE48">
        <f>('Dat1'!GL49+'Dat1'!IF49+'Dat1'!JZ49+'Dat1'!LT49)/$A48</f>
        <v>0</v>
      </c>
      <c r="CF48" s="8">
        <f t="shared" si="19"/>
        <v>0.75</v>
      </c>
      <c r="CG48" s="8">
        <f t="shared" si="20"/>
        <v>0.75</v>
      </c>
      <c r="CH48">
        <f>('Dat1'!LU49+'Dat1'!NM49+'Dat1'!PE49+'Dat1'!QW49)/$A48</f>
        <v>0</v>
      </c>
      <c r="CI48">
        <f>('Dat1'!LV49+'Dat1'!NN49+'Dat1'!PF49+'Dat1'!QX49)/$A48</f>
        <v>0</v>
      </c>
      <c r="CJ48">
        <f>('Dat1'!LW49+'Dat1'!NO49+'Dat1'!PG49+'Dat1'!QY49)/$A48</f>
        <v>0</v>
      </c>
      <c r="CK48">
        <f>('Dat1'!LX49+'Dat1'!NP49+'Dat1'!PH49+'Dat1'!QZ49)/$A48</f>
        <v>0</v>
      </c>
      <c r="CL48">
        <f>('Dat1'!LY49+'Dat1'!NQ49+'Dat1'!PI49+'Dat1'!RA49)/$A48</f>
        <v>0</v>
      </c>
      <c r="CM48">
        <f>('Dat1'!LZ49+'Dat1'!NR49+'Dat1'!PJ49+'Dat1'!RB49)/$A48</f>
        <v>0</v>
      </c>
      <c r="CN48">
        <f>('Dat1'!MA49+'Dat1'!NS49+'Dat1'!PK49+'Dat1'!RC49)/$A48</f>
        <v>0</v>
      </c>
      <c r="CO48">
        <f>('Dat1'!MB49+'Dat1'!NT49+'Dat1'!PL49+'Dat1'!RD49)/$A48</f>
        <v>0</v>
      </c>
      <c r="CP48">
        <f>('Dat1'!MC49+'Dat1'!NU49+'Dat1'!PM49+'Dat1'!RE49)/$A48</f>
        <v>0</v>
      </c>
      <c r="CQ48">
        <f>('Dat1'!MD49+'Dat1'!NV49+'Dat1'!PN49+'Dat1'!RF49)/$A48</f>
        <v>0</v>
      </c>
      <c r="CR48">
        <f>('Dat1'!ME49+'Dat1'!NW49+'Dat1'!PO49+'Dat1'!RG49)/$A48</f>
        <v>0</v>
      </c>
      <c r="CS48">
        <f>('Dat1'!MF49+'Dat1'!NX49+'Dat1'!PP49+'Dat1'!RH49)/$A48</f>
        <v>0</v>
      </c>
      <c r="CT48">
        <f>('Dat1'!MG49+'Dat1'!NY49+'Dat1'!PQ49+'Dat1'!RI49)/$A48</f>
        <v>0</v>
      </c>
      <c r="CU48">
        <f>('Dat1'!MH49+'Dat1'!NZ49+'Dat1'!PR49+'Dat1'!RJ49)/$A48</f>
        <v>0</v>
      </c>
      <c r="CV48">
        <f>('Dat1'!MI49+'Dat1'!OA49+'Dat1'!PS49+'Dat1'!RK49)/$A48</f>
        <v>0</v>
      </c>
      <c r="CW48">
        <f>('Dat1'!MJ49+'Dat1'!OB49+'Dat1'!PT49+'Dat1'!RL49)/$A48</f>
        <v>0</v>
      </c>
      <c r="CX48">
        <f>('Dat1'!MK49+'Dat1'!OC49+'Dat1'!PU49+'Dat1'!RM49)/$A48</f>
        <v>0</v>
      </c>
      <c r="CY48">
        <f>('Dat1'!ML49+'Dat1'!OD49+'Dat1'!PV49+'Dat1'!RN49)/$A48</f>
        <v>0</v>
      </c>
      <c r="CZ48">
        <f>('Dat1'!MM49+'Dat1'!OE49+'Dat1'!PW49+'Dat1'!RO49)/$A48</f>
        <v>0</v>
      </c>
      <c r="DA48">
        <f>('Dat1'!MN49+'Dat1'!OF49+'Dat1'!PX49+'Dat1'!RP49)/$A48</f>
        <v>0</v>
      </c>
      <c r="DB48">
        <f>('Dat1'!MO49+'Dat1'!OG49+'Dat1'!PY49+'Dat1'!RQ49)/$A48</f>
        <v>0</v>
      </c>
      <c r="DC48">
        <f>('Dat1'!MP49+'Dat1'!OH49+'Dat1'!PZ49+'Dat1'!RR49)/$A48</f>
        <v>0</v>
      </c>
      <c r="DD48">
        <f>('Dat1'!MQ49+'Dat1'!OI49+'Dat1'!QA49+'Dat1'!RS49)/$A48</f>
        <v>0</v>
      </c>
      <c r="DE48">
        <f>('Dat1'!MR49+'Dat1'!OJ49+'Dat1'!QB49+'Dat1'!RT49)/$A48</f>
        <v>1</v>
      </c>
      <c r="DF48">
        <f>('Dat1'!MS49+'Dat1'!OK49+'Dat1'!QC49+'Dat1'!RU49)/$A48</f>
        <v>0</v>
      </c>
      <c r="DG48">
        <f>('Dat1'!MT49+'Dat1'!OL49+'Dat1'!QD49+'Dat1'!RV49)/$A48</f>
        <v>0</v>
      </c>
      <c r="DH48">
        <f>('Dat1'!MU49+'Dat1'!OM49+'Dat1'!QE49+'Dat1'!RW49)/$A48</f>
        <v>0</v>
      </c>
      <c r="DI48">
        <f>('Dat1'!MV49+'Dat1'!ON49+'Dat1'!QF49+'Dat1'!RX49)/$A48</f>
        <v>0</v>
      </c>
      <c r="DJ48">
        <f>('Dat1'!MW49+'Dat1'!OO49+'Dat1'!QG49+'Dat1'!RY49)/$A48</f>
        <v>0</v>
      </c>
      <c r="DK48">
        <f>('Dat1'!MX49+'Dat1'!OP49+'Dat1'!QH49+'Dat1'!RZ49)/$A48</f>
        <v>0</v>
      </c>
      <c r="DL48">
        <f>('Dat1'!MY49+'Dat1'!OQ49+'Dat1'!QI49+'Dat1'!SA49)/$A48</f>
        <v>0</v>
      </c>
      <c r="DM48">
        <f>('Dat1'!MZ49+'Dat1'!OR49+'Dat1'!QJ49+'Dat1'!SB49)/$A48</f>
        <v>0</v>
      </c>
      <c r="DN48">
        <f>('Dat1'!NA49+'Dat1'!OS49+'Dat1'!QK49+'Dat1'!SC49)/$A48</f>
        <v>0</v>
      </c>
      <c r="DO48">
        <f>('Dat1'!NB49+'Dat1'!OT49+'Dat1'!QL49+'Dat1'!SD49)/$A48</f>
        <v>0</v>
      </c>
      <c r="DP48">
        <f>('Dat1'!NC49+'Dat1'!OU49+'Dat1'!QM49+'Dat1'!SE49)/$A48</f>
        <v>0</v>
      </c>
      <c r="DQ48">
        <f>('Dat1'!ND49+'Dat1'!OV49+'Dat1'!QN49+'Dat1'!SF49)/$A48</f>
        <v>0</v>
      </c>
      <c r="DR48">
        <f>('Dat1'!NE49+'Dat1'!OW49+'Dat1'!QO49+'Dat1'!SG49)/$A48</f>
        <v>0</v>
      </c>
      <c r="DS48">
        <f>('Dat1'!NF49+'Dat1'!OX49+'Dat1'!QP49+'Dat1'!SH49)/$A48</f>
        <v>0.25</v>
      </c>
      <c r="DT48">
        <f>('Dat1'!NG49+'Dat1'!OY49+'Dat1'!QQ49+'Dat1'!SI49)/$A48</f>
        <v>0.25</v>
      </c>
      <c r="DU48">
        <f>('Dat1'!NH49+'Dat1'!OZ49+'Dat1'!QR49+'Dat1'!SJ49)/$A48</f>
        <v>0</v>
      </c>
      <c r="DV48">
        <f>('Dat1'!NI49+'Dat1'!PA49+'Dat1'!QS49+'Dat1'!SK49)/$A48</f>
        <v>0</v>
      </c>
      <c r="DW48">
        <f>('Dat1'!NJ49+'Dat1'!PB49+'Dat1'!QT49+'Dat1'!SL49)/$A48</f>
        <v>0</v>
      </c>
      <c r="DX48">
        <f>('Dat1'!NK49+'Dat1'!PC49+'Dat1'!QU49+'Dat1'!SM49)/$A48</f>
        <v>0</v>
      </c>
      <c r="DY48">
        <f>('Dat1'!NL49+'Dat1'!PD49+'Dat1'!QV49+'Dat1'!SN49)/$A48</f>
        <v>0</v>
      </c>
      <c r="DZ48" s="8">
        <f t="shared" si="7"/>
        <v>0</v>
      </c>
      <c r="EA48" s="8">
        <f t="shared" si="8"/>
        <v>1.5</v>
      </c>
      <c r="EB48" s="127">
        <f>('Dat1'!SO49+'Dat1'!SQ49+'Dat1'!SS49+'Dat1'!SU49)/$A48</f>
        <v>0</v>
      </c>
      <c r="EC48" s="127">
        <f>('Dat1'!SP49+'Dat1'!SR49+'Dat1'!ST49+'Dat1'!SV49)/$A48</f>
        <v>0</v>
      </c>
      <c r="ED48" s="8">
        <f t="shared" si="16"/>
        <v>0</v>
      </c>
      <c r="EE48" s="8">
        <f t="shared" si="9"/>
        <v>0</v>
      </c>
      <c r="EF48">
        <f>SUM('Dat1'!SW49+'Dat1'!TE49+'Dat1'!TM49+'Dat1'!TU49)/$A48</f>
        <v>0</v>
      </c>
      <c r="EG48">
        <f>SUM('Dat1'!SX49+'Dat1'!TF49+'Dat1'!TN49+'Dat1'!TV49)/$A48</f>
        <v>0</v>
      </c>
      <c r="EH48">
        <f>SUM('Dat1'!SY49+'Dat1'!TG49+'Dat1'!TO49+'Dat1'!TW49)/$A48</f>
        <v>0</v>
      </c>
      <c r="EI48">
        <f>SUM('Dat1'!SZ49+'Dat1'!TH49+'Dat1'!TP49+'Dat1'!TX49)/$A48</f>
        <v>0</v>
      </c>
      <c r="EJ48">
        <f>SUM('Dat1'!TA49+'Dat1'!TI49+'Dat1'!TQ49+'Dat1'!TY49)/$A48</f>
        <v>0</v>
      </c>
      <c r="EK48">
        <f>SUM('Dat1'!TB49+'Dat1'!TJ49+'Dat1'!TR49+'Dat1'!TZ49)/$A48</f>
        <v>0</v>
      </c>
      <c r="EL48">
        <f>SUM('Dat1'!TC49+'Dat1'!TK49+'Dat1'!TS49+'Dat1'!UA49)/$A48</f>
        <v>0</v>
      </c>
      <c r="EM48">
        <f>SUM('Dat1'!TD49+'Dat1'!TL49+'Dat1'!TT49+'Dat1'!UB49)/$A48</f>
        <v>0</v>
      </c>
      <c r="EN48" s="8">
        <f t="shared" si="10"/>
        <v>0</v>
      </c>
      <c r="EO48" s="8">
        <f t="shared" si="11"/>
        <v>0</v>
      </c>
      <c r="EP48" s="7">
        <f>('Dat1'!UC49+'Dat1'!UG49)/2</f>
        <v>6</v>
      </c>
      <c r="EQ48" s="7">
        <f>('Dat1'!UD49+'Dat1'!UH49)/2</f>
        <v>0</v>
      </c>
      <c r="ER48" s="7">
        <f>('Dat1'!UE49+'Dat1'!UI49)/2</f>
        <v>0.5</v>
      </c>
      <c r="ES48" s="7">
        <f>('Dat1'!UF49+'Dat1'!UJ49)/2</f>
        <v>0</v>
      </c>
      <c r="ET48" s="8">
        <f>('Dat1'!UK49+'Dat1'!UT49)/2</f>
        <v>0</v>
      </c>
      <c r="EU48" s="8">
        <f>('Dat1'!UL49+'Dat1'!UU49)/2</f>
        <v>0</v>
      </c>
      <c r="EV48" s="8">
        <f>('Dat1'!UM49+'Dat1'!UV49)/2</f>
        <v>0.5</v>
      </c>
      <c r="EW48" s="8">
        <f>('Dat1'!UN49+'Dat1'!UW49)/2</f>
        <v>1.5</v>
      </c>
      <c r="EX48" s="8">
        <f>('Dat1'!UO49+'Dat1'!UX49)/2</f>
        <v>3</v>
      </c>
      <c r="EY48" s="8">
        <f>('Dat1'!UP49+'Dat1'!UY49)/2</f>
        <v>0.5</v>
      </c>
      <c r="EZ48" s="8">
        <f>('Dat1'!UQ49+'Dat1'!UZ49)/2</f>
        <v>0.5</v>
      </c>
      <c r="FA48" s="8">
        <f>('Dat1'!UR49+'Dat1'!VA49)/2</f>
        <v>0</v>
      </c>
      <c r="FB48" s="8">
        <f>('Dat1'!US49+'Dat1'!VB49)/2</f>
        <v>0</v>
      </c>
      <c r="FC48">
        <f>'Dat1'!VC49</f>
        <v>0</v>
      </c>
      <c r="FD48">
        <f>'Dat1'!VD49</f>
        <v>0</v>
      </c>
      <c r="FE48">
        <f>'Dat1'!VE49</f>
        <v>0</v>
      </c>
      <c r="FF48">
        <f>'Dat1'!VF49</f>
        <v>0</v>
      </c>
      <c r="FG48">
        <f>'Dat1'!VG49</f>
        <v>0</v>
      </c>
      <c r="FH48">
        <f>'Dat1'!VH49</f>
        <v>0</v>
      </c>
      <c r="FI48">
        <f>'Dat1'!VI49</f>
        <v>0</v>
      </c>
      <c r="FJ48">
        <f>'Dat1'!VJ49</f>
        <v>0</v>
      </c>
      <c r="FK48">
        <f>'Dat1'!VK49</f>
        <v>0</v>
      </c>
      <c r="FL48">
        <f>'Dat1'!VL49</f>
        <v>0</v>
      </c>
      <c r="FM48">
        <f>'Dat1'!VM49</f>
        <v>3</v>
      </c>
      <c r="FN48">
        <f>'Dat1'!VN49</f>
        <v>7</v>
      </c>
      <c r="FO48">
        <f>'Dat1'!VO49</f>
        <v>3</v>
      </c>
      <c r="FP48">
        <f>'Dat1'!VP49</f>
        <v>3</v>
      </c>
      <c r="FQ48">
        <f>'Dat1'!VQ49</f>
        <v>0</v>
      </c>
      <c r="FR48">
        <f>'Dat1'!VR49</f>
        <v>0</v>
      </c>
      <c r="FS48">
        <f>'Dat1'!VS49</f>
        <v>0</v>
      </c>
      <c r="FT48">
        <f>'Dat1'!VT49</f>
        <v>0</v>
      </c>
      <c r="FU48">
        <f>'Dat1'!VU49</f>
        <v>0</v>
      </c>
      <c r="FV48">
        <f>'Dat1'!VV49</f>
        <v>0</v>
      </c>
      <c r="FW48">
        <f>'Dat1'!VW49</f>
        <v>0</v>
      </c>
      <c r="FX48">
        <f>'Dat1'!VX49</f>
        <v>0</v>
      </c>
      <c r="FY48">
        <f>'Dat1'!VY49</f>
        <v>0</v>
      </c>
      <c r="FZ48">
        <f>'Dat1'!VZ49</f>
        <v>0</v>
      </c>
      <c r="GA48">
        <f>'Dat1'!WA49</f>
        <v>0</v>
      </c>
      <c r="GB48">
        <f>'Dat1'!WB49</f>
        <v>0</v>
      </c>
      <c r="GC48">
        <f>'Dat1'!WC49</f>
        <v>0</v>
      </c>
      <c r="GD48">
        <f>'Dat1'!WD49</f>
        <v>0</v>
      </c>
      <c r="GE48" s="12">
        <f>'Dat1'!WO49</f>
        <v>0</v>
      </c>
      <c r="GF48" s="12">
        <f>'Dat1'!WP49</f>
        <v>0</v>
      </c>
      <c r="GG48">
        <f>'Dat1'!WQ49</f>
        <v>0</v>
      </c>
      <c r="GH48">
        <f>'Dat1'!WR49</f>
        <v>0</v>
      </c>
      <c r="GI48">
        <f>'Dat1'!WS49</f>
        <v>0</v>
      </c>
      <c r="GJ48">
        <f>'Dat1'!WT49</f>
        <v>0</v>
      </c>
      <c r="GK48">
        <f>'Dat1'!WU49</f>
        <v>0</v>
      </c>
      <c r="GL48">
        <f>'Dat1'!WV49</f>
        <v>0</v>
      </c>
      <c r="GM48">
        <f>'Dat1'!WW49</f>
        <v>0</v>
      </c>
      <c r="GN48">
        <f>'Dat1'!WX49</f>
        <v>0</v>
      </c>
      <c r="GO48">
        <f>'Dat1'!WY49</f>
        <v>0</v>
      </c>
      <c r="GP48">
        <f>'Dat1'!WZ49</f>
        <v>0</v>
      </c>
      <c r="GQ48">
        <f>'Dat1'!XA49</f>
        <v>0</v>
      </c>
      <c r="GR48">
        <f>'Dat1'!XB49</f>
        <v>0</v>
      </c>
      <c r="GS48">
        <f>'Dat1'!XC49</f>
        <v>0</v>
      </c>
      <c r="GT48">
        <f>'Dat1'!XD49</f>
        <v>0</v>
      </c>
      <c r="GU48">
        <f>'Dat1'!XE49</f>
        <v>0</v>
      </c>
      <c r="GV48">
        <f>'Dat1'!XF49</f>
        <v>0</v>
      </c>
      <c r="GW48">
        <f>'Dat1'!XG49</f>
        <v>6</v>
      </c>
      <c r="GX48">
        <f>'Dat1'!XH49</f>
        <v>0</v>
      </c>
      <c r="GY48">
        <f>'Dat1'!XI49</f>
        <v>0</v>
      </c>
      <c r="GZ48">
        <f>'Dat1'!XJ49</f>
        <v>0</v>
      </c>
      <c r="HA48">
        <f>'Dat1'!XK49</f>
        <v>0</v>
      </c>
      <c r="HB48">
        <f>'Dat1'!XL49</f>
        <v>0</v>
      </c>
      <c r="HC48">
        <f>'Dat1'!XM49</f>
        <v>0</v>
      </c>
      <c r="HD48">
        <f>'Dat1'!XN49</f>
        <v>0</v>
      </c>
      <c r="HE48">
        <f>'Dat1'!XO49</f>
        <v>0</v>
      </c>
      <c r="HF48">
        <f>'Dat1'!XP49</f>
        <v>0</v>
      </c>
      <c r="HG48" s="12">
        <f t="shared" si="12"/>
        <v>0</v>
      </c>
      <c r="HH48" s="12">
        <f t="shared" si="13"/>
        <v>6</v>
      </c>
      <c r="HI48">
        <f>'Dat1'!XQ49</f>
        <v>0</v>
      </c>
      <c r="HJ48">
        <f>'Dat1'!XR49</f>
        <v>0</v>
      </c>
      <c r="HK48">
        <f>'Dat1'!XS49</f>
        <v>0</v>
      </c>
      <c r="HL48">
        <f>'Dat1'!XT49</f>
        <v>0</v>
      </c>
      <c r="HM48">
        <f>'Dat1'!XU49</f>
        <v>0</v>
      </c>
      <c r="HN48">
        <f>'Dat1'!XV49</f>
        <v>0</v>
      </c>
      <c r="HO48">
        <f>'Dat1'!XW49</f>
        <v>0</v>
      </c>
      <c r="HP48">
        <f>'Dat1'!XX49</f>
        <v>0</v>
      </c>
      <c r="HQ48">
        <f>'Dat1'!XY49</f>
        <v>3</v>
      </c>
      <c r="HR48">
        <f>'Dat1'!XZ49</f>
        <v>0</v>
      </c>
      <c r="HS48">
        <f>'Dat1'!YA49</f>
        <v>0</v>
      </c>
      <c r="HT48">
        <f>'Dat1'!YB49</f>
        <v>0</v>
      </c>
      <c r="HU48">
        <f>'Dat1'!YC49</f>
        <v>0</v>
      </c>
      <c r="HV48">
        <f>'Dat1'!YD49</f>
        <v>0</v>
      </c>
      <c r="HW48">
        <f>'Dat1'!YE49</f>
        <v>0</v>
      </c>
      <c r="HX48">
        <f>'Dat1'!YF49</f>
        <v>0</v>
      </c>
      <c r="HY48">
        <f>'Dat1'!YG49</f>
        <v>0</v>
      </c>
      <c r="HZ48">
        <f>'Dat1'!YH49</f>
        <v>6</v>
      </c>
      <c r="IA48">
        <f>'Dat1'!YI49</f>
        <v>8</v>
      </c>
      <c r="IB48">
        <f>'Dat1'!YJ49</f>
        <v>0</v>
      </c>
      <c r="IC48">
        <f>'Dat1'!YK49</f>
        <v>0</v>
      </c>
      <c r="ID48">
        <f>'Dat1'!YL49</f>
        <v>0</v>
      </c>
      <c r="IE48">
        <f>'Dat1'!YM49</f>
        <v>0</v>
      </c>
      <c r="IF48">
        <f>'Dat1'!YN49</f>
        <v>0</v>
      </c>
      <c r="IG48">
        <f>'Dat1'!YO49</f>
        <v>0</v>
      </c>
      <c r="IH48">
        <f>'Dat1'!YP49</f>
        <v>0</v>
      </c>
      <c r="II48">
        <f>'Dat1'!YQ49</f>
        <v>0</v>
      </c>
      <c r="IJ48">
        <f>'Dat1'!YR49</f>
        <v>0</v>
      </c>
      <c r="IK48">
        <f>'Dat1'!YS49</f>
        <v>0</v>
      </c>
      <c r="IL48">
        <f>'Dat1'!YT49</f>
        <v>0</v>
      </c>
      <c r="IM48">
        <f>'Dat1'!YU49</f>
        <v>0</v>
      </c>
      <c r="IN48">
        <f>'Dat1'!YV49</f>
        <v>0</v>
      </c>
      <c r="IO48">
        <f>'Dat1'!YW49</f>
        <v>0</v>
      </c>
      <c r="IP48">
        <f>'Dat1'!YX49</f>
        <v>0</v>
      </c>
      <c r="IQ48">
        <f>'Dat1'!YY49</f>
        <v>0</v>
      </c>
      <c r="IR48">
        <f>'Dat1'!YZ49</f>
        <v>0</v>
      </c>
      <c r="IS48">
        <f>'Dat1'!ZA49</f>
        <v>0</v>
      </c>
      <c r="IT48">
        <f>'Dat1'!ZB49</f>
        <v>0</v>
      </c>
      <c r="IU48">
        <f>'Dat1'!ZC49</f>
        <v>0</v>
      </c>
      <c r="IV48">
        <f>'Dat1'!ZD49</f>
        <v>0</v>
      </c>
      <c r="IW48">
        <f>'Dat1'!ZE49</f>
        <v>0</v>
      </c>
      <c r="IX48">
        <f>'Dat1'!ZF49</f>
        <v>0</v>
      </c>
      <c r="IY48">
        <f>'Dat1'!ZG49</f>
        <v>0</v>
      </c>
      <c r="IZ48">
        <f>'Dat1'!ZH49</f>
        <v>0</v>
      </c>
      <c r="JA48">
        <f>'Dat1'!ZI49</f>
        <v>0</v>
      </c>
      <c r="JB48">
        <f>'Dat1'!ZJ49</f>
        <v>0</v>
      </c>
      <c r="JC48" s="12">
        <f t="shared" si="21"/>
        <v>17</v>
      </c>
      <c r="JD48" s="12">
        <f t="shared" si="22"/>
        <v>0</v>
      </c>
      <c r="JE48">
        <f>'Dat1'!ZK49</f>
        <v>0</v>
      </c>
      <c r="JF48">
        <f>'Dat1'!ZL49</f>
        <v>0</v>
      </c>
      <c r="JG48">
        <f>'Dat1'!ZM49</f>
        <v>0</v>
      </c>
      <c r="JH48">
        <f>'Dat1'!ZN49</f>
        <v>0</v>
      </c>
      <c r="JI48">
        <f>'Dat1'!ZO49</f>
        <v>0</v>
      </c>
      <c r="JJ48">
        <f>'Dat1'!ZP49</f>
        <v>0</v>
      </c>
      <c r="JK48">
        <f>'Dat1'!ZQ49</f>
        <v>0</v>
      </c>
      <c r="JL48">
        <f>'Dat1'!ZR49</f>
        <v>0</v>
      </c>
      <c r="JM48">
        <f>'Dat1'!ZS49</f>
        <v>0</v>
      </c>
      <c r="JN48">
        <f>'Dat1'!ZT49</f>
        <v>0</v>
      </c>
      <c r="JO48">
        <f>'Dat1'!ZU49</f>
        <v>0</v>
      </c>
      <c r="JP48">
        <f>'Dat1'!ZV49</f>
        <v>0</v>
      </c>
      <c r="JQ48">
        <f>'Dat1'!ZW49</f>
        <v>0</v>
      </c>
      <c r="JR48">
        <f>'Dat1'!ZX49</f>
        <v>0</v>
      </c>
      <c r="JS48">
        <f>'Dat1'!ZY49</f>
        <v>0</v>
      </c>
      <c r="JT48">
        <f>'Dat1'!ZZ49</f>
        <v>0</v>
      </c>
      <c r="JU48">
        <f>'Dat1'!AAA49</f>
        <v>0</v>
      </c>
      <c r="JV48">
        <f>'Dat1'!AAB49</f>
        <v>0</v>
      </c>
      <c r="JW48">
        <f>'Dat1'!AAC49</f>
        <v>0</v>
      </c>
      <c r="JX48">
        <f>'Dat1'!AAD49</f>
        <v>0</v>
      </c>
      <c r="JY48">
        <f>'Dat1'!AAE49</f>
        <v>0</v>
      </c>
      <c r="JZ48">
        <f>'Dat1'!AAF49</f>
        <v>0</v>
      </c>
      <c r="KA48">
        <f>'Dat1'!AAG49</f>
        <v>0</v>
      </c>
      <c r="KB48">
        <f>'Dat1'!AAH49</f>
        <v>0</v>
      </c>
      <c r="KC48">
        <f>'Dat1'!AAI49</f>
        <v>0</v>
      </c>
      <c r="KD48">
        <f>'Dat1'!AAJ49</f>
        <v>0</v>
      </c>
      <c r="KE48">
        <f>'Dat1'!AAK49</f>
        <v>0</v>
      </c>
      <c r="KF48">
        <f>'Dat1'!AAL49</f>
        <v>11</v>
      </c>
      <c r="KG48">
        <f>'Dat1'!AAM49</f>
        <v>0</v>
      </c>
      <c r="KH48">
        <f>'Dat1'!AAN49</f>
        <v>0</v>
      </c>
      <c r="KI48">
        <f>'Dat1'!AAO49</f>
        <v>0</v>
      </c>
      <c r="KJ48">
        <f>'Dat1'!AAP49</f>
        <v>0</v>
      </c>
      <c r="KK48">
        <f>'Dat1'!AAQ49</f>
        <v>0</v>
      </c>
      <c r="KL48">
        <f>'Dat1'!AAR49</f>
        <v>0</v>
      </c>
      <c r="KM48">
        <f>'Dat1'!AAS49</f>
        <v>0</v>
      </c>
      <c r="KN48">
        <f>'Dat1'!AAT49</f>
        <v>0</v>
      </c>
      <c r="KO48">
        <f>'Dat1'!AAU49</f>
        <v>0</v>
      </c>
      <c r="KP48">
        <f>'Dat1'!AAV49</f>
        <v>3</v>
      </c>
      <c r="KQ48">
        <f>'Dat1'!AAW49</f>
        <v>0</v>
      </c>
      <c r="KR48">
        <f>'Dat1'!AAX49</f>
        <v>0</v>
      </c>
      <c r="KS48">
        <f>'Dat1'!AAY49</f>
        <v>0</v>
      </c>
      <c r="KT48">
        <f>'Dat1'!AAZ49</f>
        <v>0</v>
      </c>
      <c r="KU48">
        <f>'Dat1'!ABA49</f>
        <v>0</v>
      </c>
      <c r="KV48">
        <f>'Dat1'!ABB49</f>
        <v>0</v>
      </c>
      <c r="KW48" s="12">
        <f>SUM(Dat1fix!JE48:JZ48)</f>
        <v>0</v>
      </c>
      <c r="KX48" s="12">
        <f t="shared" si="14"/>
        <v>14</v>
      </c>
      <c r="KY48" s="12">
        <f>'Dat1'!ABC49</f>
        <v>0</v>
      </c>
      <c r="KZ48" s="12">
        <f>'Dat1'!ABD49</f>
        <v>0</v>
      </c>
      <c r="LA48">
        <f>'Dat1'!ABE49</f>
        <v>0</v>
      </c>
      <c r="LB48">
        <f>'Dat1'!ABF49</f>
        <v>0</v>
      </c>
      <c r="LC48">
        <f>'Dat1'!ABG49</f>
        <v>0</v>
      </c>
      <c r="LD48">
        <f>'Dat1'!VI49</f>
        <v>0</v>
      </c>
      <c r="LE48">
        <f>'Dat1'!VJ49</f>
        <v>0</v>
      </c>
      <c r="LF48">
        <f>'Dat1'!VK49</f>
        <v>0</v>
      </c>
      <c r="LG48">
        <f>'Dat1'!VL49</f>
        <v>0</v>
      </c>
      <c r="LH48">
        <f>'Dat1'!VM49</f>
        <v>3</v>
      </c>
      <c r="LI48">
        <f>'Dat1'!VN49</f>
        <v>7</v>
      </c>
      <c r="LJ48">
        <f>'Dat1'!VO49</f>
        <v>3</v>
      </c>
      <c r="LK48">
        <f>'Dat1'!VP49</f>
        <v>3</v>
      </c>
      <c r="LL48">
        <f>'Dat1'!VQ49</f>
        <v>0</v>
      </c>
      <c r="LM48">
        <f>'Dat1'!VR49</f>
        <v>0</v>
      </c>
      <c r="LN48">
        <f>'Dat1'!VS49</f>
        <v>0</v>
      </c>
      <c r="LO48">
        <f>'Dat1'!VT49</f>
        <v>0</v>
      </c>
      <c r="LP48">
        <f>'Dat1'!VU49</f>
        <v>0</v>
      </c>
      <c r="LQ48">
        <f>'Dat1'!VV49</f>
        <v>0</v>
      </c>
      <c r="LR48">
        <f>'Dat1'!VW49</f>
        <v>0</v>
      </c>
      <c r="LS48">
        <f>'Dat1'!VX49</f>
        <v>0</v>
      </c>
      <c r="LT48">
        <f>'Dat1'!VY49</f>
        <v>0</v>
      </c>
      <c r="LU48">
        <f>'Dat1'!VZ49</f>
        <v>0</v>
      </c>
      <c r="LV48" s="12">
        <f>'Dat1'!WA49</f>
        <v>0</v>
      </c>
      <c r="LW48" s="12">
        <f>'Dat1'!WB49</f>
        <v>0</v>
      </c>
      <c r="LX48" s="12">
        <f>'Dat1'!WC49</f>
        <v>0</v>
      </c>
      <c r="LY48" s="12">
        <f>'Dat1'!WD49</f>
        <v>0</v>
      </c>
      <c r="LZ48" s="364">
        <f>'Dat1'!AG49</f>
        <v>0</v>
      </c>
      <c r="MA48" s="364">
        <f>'Dat1'!AH49</f>
        <v>0</v>
      </c>
      <c r="MB48" s="364">
        <f>'Dat1'!AI49</f>
        <v>2</v>
      </c>
      <c r="MC48" s="364">
        <f>'Dat1'!AJ49</f>
        <v>0</v>
      </c>
      <c r="MD48" s="364">
        <f>'Dat1'!WE49</f>
        <v>0</v>
      </c>
    </row>
    <row r="49" spans="1:342">
      <c r="A49" s="73">
        <f>'Dat1'!C50</f>
        <v>4</v>
      </c>
      <c r="B49" t="str">
        <f>'Dat1'!F50</f>
        <v>Møre og Romsdal</v>
      </c>
      <c r="C49" t="str">
        <f>'Dat1'!G50</f>
        <v>Romsdal vgs</v>
      </c>
      <c r="D49" t="str">
        <f>'Dat1'!H50&amp;" ("&amp;LEFT('Dat1'!I50,1)&amp;"S)"</f>
        <v>Hustad fengsel avd høyere sikkerhet (HS)</v>
      </c>
      <c r="E49">
        <f t="shared" si="18"/>
        <v>1</v>
      </c>
      <c r="F49" s="144">
        <v>0</v>
      </c>
      <c r="G49">
        <f>'Dat1'!J50</f>
        <v>28</v>
      </c>
      <c r="H49" s="8">
        <f>('Dat1'!AK50+'Dat1'!AM50+'Dat1'!AO50+'Dat1'!AQ50)/$A49</f>
        <v>0</v>
      </c>
      <c r="I49" s="8">
        <f>('Dat1'!AL50+'Dat1'!AN50+'Dat1'!AP50+'Dat1'!AR50)/$A49</f>
        <v>1</v>
      </c>
      <c r="J49">
        <f>('Dat1'!AS50+'Dat1'!BS50+'Dat1'!CS50+'Dat1'!DS50)/$A49</f>
        <v>0.25</v>
      </c>
      <c r="K49">
        <f>('Dat1'!AT50+'Dat1'!BT50+'Dat1'!CT50+'Dat1'!DT50)/$A49</f>
        <v>0</v>
      </c>
      <c r="L49">
        <f>('Dat1'!AU50+'Dat1'!BU50+'Dat1'!CU50+'Dat1'!DU50)/$A49</f>
        <v>0</v>
      </c>
      <c r="M49">
        <f>('Dat1'!AV50+'Dat1'!BV50+'Dat1'!CV50+'Dat1'!DV50)/$A49</f>
        <v>1.5</v>
      </c>
      <c r="N49">
        <f>('Dat1'!AW50+'Dat1'!BW50+'Dat1'!CW50+'Dat1'!DW50)/$A49</f>
        <v>0.5</v>
      </c>
      <c r="O49">
        <f>('Dat1'!AX50+'Dat1'!BX50+'Dat1'!CX50+'Dat1'!DX50)/$A49</f>
        <v>0.5</v>
      </c>
      <c r="P49">
        <f>('Dat1'!AY50+'Dat1'!BY50+'Dat1'!CY50+'Dat1'!DY50)/$A49</f>
        <v>0</v>
      </c>
      <c r="Q49">
        <f>('Dat1'!AZ50+'Dat1'!BZ50+'Dat1'!CZ50+'Dat1'!DZ50)/$A49</f>
        <v>0</v>
      </c>
      <c r="R49">
        <f>('Dat1'!BA50+'Dat1'!CA50+'Dat1'!DA50+'Dat1'!EA50)/$A49</f>
        <v>0</v>
      </c>
      <c r="S49">
        <f>('Dat1'!BB50+'Dat1'!CB50+'Dat1'!DB50+'Dat1'!EB50)/$A49</f>
        <v>0</v>
      </c>
      <c r="T49">
        <f>('Dat1'!BC50+'Dat1'!CC50+'Dat1'!DC50+'Dat1'!EC50)/$A49</f>
        <v>0</v>
      </c>
      <c r="U49">
        <f>('Dat1'!BD50+'Dat1'!CD50+'Dat1'!DD50+'Dat1'!ED50)/$A49</f>
        <v>0</v>
      </c>
      <c r="V49">
        <f>('Dat1'!BE50+'Dat1'!CE50+'Dat1'!DE50+'Dat1'!EE50)/$A49</f>
        <v>0</v>
      </c>
      <c r="W49">
        <f>('Dat1'!BF50+'Dat1'!CF50+'Dat1'!DF50+'Dat1'!EF50)/$A49</f>
        <v>3.5</v>
      </c>
      <c r="X49">
        <f>('Dat1'!BG50+'Dat1'!CG50+'Dat1'!DG50+'Dat1'!EG50)/$A49</f>
        <v>0</v>
      </c>
      <c r="Y49">
        <f>('Dat1'!BH50+'Dat1'!CH50+'Dat1'!DH50+'Dat1'!EH50)/$A49</f>
        <v>0</v>
      </c>
      <c r="Z49">
        <f>('Dat1'!BI50+'Dat1'!CI50+'Dat1'!DI50+'Dat1'!EI50)/$A49</f>
        <v>1.5</v>
      </c>
      <c r="AA49">
        <f>('Dat1'!BJ50+'Dat1'!CJ50+'Dat1'!DJ50+'Dat1'!EJ50)/$A49</f>
        <v>0</v>
      </c>
      <c r="AB49">
        <f>('Dat1'!BK50+'Dat1'!CK50+'Dat1'!DK50+'Dat1'!EK50)/$A49</f>
        <v>0</v>
      </c>
      <c r="AC49">
        <f>('Dat1'!BL50+'Dat1'!CL50+'Dat1'!DL50+'Dat1'!EL50)/$A49</f>
        <v>0</v>
      </c>
      <c r="AD49">
        <f>('Dat1'!BM50+'Dat1'!CM50+'Dat1'!DM50+'Dat1'!EM50)/$A49</f>
        <v>0</v>
      </c>
      <c r="AE49">
        <f>('Dat1'!BN50+'Dat1'!CN50+'Dat1'!DN50+'Dat1'!EN50)/$A49</f>
        <v>0</v>
      </c>
      <c r="AF49">
        <f>('Dat1'!BO50+'Dat1'!CO50+'Dat1'!DO50+'Dat1'!EO50)/$A49</f>
        <v>0</v>
      </c>
      <c r="AG49">
        <f>('Dat1'!BP50+'Dat1'!CP50+'Dat1'!DP50+'Dat1'!EP50)/$A49</f>
        <v>0.75</v>
      </c>
      <c r="AH49">
        <f>('Dat1'!BQ50+'Dat1'!CQ50+'Dat1'!DQ50+'Dat1'!EQ50)/$A49</f>
        <v>0</v>
      </c>
      <c r="AI49">
        <f>('Dat1'!BR50+'Dat1'!CR50+'Dat1'!DR50+'Dat1'!ER50)/$A49</f>
        <v>0</v>
      </c>
      <c r="AJ49" s="8">
        <f t="shared" si="5"/>
        <v>2.75</v>
      </c>
      <c r="AK49" s="8">
        <f t="shared" si="6"/>
        <v>5.75</v>
      </c>
      <c r="AL49">
        <f>('Dat1'!ES50+'Dat1'!GM50+'Dat1'!IG50+'Dat1'!KA50)/$A49</f>
        <v>0</v>
      </c>
      <c r="AM49">
        <f>('Dat1'!ET50+'Dat1'!GN50+'Dat1'!IH50+'Dat1'!KB50)/$A49</f>
        <v>0</v>
      </c>
      <c r="AN49">
        <f>('Dat1'!EU50+'Dat1'!GO50+'Dat1'!II50+'Dat1'!KC50)/$A49</f>
        <v>0</v>
      </c>
      <c r="AO49">
        <f>('Dat1'!EV50+'Dat1'!GP50+'Dat1'!IJ50+'Dat1'!KD50)/$A49</f>
        <v>0</v>
      </c>
      <c r="AP49">
        <f>('Dat1'!EW50+'Dat1'!GQ50+'Dat1'!IK50+'Dat1'!KE50)/$A49</f>
        <v>0</v>
      </c>
      <c r="AQ49">
        <f>('Dat1'!EX50+'Dat1'!GR50+'Dat1'!IL50+'Dat1'!KF50)/$A49</f>
        <v>0</v>
      </c>
      <c r="AR49">
        <f>('Dat1'!EY50+'Dat1'!GS50+'Dat1'!IM50+'Dat1'!KG50)/$A49</f>
        <v>0</v>
      </c>
      <c r="AS49">
        <f>('Dat1'!EZ50+'Dat1'!GT50+'Dat1'!IN50+'Dat1'!KH50)/$A49</f>
        <v>0</v>
      </c>
      <c r="AT49">
        <f>('Dat1'!FA50+'Dat1'!GU50+'Dat1'!IO50+'Dat1'!KI50)/$A49</f>
        <v>0</v>
      </c>
      <c r="AU49">
        <f>('Dat1'!FB50+'Dat1'!GV50+'Dat1'!IP50+'Dat1'!KJ50)/$A49</f>
        <v>0</v>
      </c>
      <c r="AV49">
        <f>('Dat1'!FC50+'Dat1'!GW50+'Dat1'!IQ50+'Dat1'!KK50)/$A49</f>
        <v>0</v>
      </c>
      <c r="AW49">
        <f>('Dat1'!FD50+'Dat1'!GX50+'Dat1'!IR50+'Dat1'!KL50)/$A49</f>
        <v>0</v>
      </c>
      <c r="AX49">
        <f>('Dat1'!FE50+'Dat1'!GY50+'Dat1'!IS50+'Dat1'!KM50)/$A49</f>
        <v>0</v>
      </c>
      <c r="AY49">
        <f>('Dat1'!FF50+'Dat1'!GZ50+'Dat1'!IT50+'Dat1'!KN50)/$A49</f>
        <v>0</v>
      </c>
      <c r="AZ49">
        <f>('Dat1'!FG50+'Dat1'!HA50+'Dat1'!IU50+'Dat1'!KO50)/$A49</f>
        <v>0</v>
      </c>
      <c r="BA49">
        <f>('Dat1'!FH50+'Dat1'!HB50+'Dat1'!IV50+'Dat1'!KP50)/$A49</f>
        <v>0</v>
      </c>
      <c r="BB49">
        <f>('Dat1'!FI50+'Dat1'!HC50+'Dat1'!IW50+'Dat1'!KQ50)/$A49</f>
        <v>0</v>
      </c>
      <c r="BC49">
        <f>('Dat1'!FJ50+'Dat1'!HD50+'Dat1'!IX50+'Dat1'!KR50)/$A49</f>
        <v>0</v>
      </c>
      <c r="BD49">
        <f>('Dat1'!FK50+'Dat1'!HE50+'Dat1'!IY50+'Dat1'!KS50)/$A49</f>
        <v>0</v>
      </c>
      <c r="BE49">
        <f>('Dat1'!FL50+'Dat1'!HF50+'Dat1'!IZ50+'Dat1'!KT50)/$A49</f>
        <v>0</v>
      </c>
      <c r="BF49">
        <f>('Dat1'!FM50+'Dat1'!HG50+'Dat1'!JA50+'Dat1'!KU50)/$A49</f>
        <v>0</v>
      </c>
      <c r="BG49">
        <f>('Dat1'!FN50+'Dat1'!HH50+'Dat1'!JB50+'Dat1'!KV50)/$A49</f>
        <v>0</v>
      </c>
      <c r="BH49">
        <f>('Dat1'!FO50+'Dat1'!HI50+'Dat1'!JC50+'Dat1'!KW50)/$A49</f>
        <v>0</v>
      </c>
      <c r="BI49">
        <f>('Dat1'!FP50+'Dat1'!HJ50+'Dat1'!JD50+'Dat1'!KX50)/$A49</f>
        <v>0</v>
      </c>
      <c r="BJ49">
        <f>('Dat1'!FQ50+'Dat1'!HK50+'Dat1'!JE50+'Dat1'!KY50)/$A49</f>
        <v>0</v>
      </c>
      <c r="BK49">
        <f>('Dat1'!FR50+'Dat1'!HL50+'Dat1'!JF50+'Dat1'!KZ50)/$A49</f>
        <v>0</v>
      </c>
      <c r="BL49">
        <f>('Dat1'!FS50+'Dat1'!HM50+'Dat1'!JG50+'Dat1'!LA50)/$A49</f>
        <v>0</v>
      </c>
      <c r="BM49">
        <f>('Dat1'!FT50+'Dat1'!HN50+'Dat1'!JH50+'Dat1'!LB50)/$A49</f>
        <v>0</v>
      </c>
      <c r="BN49">
        <f>('Dat1'!FU50+'Dat1'!HO50+'Dat1'!JI50+'Dat1'!LC50)/$A49</f>
        <v>0</v>
      </c>
      <c r="BO49">
        <f>('Dat1'!FV50+'Dat1'!HP50+'Dat1'!JJ50+'Dat1'!LD50)/$A49</f>
        <v>0</v>
      </c>
      <c r="BP49">
        <f>('Dat1'!FW50+'Dat1'!HQ50+'Dat1'!JK50+'Dat1'!LE50)/$A49</f>
        <v>0</v>
      </c>
      <c r="BQ49">
        <f>('Dat1'!FX50+'Dat1'!HR50+'Dat1'!JL50+'Dat1'!LF50)/$A49</f>
        <v>0</v>
      </c>
      <c r="BR49">
        <f>('Dat1'!FY50+'Dat1'!HS50+'Dat1'!JM50+'Dat1'!LG50)/$A49</f>
        <v>0</v>
      </c>
      <c r="BS49">
        <f>('Dat1'!FZ50+'Dat1'!HT50+'Dat1'!JN50+'Dat1'!LH50)/$A49</f>
        <v>0</v>
      </c>
      <c r="BT49">
        <f>('Dat1'!GA50+'Dat1'!HU50+'Dat1'!JO50+'Dat1'!LI50)/$A49</f>
        <v>0</v>
      </c>
      <c r="BU49">
        <f>('Dat1'!GB50+'Dat1'!HV50+'Dat1'!JP50+'Dat1'!LJ50)/$A49</f>
        <v>0</v>
      </c>
      <c r="BV49">
        <f>('Dat1'!GC50+'Dat1'!HW50+'Dat1'!JQ50+'Dat1'!LK50)/$A49</f>
        <v>0</v>
      </c>
      <c r="BW49">
        <f>('Dat1'!GD50+'Dat1'!HX50+'Dat1'!JR50+'Dat1'!LL50)/$A49</f>
        <v>0</v>
      </c>
      <c r="BX49">
        <f>('Dat1'!GE50+'Dat1'!HY50+'Dat1'!JS50+'Dat1'!LM50)/$A49</f>
        <v>0</v>
      </c>
      <c r="BY49">
        <f>('Dat1'!GF50+'Dat1'!HZ50+'Dat1'!JT50+'Dat1'!LN50)/$A49</f>
        <v>0</v>
      </c>
      <c r="BZ49">
        <f>('Dat1'!GG50+'Dat1'!IA50+'Dat1'!JU50+'Dat1'!LO50)/$A49</f>
        <v>0</v>
      </c>
      <c r="CA49">
        <f>('Dat1'!GH50+'Dat1'!IB50+'Dat1'!JV50+'Dat1'!LP50)/$A49</f>
        <v>0</v>
      </c>
      <c r="CB49">
        <f>('Dat1'!GI50+'Dat1'!IC50+'Dat1'!JW50+'Dat1'!LQ50)/$A49</f>
        <v>0</v>
      </c>
      <c r="CC49">
        <f>('Dat1'!GJ50+'Dat1'!ID50+'Dat1'!JX50+'Dat1'!LR50)/$A49</f>
        <v>0</v>
      </c>
      <c r="CD49">
        <f>('Dat1'!GK50+'Dat1'!IE50+'Dat1'!JY50+'Dat1'!LS50)/$A49</f>
        <v>0</v>
      </c>
      <c r="CE49">
        <f>('Dat1'!GL50+'Dat1'!IF50+'Dat1'!JZ50+'Dat1'!LT50)/$A49</f>
        <v>0</v>
      </c>
      <c r="CF49" s="8">
        <f t="shared" si="19"/>
        <v>0</v>
      </c>
      <c r="CG49" s="8">
        <f t="shared" si="20"/>
        <v>0</v>
      </c>
      <c r="CH49">
        <f>('Dat1'!LU50+'Dat1'!NM50+'Dat1'!PE50+'Dat1'!QW50)/$A49</f>
        <v>0</v>
      </c>
      <c r="CI49">
        <f>('Dat1'!LV50+'Dat1'!NN50+'Dat1'!PF50+'Dat1'!QX50)/$A49</f>
        <v>0</v>
      </c>
      <c r="CJ49">
        <f>('Dat1'!LW50+'Dat1'!NO50+'Dat1'!PG50+'Dat1'!QY50)/$A49</f>
        <v>0</v>
      </c>
      <c r="CK49">
        <f>('Dat1'!LX50+'Dat1'!NP50+'Dat1'!PH50+'Dat1'!QZ50)/$A49</f>
        <v>0</v>
      </c>
      <c r="CL49">
        <f>('Dat1'!LY50+'Dat1'!NQ50+'Dat1'!PI50+'Dat1'!RA50)/$A49</f>
        <v>0</v>
      </c>
      <c r="CM49">
        <f>('Dat1'!LZ50+'Dat1'!NR50+'Dat1'!PJ50+'Dat1'!RB50)/$A49</f>
        <v>0</v>
      </c>
      <c r="CN49">
        <f>('Dat1'!MA50+'Dat1'!NS50+'Dat1'!PK50+'Dat1'!RC50)/$A49</f>
        <v>0.25</v>
      </c>
      <c r="CO49">
        <f>('Dat1'!MB50+'Dat1'!NT50+'Dat1'!PL50+'Dat1'!RD50)/$A49</f>
        <v>0</v>
      </c>
      <c r="CP49">
        <f>('Dat1'!MC50+'Dat1'!NU50+'Dat1'!PM50+'Dat1'!RE50)/$A49</f>
        <v>0</v>
      </c>
      <c r="CQ49">
        <f>('Dat1'!MD50+'Dat1'!NV50+'Dat1'!PN50+'Dat1'!RF50)/$A49</f>
        <v>0</v>
      </c>
      <c r="CR49">
        <f>('Dat1'!ME50+'Dat1'!NW50+'Dat1'!PO50+'Dat1'!RG50)/$A49</f>
        <v>0</v>
      </c>
      <c r="CS49">
        <f>('Dat1'!MF50+'Dat1'!NX50+'Dat1'!PP50+'Dat1'!RH50)/$A49</f>
        <v>0</v>
      </c>
      <c r="CT49">
        <f>('Dat1'!MG50+'Dat1'!NY50+'Dat1'!PQ50+'Dat1'!RI50)/$A49</f>
        <v>0</v>
      </c>
      <c r="CU49">
        <f>('Dat1'!MH50+'Dat1'!NZ50+'Dat1'!PR50+'Dat1'!RJ50)/$A49</f>
        <v>0</v>
      </c>
      <c r="CV49">
        <f>('Dat1'!MI50+'Dat1'!OA50+'Dat1'!PS50+'Dat1'!RK50)/$A49</f>
        <v>0</v>
      </c>
      <c r="CW49">
        <f>('Dat1'!MJ50+'Dat1'!OB50+'Dat1'!PT50+'Dat1'!RL50)/$A49</f>
        <v>0</v>
      </c>
      <c r="CX49">
        <f>('Dat1'!MK50+'Dat1'!OC50+'Dat1'!PU50+'Dat1'!RM50)/$A49</f>
        <v>0</v>
      </c>
      <c r="CY49">
        <f>('Dat1'!ML50+'Dat1'!OD50+'Dat1'!PV50+'Dat1'!RN50)/$A49</f>
        <v>0</v>
      </c>
      <c r="CZ49">
        <f>('Dat1'!MM50+'Dat1'!OE50+'Dat1'!PW50+'Dat1'!RO50)/$A49</f>
        <v>0</v>
      </c>
      <c r="DA49">
        <f>('Dat1'!MN50+'Dat1'!OF50+'Dat1'!PX50+'Dat1'!RP50)/$A49</f>
        <v>0</v>
      </c>
      <c r="DB49">
        <f>('Dat1'!MO50+'Dat1'!OG50+'Dat1'!PY50+'Dat1'!RQ50)/$A49</f>
        <v>0.5</v>
      </c>
      <c r="DC49">
        <f>('Dat1'!MP50+'Dat1'!OH50+'Dat1'!PZ50+'Dat1'!RR50)/$A49</f>
        <v>0</v>
      </c>
      <c r="DD49">
        <f>('Dat1'!MQ50+'Dat1'!OI50+'Dat1'!QA50+'Dat1'!RS50)/$A49</f>
        <v>0</v>
      </c>
      <c r="DE49">
        <f>('Dat1'!MR50+'Dat1'!OJ50+'Dat1'!QB50+'Dat1'!RT50)/$A49</f>
        <v>0</v>
      </c>
      <c r="DF49">
        <f>('Dat1'!MS50+'Dat1'!OK50+'Dat1'!QC50+'Dat1'!RU50)/$A49</f>
        <v>0</v>
      </c>
      <c r="DG49">
        <f>('Dat1'!MT50+'Dat1'!OL50+'Dat1'!QD50+'Dat1'!RV50)/$A49</f>
        <v>0</v>
      </c>
      <c r="DH49">
        <f>('Dat1'!MU50+'Dat1'!OM50+'Dat1'!QE50+'Dat1'!RW50)/$A49</f>
        <v>0</v>
      </c>
      <c r="DI49">
        <f>('Dat1'!MV50+'Dat1'!ON50+'Dat1'!QF50+'Dat1'!RX50)/$A49</f>
        <v>0.5</v>
      </c>
      <c r="DJ49">
        <f>('Dat1'!MW50+'Dat1'!OO50+'Dat1'!QG50+'Dat1'!RY50)/$A49</f>
        <v>0</v>
      </c>
      <c r="DK49">
        <f>('Dat1'!MX50+'Dat1'!OP50+'Dat1'!QH50+'Dat1'!RZ50)/$A49</f>
        <v>0</v>
      </c>
      <c r="DL49">
        <f>('Dat1'!MY50+'Dat1'!OQ50+'Dat1'!QI50+'Dat1'!SA50)/$A49</f>
        <v>0</v>
      </c>
      <c r="DM49">
        <f>('Dat1'!MZ50+'Dat1'!OR50+'Dat1'!QJ50+'Dat1'!SB50)/$A49</f>
        <v>0</v>
      </c>
      <c r="DN49">
        <f>('Dat1'!NA50+'Dat1'!OS50+'Dat1'!QK50+'Dat1'!SC50)/$A49</f>
        <v>0</v>
      </c>
      <c r="DO49">
        <f>('Dat1'!NB50+'Dat1'!OT50+'Dat1'!QL50+'Dat1'!SD50)/$A49</f>
        <v>0</v>
      </c>
      <c r="DP49">
        <f>('Dat1'!NC50+'Dat1'!OU50+'Dat1'!QM50+'Dat1'!SE50)/$A49</f>
        <v>0</v>
      </c>
      <c r="DQ49">
        <f>('Dat1'!ND50+'Dat1'!OV50+'Dat1'!QN50+'Dat1'!SF50)/$A49</f>
        <v>0</v>
      </c>
      <c r="DR49">
        <f>('Dat1'!NE50+'Dat1'!OW50+'Dat1'!QO50+'Dat1'!SG50)/$A49</f>
        <v>0</v>
      </c>
      <c r="DS49">
        <f>('Dat1'!NF50+'Dat1'!OX50+'Dat1'!QP50+'Dat1'!SH50)/$A49</f>
        <v>0.25</v>
      </c>
      <c r="DT49">
        <f>('Dat1'!NG50+'Dat1'!OY50+'Dat1'!QQ50+'Dat1'!SI50)/$A49</f>
        <v>0</v>
      </c>
      <c r="DU49">
        <f>('Dat1'!NH50+'Dat1'!OZ50+'Dat1'!QR50+'Dat1'!SJ50)/$A49</f>
        <v>0</v>
      </c>
      <c r="DV49">
        <f>('Dat1'!NI50+'Dat1'!PA50+'Dat1'!QS50+'Dat1'!SK50)/$A49</f>
        <v>0</v>
      </c>
      <c r="DW49">
        <f>('Dat1'!NJ50+'Dat1'!PB50+'Dat1'!QT50+'Dat1'!SL50)/$A49</f>
        <v>0</v>
      </c>
      <c r="DX49">
        <f>('Dat1'!NK50+'Dat1'!PC50+'Dat1'!QU50+'Dat1'!SM50)/$A49</f>
        <v>0</v>
      </c>
      <c r="DY49">
        <f>('Dat1'!NL50+'Dat1'!PD50+'Dat1'!QV50+'Dat1'!SN50)/$A49</f>
        <v>0</v>
      </c>
      <c r="DZ49" s="8">
        <f t="shared" si="7"/>
        <v>0.75</v>
      </c>
      <c r="EA49" s="8">
        <f t="shared" si="8"/>
        <v>0.75</v>
      </c>
      <c r="EB49" s="127">
        <f>('Dat1'!SO50+'Dat1'!SQ50+'Dat1'!SS50+'Dat1'!SU50)/$A49</f>
        <v>0</v>
      </c>
      <c r="EC49" s="127">
        <f>('Dat1'!SP50+'Dat1'!SR50+'Dat1'!ST50+'Dat1'!SV50)/$A49</f>
        <v>0</v>
      </c>
      <c r="ED49" s="8">
        <f t="shared" si="16"/>
        <v>0</v>
      </c>
      <c r="EE49" s="8">
        <f t="shared" si="9"/>
        <v>0</v>
      </c>
      <c r="EF49">
        <f>SUM('Dat1'!SW50+'Dat1'!TE50+'Dat1'!TM50+'Dat1'!TU50)/$A49</f>
        <v>0</v>
      </c>
      <c r="EG49">
        <f>SUM('Dat1'!SX50+'Dat1'!TF50+'Dat1'!TN50+'Dat1'!TV50)/$A49</f>
        <v>0</v>
      </c>
      <c r="EH49">
        <f>SUM('Dat1'!SY50+'Dat1'!TG50+'Dat1'!TO50+'Dat1'!TW50)/$A49</f>
        <v>0</v>
      </c>
      <c r="EI49">
        <f>SUM('Dat1'!SZ50+'Dat1'!TH50+'Dat1'!TP50+'Dat1'!TX50)/$A49</f>
        <v>0</v>
      </c>
      <c r="EJ49">
        <f>SUM('Dat1'!TA50+'Dat1'!TI50+'Dat1'!TQ50+'Dat1'!TY50)/$A49</f>
        <v>0</v>
      </c>
      <c r="EK49">
        <f>SUM('Dat1'!TB50+'Dat1'!TJ50+'Dat1'!TR50+'Dat1'!TZ50)/$A49</f>
        <v>0</v>
      </c>
      <c r="EL49">
        <f>SUM('Dat1'!TC50+'Dat1'!TK50+'Dat1'!TS50+'Dat1'!UA50)/$A49</f>
        <v>0</v>
      </c>
      <c r="EM49">
        <f>SUM('Dat1'!TD50+'Dat1'!TL50+'Dat1'!TT50+'Dat1'!UB50)/$A49</f>
        <v>0</v>
      </c>
      <c r="EN49" s="8">
        <f t="shared" si="10"/>
        <v>0</v>
      </c>
      <c r="EO49" s="8">
        <f t="shared" si="11"/>
        <v>0</v>
      </c>
      <c r="EP49" s="7">
        <f>('Dat1'!UC50+'Dat1'!UG50)/2</f>
        <v>13</v>
      </c>
      <c r="EQ49" s="7">
        <f>('Dat1'!UD50+'Dat1'!UH50)/2</f>
        <v>0</v>
      </c>
      <c r="ER49" s="7">
        <f>('Dat1'!UE50+'Dat1'!UI50)/2</f>
        <v>4</v>
      </c>
      <c r="ES49" s="7">
        <f>('Dat1'!UF50+'Dat1'!UJ50)/2</f>
        <v>0.5</v>
      </c>
      <c r="ET49" s="8">
        <f>('Dat1'!UK50+'Dat1'!UT50)/2</f>
        <v>0</v>
      </c>
      <c r="EU49" s="8">
        <f>('Dat1'!UL50+'Dat1'!UU50)/2</f>
        <v>0</v>
      </c>
      <c r="EV49" s="8">
        <f>('Dat1'!UM50+'Dat1'!UV50)/2</f>
        <v>2</v>
      </c>
      <c r="EW49" s="8">
        <f>('Dat1'!UN50+'Dat1'!UW50)/2</f>
        <v>4</v>
      </c>
      <c r="EX49" s="8">
        <f>('Dat1'!UO50+'Dat1'!UX50)/2</f>
        <v>4.5</v>
      </c>
      <c r="EY49" s="8">
        <f>('Dat1'!UP50+'Dat1'!UY50)/2</f>
        <v>1</v>
      </c>
      <c r="EZ49" s="8">
        <f>('Dat1'!UQ50+'Dat1'!UZ50)/2</f>
        <v>1</v>
      </c>
      <c r="FA49" s="8">
        <f>('Dat1'!UR50+'Dat1'!VA50)/2</f>
        <v>0.5</v>
      </c>
      <c r="FB49" s="8">
        <f>('Dat1'!US50+'Dat1'!VB50)/2</f>
        <v>0</v>
      </c>
      <c r="FC49">
        <f>'Dat1'!VC50</f>
        <v>0</v>
      </c>
      <c r="FD49">
        <f>'Dat1'!VD50</f>
        <v>0</v>
      </c>
      <c r="FE49">
        <f>'Dat1'!VE50</f>
        <v>0</v>
      </c>
      <c r="FF49">
        <f>'Dat1'!VF50</f>
        <v>0</v>
      </c>
      <c r="FG49">
        <f>'Dat1'!VG50</f>
        <v>0</v>
      </c>
      <c r="FH49">
        <f>'Dat1'!VH50</f>
        <v>0</v>
      </c>
      <c r="FI49">
        <f>'Dat1'!VI50</f>
        <v>0</v>
      </c>
      <c r="FJ49">
        <f>'Dat1'!VJ50</f>
        <v>0</v>
      </c>
      <c r="FK49">
        <f>'Dat1'!VK50</f>
        <v>0</v>
      </c>
      <c r="FL49">
        <f>'Dat1'!VL50</f>
        <v>0</v>
      </c>
      <c r="FM49">
        <f>'Dat1'!VM50</f>
        <v>0</v>
      </c>
      <c r="FN49">
        <f>'Dat1'!VN50</f>
        <v>0</v>
      </c>
      <c r="FO49">
        <f>'Dat1'!VO50</f>
        <v>7</v>
      </c>
      <c r="FP49">
        <f>'Dat1'!VP50</f>
        <v>8</v>
      </c>
      <c r="FQ49">
        <f>'Dat1'!VQ50</f>
        <v>0</v>
      </c>
      <c r="FR49">
        <f>'Dat1'!VR50</f>
        <v>0</v>
      </c>
      <c r="FS49">
        <f>'Dat1'!VS50</f>
        <v>0</v>
      </c>
      <c r="FT49">
        <f>'Dat1'!VT50</f>
        <v>0</v>
      </c>
      <c r="FU49">
        <f>'Dat1'!VU50</f>
        <v>0</v>
      </c>
      <c r="FV49">
        <f>'Dat1'!VV50</f>
        <v>0</v>
      </c>
      <c r="FW49">
        <f>'Dat1'!VW50</f>
        <v>0</v>
      </c>
      <c r="FX49">
        <f>'Dat1'!VX50</f>
        <v>0</v>
      </c>
      <c r="FY49">
        <f>'Dat1'!VY50</f>
        <v>18</v>
      </c>
      <c r="FZ49">
        <f>'Dat1'!VZ50</f>
        <v>22</v>
      </c>
      <c r="GA49">
        <f>'Dat1'!WA50</f>
        <v>0</v>
      </c>
      <c r="GB49">
        <f>'Dat1'!WB50</f>
        <v>0</v>
      </c>
      <c r="GC49">
        <f>'Dat1'!WC50</f>
        <v>0</v>
      </c>
      <c r="GD49">
        <f>'Dat1'!WD50</f>
        <v>0</v>
      </c>
      <c r="GE49" s="12">
        <f>'Dat1'!WO50</f>
        <v>0</v>
      </c>
      <c r="GF49" s="12">
        <f>'Dat1'!WP50</f>
        <v>0</v>
      </c>
      <c r="GG49">
        <f>'Dat1'!WQ50</f>
        <v>0</v>
      </c>
      <c r="GH49">
        <f>'Dat1'!WR50</f>
        <v>0</v>
      </c>
      <c r="GI49">
        <f>'Dat1'!WS50</f>
        <v>0</v>
      </c>
      <c r="GJ49">
        <f>'Dat1'!WT50</f>
        <v>0</v>
      </c>
      <c r="GK49">
        <f>'Dat1'!WU50</f>
        <v>0</v>
      </c>
      <c r="GL49">
        <f>'Dat1'!WV50</f>
        <v>0</v>
      </c>
      <c r="GM49">
        <f>'Dat1'!WW50</f>
        <v>0</v>
      </c>
      <c r="GN49">
        <f>'Dat1'!WX50</f>
        <v>0</v>
      </c>
      <c r="GO49">
        <f>'Dat1'!WY50</f>
        <v>0</v>
      </c>
      <c r="GP49">
        <f>'Dat1'!WZ50</f>
        <v>0</v>
      </c>
      <c r="GQ49">
        <f>'Dat1'!XA50</f>
        <v>0</v>
      </c>
      <c r="GR49">
        <f>'Dat1'!XB50</f>
        <v>0</v>
      </c>
      <c r="GS49">
        <f>'Dat1'!XC50</f>
        <v>0</v>
      </c>
      <c r="GT49">
        <f>'Dat1'!XD50</f>
        <v>44</v>
      </c>
      <c r="GU49">
        <f>'Dat1'!XE50</f>
        <v>0</v>
      </c>
      <c r="GV49">
        <f>'Dat1'!XF50</f>
        <v>0</v>
      </c>
      <c r="GW49">
        <f>'Dat1'!XG50</f>
        <v>13</v>
      </c>
      <c r="GX49">
        <f>'Dat1'!XH50</f>
        <v>0</v>
      </c>
      <c r="GY49">
        <f>'Dat1'!XI50</f>
        <v>0</v>
      </c>
      <c r="GZ49">
        <f>'Dat1'!XJ50</f>
        <v>0</v>
      </c>
      <c r="HA49">
        <f>'Dat1'!XK50</f>
        <v>0</v>
      </c>
      <c r="HB49">
        <f>'Dat1'!XL50</f>
        <v>0</v>
      </c>
      <c r="HC49">
        <f>'Dat1'!XM50</f>
        <v>0</v>
      </c>
      <c r="HD49">
        <f>'Dat1'!XN50</f>
        <v>17</v>
      </c>
      <c r="HE49">
        <f>'Dat1'!XO50</f>
        <v>0</v>
      </c>
      <c r="HF49">
        <f>'Dat1'!XP50</f>
        <v>0</v>
      </c>
      <c r="HG49" s="12">
        <f t="shared" si="12"/>
        <v>0</v>
      </c>
      <c r="HH49" s="12">
        <f t="shared" si="13"/>
        <v>74</v>
      </c>
      <c r="HI49">
        <f>'Dat1'!XQ50</f>
        <v>0</v>
      </c>
      <c r="HJ49">
        <f>'Dat1'!XR50</f>
        <v>0</v>
      </c>
      <c r="HK49">
        <f>'Dat1'!XS50</f>
        <v>0</v>
      </c>
      <c r="HL49">
        <f>'Dat1'!XT50</f>
        <v>0</v>
      </c>
      <c r="HM49">
        <f>'Dat1'!XU50</f>
        <v>0</v>
      </c>
      <c r="HN49">
        <f>'Dat1'!XV50</f>
        <v>0</v>
      </c>
      <c r="HO49">
        <f>'Dat1'!XW50</f>
        <v>0</v>
      </c>
      <c r="HP49">
        <f>'Dat1'!XX50</f>
        <v>0</v>
      </c>
      <c r="HQ49">
        <f>'Dat1'!XY50</f>
        <v>0</v>
      </c>
      <c r="HR49">
        <f>'Dat1'!XZ50</f>
        <v>0</v>
      </c>
      <c r="HS49">
        <f>'Dat1'!YA50</f>
        <v>0</v>
      </c>
      <c r="HT49">
        <f>'Dat1'!YB50</f>
        <v>0</v>
      </c>
      <c r="HU49">
        <f>'Dat1'!YC50</f>
        <v>0</v>
      </c>
      <c r="HV49">
        <f>'Dat1'!YD50</f>
        <v>0</v>
      </c>
      <c r="HW49">
        <f>'Dat1'!YE50</f>
        <v>0</v>
      </c>
      <c r="HX49">
        <f>'Dat1'!YF50</f>
        <v>0</v>
      </c>
      <c r="HY49">
        <f>'Dat1'!YG50</f>
        <v>0</v>
      </c>
      <c r="HZ49">
        <f>'Dat1'!YH50</f>
        <v>0</v>
      </c>
      <c r="IA49">
        <f>'Dat1'!YI50</f>
        <v>0</v>
      </c>
      <c r="IB49">
        <f>'Dat1'!YJ50</f>
        <v>0</v>
      </c>
      <c r="IC49">
        <f>'Dat1'!YK50</f>
        <v>0</v>
      </c>
      <c r="ID49">
        <f>'Dat1'!YL50</f>
        <v>0</v>
      </c>
      <c r="IE49">
        <f>'Dat1'!YM50</f>
        <v>0</v>
      </c>
      <c r="IF49">
        <f>'Dat1'!YN50</f>
        <v>0</v>
      </c>
      <c r="IG49">
        <f>'Dat1'!YO50</f>
        <v>0</v>
      </c>
      <c r="IH49">
        <f>'Dat1'!YP50</f>
        <v>0</v>
      </c>
      <c r="II49">
        <f>'Dat1'!YQ50</f>
        <v>0</v>
      </c>
      <c r="IJ49">
        <f>'Dat1'!YR50</f>
        <v>0</v>
      </c>
      <c r="IK49">
        <f>'Dat1'!YS50</f>
        <v>0</v>
      </c>
      <c r="IL49">
        <f>'Dat1'!YT50</f>
        <v>0</v>
      </c>
      <c r="IM49">
        <f>'Dat1'!YU50</f>
        <v>0</v>
      </c>
      <c r="IN49">
        <f>'Dat1'!YV50</f>
        <v>0</v>
      </c>
      <c r="IO49">
        <f>'Dat1'!YW50</f>
        <v>0</v>
      </c>
      <c r="IP49">
        <f>'Dat1'!YX50</f>
        <v>0</v>
      </c>
      <c r="IQ49">
        <f>'Dat1'!YY50</f>
        <v>0</v>
      </c>
      <c r="IR49">
        <f>'Dat1'!YZ50</f>
        <v>0</v>
      </c>
      <c r="IS49">
        <f>'Dat1'!ZA50</f>
        <v>0</v>
      </c>
      <c r="IT49">
        <f>'Dat1'!ZB50</f>
        <v>0</v>
      </c>
      <c r="IU49">
        <f>'Dat1'!ZC50</f>
        <v>0</v>
      </c>
      <c r="IV49">
        <f>'Dat1'!ZD50</f>
        <v>0</v>
      </c>
      <c r="IW49">
        <f>'Dat1'!ZE50</f>
        <v>0</v>
      </c>
      <c r="IX49">
        <f>'Dat1'!ZF50</f>
        <v>0</v>
      </c>
      <c r="IY49">
        <f>'Dat1'!ZG50</f>
        <v>0</v>
      </c>
      <c r="IZ49">
        <f>'Dat1'!ZH50</f>
        <v>0</v>
      </c>
      <c r="JA49">
        <f>'Dat1'!ZI50</f>
        <v>0</v>
      </c>
      <c r="JB49">
        <f>'Dat1'!ZJ50</f>
        <v>18</v>
      </c>
      <c r="JC49" s="12">
        <f t="shared" si="21"/>
        <v>0</v>
      </c>
      <c r="JD49" s="12">
        <f t="shared" si="22"/>
        <v>18</v>
      </c>
      <c r="JE49">
        <f>'Dat1'!ZK50</f>
        <v>0</v>
      </c>
      <c r="JF49">
        <f>'Dat1'!ZL50</f>
        <v>0</v>
      </c>
      <c r="JG49">
        <f>'Dat1'!ZM50</f>
        <v>0</v>
      </c>
      <c r="JH49">
        <f>'Dat1'!ZN50</f>
        <v>0</v>
      </c>
      <c r="JI49">
        <f>'Dat1'!ZO50</f>
        <v>0</v>
      </c>
      <c r="JJ49">
        <f>'Dat1'!ZP50</f>
        <v>0</v>
      </c>
      <c r="JK49">
        <f>'Dat1'!ZQ50</f>
        <v>0</v>
      </c>
      <c r="JL49">
        <f>'Dat1'!ZR50</f>
        <v>0</v>
      </c>
      <c r="JM49">
        <f>'Dat1'!ZS50</f>
        <v>0</v>
      </c>
      <c r="JN49">
        <f>'Dat1'!ZT50</f>
        <v>0</v>
      </c>
      <c r="JO49">
        <f>'Dat1'!ZU50</f>
        <v>0</v>
      </c>
      <c r="JP49">
        <f>'Dat1'!ZV50</f>
        <v>0</v>
      </c>
      <c r="JQ49">
        <f>'Dat1'!ZW50</f>
        <v>0</v>
      </c>
      <c r="JR49">
        <f>'Dat1'!ZX50</f>
        <v>0</v>
      </c>
      <c r="JS49">
        <f>'Dat1'!ZY50</f>
        <v>0</v>
      </c>
      <c r="JT49">
        <f>'Dat1'!ZZ50</f>
        <v>0</v>
      </c>
      <c r="JU49">
        <f>'Dat1'!AAA50</f>
        <v>0</v>
      </c>
      <c r="JV49">
        <f>'Dat1'!AAB50</f>
        <v>0</v>
      </c>
      <c r="JW49">
        <f>'Dat1'!AAC50</f>
        <v>0</v>
      </c>
      <c r="JX49">
        <f>'Dat1'!AAD50</f>
        <v>0</v>
      </c>
      <c r="JY49">
        <f>'Dat1'!AAE50</f>
        <v>0</v>
      </c>
      <c r="JZ49">
        <f>'Dat1'!AAF50</f>
        <v>0</v>
      </c>
      <c r="KA49">
        <f>'Dat1'!AAG50</f>
        <v>0</v>
      </c>
      <c r="KB49">
        <f>'Dat1'!AAH50</f>
        <v>0</v>
      </c>
      <c r="KC49">
        <f>'Dat1'!AAI50</f>
        <v>0</v>
      </c>
      <c r="KD49">
        <f>'Dat1'!AAJ50</f>
        <v>0</v>
      </c>
      <c r="KE49">
        <f>'Dat1'!AAK50</f>
        <v>0</v>
      </c>
      <c r="KF49">
        <f>'Dat1'!AAL50</f>
        <v>5</v>
      </c>
      <c r="KG49">
        <f>'Dat1'!AAM50</f>
        <v>9</v>
      </c>
      <c r="KH49">
        <f>'Dat1'!AAN50</f>
        <v>0</v>
      </c>
      <c r="KI49">
        <f>'Dat1'!AAO50</f>
        <v>0</v>
      </c>
      <c r="KJ49">
        <f>'Dat1'!AAP50</f>
        <v>0</v>
      </c>
      <c r="KK49">
        <f>'Dat1'!AAQ50</f>
        <v>0</v>
      </c>
      <c r="KL49">
        <f>'Dat1'!AAR50</f>
        <v>0</v>
      </c>
      <c r="KM49">
        <f>'Dat1'!AAS50</f>
        <v>0</v>
      </c>
      <c r="KN49">
        <f>'Dat1'!AAT50</f>
        <v>0</v>
      </c>
      <c r="KO49">
        <f>'Dat1'!AAU50</f>
        <v>0</v>
      </c>
      <c r="KP49">
        <f>'Dat1'!AAV50</f>
        <v>3</v>
      </c>
      <c r="KQ49">
        <f>'Dat1'!AAW50</f>
        <v>0</v>
      </c>
      <c r="KR49">
        <f>'Dat1'!AAX50</f>
        <v>0</v>
      </c>
      <c r="KS49">
        <f>'Dat1'!AAY50</f>
        <v>0</v>
      </c>
      <c r="KT49">
        <f>'Dat1'!AAZ50</f>
        <v>0</v>
      </c>
      <c r="KU49">
        <f>'Dat1'!ABA50</f>
        <v>5</v>
      </c>
      <c r="KV49">
        <f>'Dat1'!ABB50</f>
        <v>5</v>
      </c>
      <c r="KW49" s="12">
        <f>SUM(Dat1fix!JE49:JZ49)</f>
        <v>0</v>
      </c>
      <c r="KX49" s="12">
        <f t="shared" si="14"/>
        <v>27</v>
      </c>
      <c r="KY49" s="12">
        <f>'Dat1'!ABC50</f>
        <v>0</v>
      </c>
      <c r="KZ49" s="12">
        <f>'Dat1'!ABD50</f>
        <v>0</v>
      </c>
      <c r="LA49">
        <f>'Dat1'!ABE50</f>
        <v>0</v>
      </c>
      <c r="LB49">
        <f>'Dat1'!ABF50</f>
        <v>0</v>
      </c>
      <c r="LC49">
        <f>'Dat1'!ABG50</f>
        <v>0</v>
      </c>
      <c r="LD49">
        <f>'Dat1'!VI50</f>
        <v>0</v>
      </c>
      <c r="LE49">
        <f>'Dat1'!VJ50</f>
        <v>0</v>
      </c>
      <c r="LF49">
        <f>'Dat1'!VK50</f>
        <v>0</v>
      </c>
      <c r="LG49">
        <f>'Dat1'!VL50</f>
        <v>0</v>
      </c>
      <c r="LH49">
        <f>'Dat1'!VM50</f>
        <v>0</v>
      </c>
      <c r="LI49">
        <f>'Dat1'!VN50</f>
        <v>0</v>
      </c>
      <c r="LJ49">
        <f>'Dat1'!VO50</f>
        <v>7</v>
      </c>
      <c r="LK49">
        <f>'Dat1'!VP50</f>
        <v>8</v>
      </c>
      <c r="LL49">
        <f>'Dat1'!VQ50</f>
        <v>0</v>
      </c>
      <c r="LM49">
        <f>'Dat1'!VR50</f>
        <v>0</v>
      </c>
      <c r="LN49">
        <f>'Dat1'!VS50</f>
        <v>0</v>
      </c>
      <c r="LO49">
        <f>'Dat1'!VT50</f>
        <v>0</v>
      </c>
      <c r="LP49">
        <f>'Dat1'!VU50</f>
        <v>0</v>
      </c>
      <c r="LQ49">
        <f>'Dat1'!VV50</f>
        <v>0</v>
      </c>
      <c r="LR49">
        <f>'Dat1'!VW50</f>
        <v>0</v>
      </c>
      <c r="LS49">
        <f>'Dat1'!VX50</f>
        <v>0</v>
      </c>
      <c r="LT49">
        <f>'Dat1'!VY50</f>
        <v>18</v>
      </c>
      <c r="LU49">
        <f>'Dat1'!VZ50</f>
        <v>22</v>
      </c>
      <c r="LV49" s="12">
        <f>'Dat1'!WA50</f>
        <v>0</v>
      </c>
      <c r="LW49" s="12">
        <f>'Dat1'!WB50</f>
        <v>0</v>
      </c>
      <c r="LX49" s="12">
        <f>'Dat1'!WC50</f>
        <v>0</v>
      </c>
      <c r="LY49" s="12">
        <f>'Dat1'!WD50</f>
        <v>0</v>
      </c>
      <c r="LZ49" s="364">
        <f>'Dat1'!AG50</f>
        <v>5</v>
      </c>
      <c r="MA49" s="364">
        <f>'Dat1'!AH50</f>
        <v>6</v>
      </c>
      <c r="MB49" s="364">
        <f>'Dat1'!AI50</f>
        <v>3</v>
      </c>
      <c r="MC49" s="364">
        <f>'Dat1'!AJ50</f>
        <v>6</v>
      </c>
      <c r="MD49" s="364">
        <f>'Dat1'!WE50</f>
        <v>21</v>
      </c>
    </row>
    <row r="50" spans="1:342">
      <c r="A50" s="73">
        <f>'Dat1'!C51</f>
        <v>4</v>
      </c>
      <c r="B50" t="str">
        <f>'Dat1'!F51</f>
        <v>Møre og Romsdal</v>
      </c>
      <c r="C50" t="str">
        <f>'Dat1'!G51</f>
        <v>Romsdal vgs</v>
      </c>
      <c r="D50" t="str">
        <f>'Dat1'!H51&amp;" ("&amp;LEFT('Dat1'!I51,1)&amp;"S)"</f>
        <v>Hustad fengsel avd lavere sikkerhet (LS)</v>
      </c>
      <c r="E50">
        <f t="shared" si="18"/>
        <v>2</v>
      </c>
      <c r="F50" s="144">
        <v>0</v>
      </c>
      <c r="G50">
        <f>'Dat1'!J51</f>
        <v>32</v>
      </c>
      <c r="H50" s="8">
        <f>('Dat1'!AK51+'Dat1'!AM51+'Dat1'!AO51+'Dat1'!AQ51)/$A50</f>
        <v>0.5</v>
      </c>
      <c r="I50" s="8">
        <f>('Dat1'!AL51+'Dat1'!AN51+'Dat1'!AP51+'Dat1'!AR51)/$A50</f>
        <v>0.5</v>
      </c>
      <c r="J50">
        <f>('Dat1'!AS51+'Dat1'!BS51+'Dat1'!CS51+'Dat1'!DS51)/$A50</f>
        <v>0</v>
      </c>
      <c r="K50">
        <f>('Dat1'!AT51+'Dat1'!BT51+'Dat1'!CT51+'Dat1'!DT51)/$A50</f>
        <v>0</v>
      </c>
      <c r="L50">
        <f>('Dat1'!AU51+'Dat1'!BU51+'Dat1'!CU51+'Dat1'!DU51)/$A50</f>
        <v>0</v>
      </c>
      <c r="M50">
        <f>('Dat1'!AV51+'Dat1'!BV51+'Dat1'!CV51+'Dat1'!DV51)/$A50</f>
        <v>0.75</v>
      </c>
      <c r="N50">
        <f>('Dat1'!AW51+'Dat1'!BW51+'Dat1'!CW51+'Dat1'!DW51)/$A50</f>
        <v>0.75</v>
      </c>
      <c r="O50">
        <f>('Dat1'!AX51+'Dat1'!BX51+'Dat1'!CX51+'Dat1'!DX51)/$A50</f>
        <v>0.25</v>
      </c>
      <c r="P50">
        <f>('Dat1'!AY51+'Dat1'!BY51+'Dat1'!CY51+'Dat1'!DY51)/$A50</f>
        <v>0</v>
      </c>
      <c r="Q50">
        <f>('Dat1'!AZ51+'Dat1'!BZ51+'Dat1'!CZ51+'Dat1'!DZ51)/$A50</f>
        <v>0</v>
      </c>
      <c r="R50">
        <f>('Dat1'!BA51+'Dat1'!CA51+'Dat1'!DA51+'Dat1'!EA51)/$A50</f>
        <v>0</v>
      </c>
      <c r="S50">
        <f>('Dat1'!BB51+'Dat1'!CB51+'Dat1'!DB51+'Dat1'!EB51)/$A50</f>
        <v>0</v>
      </c>
      <c r="T50">
        <f>('Dat1'!BC51+'Dat1'!CC51+'Dat1'!DC51+'Dat1'!EC51)/$A50</f>
        <v>0</v>
      </c>
      <c r="U50">
        <f>('Dat1'!BD51+'Dat1'!CD51+'Dat1'!DD51+'Dat1'!ED51)/$A50</f>
        <v>0</v>
      </c>
      <c r="V50">
        <f>('Dat1'!BE51+'Dat1'!CE51+'Dat1'!DE51+'Dat1'!EE51)/$A50</f>
        <v>0</v>
      </c>
      <c r="W50">
        <f>('Dat1'!BF51+'Dat1'!CF51+'Dat1'!DF51+'Dat1'!EF51)/$A50</f>
        <v>4.25</v>
      </c>
      <c r="X50">
        <f>('Dat1'!BG51+'Dat1'!CG51+'Dat1'!DG51+'Dat1'!EG51)/$A50</f>
        <v>0</v>
      </c>
      <c r="Y50">
        <f>('Dat1'!BH51+'Dat1'!CH51+'Dat1'!DH51+'Dat1'!EH51)/$A50</f>
        <v>0</v>
      </c>
      <c r="Z50">
        <f>('Dat1'!BI51+'Dat1'!CI51+'Dat1'!DI51+'Dat1'!EI51)/$A50</f>
        <v>0.25</v>
      </c>
      <c r="AA50">
        <f>('Dat1'!BJ51+'Dat1'!CJ51+'Dat1'!DJ51+'Dat1'!EJ51)/$A50</f>
        <v>0</v>
      </c>
      <c r="AB50">
        <f>('Dat1'!BK51+'Dat1'!CK51+'Dat1'!DK51+'Dat1'!EK51)/$A50</f>
        <v>0</v>
      </c>
      <c r="AC50">
        <f>('Dat1'!BL51+'Dat1'!CL51+'Dat1'!DL51+'Dat1'!EL51)/$A50</f>
        <v>0</v>
      </c>
      <c r="AD50">
        <f>('Dat1'!BM51+'Dat1'!CM51+'Dat1'!DM51+'Dat1'!EM51)/$A50</f>
        <v>0</v>
      </c>
      <c r="AE50">
        <f>('Dat1'!BN51+'Dat1'!CN51+'Dat1'!DN51+'Dat1'!EN51)/$A50</f>
        <v>0</v>
      </c>
      <c r="AF50">
        <f>('Dat1'!BO51+'Dat1'!CO51+'Dat1'!DO51+'Dat1'!EO51)/$A50</f>
        <v>0</v>
      </c>
      <c r="AG50">
        <f>('Dat1'!BP51+'Dat1'!CP51+'Dat1'!DP51+'Dat1'!EP51)/$A50</f>
        <v>0.75</v>
      </c>
      <c r="AH50">
        <f>('Dat1'!BQ51+'Dat1'!CQ51+'Dat1'!DQ51+'Dat1'!EQ51)/$A50</f>
        <v>0</v>
      </c>
      <c r="AI50">
        <f>('Dat1'!BR51+'Dat1'!CR51+'Dat1'!DR51+'Dat1'!ER51)/$A50</f>
        <v>3</v>
      </c>
      <c r="AJ50" s="8">
        <f t="shared" si="5"/>
        <v>1.75</v>
      </c>
      <c r="AK50" s="8">
        <f t="shared" si="6"/>
        <v>8.25</v>
      </c>
      <c r="AL50">
        <f>('Dat1'!ES51+'Dat1'!GM51+'Dat1'!IG51+'Dat1'!KA51)/$A50</f>
        <v>0</v>
      </c>
      <c r="AM50">
        <f>('Dat1'!ET51+'Dat1'!GN51+'Dat1'!IH51+'Dat1'!KB51)/$A50</f>
        <v>0</v>
      </c>
      <c r="AN50">
        <f>('Dat1'!EU51+'Dat1'!GO51+'Dat1'!II51+'Dat1'!KC51)/$A50</f>
        <v>0</v>
      </c>
      <c r="AO50">
        <f>('Dat1'!EV51+'Dat1'!GP51+'Dat1'!IJ51+'Dat1'!KD51)/$A50</f>
        <v>0</v>
      </c>
      <c r="AP50">
        <f>('Dat1'!EW51+'Dat1'!GQ51+'Dat1'!IK51+'Dat1'!KE51)/$A50</f>
        <v>0</v>
      </c>
      <c r="AQ50">
        <f>('Dat1'!EX51+'Dat1'!GR51+'Dat1'!IL51+'Dat1'!KF51)/$A50</f>
        <v>0</v>
      </c>
      <c r="AR50">
        <f>('Dat1'!EY51+'Dat1'!GS51+'Dat1'!IM51+'Dat1'!KG51)/$A50</f>
        <v>0</v>
      </c>
      <c r="AS50">
        <f>('Dat1'!EZ51+'Dat1'!GT51+'Dat1'!IN51+'Dat1'!KH51)/$A50</f>
        <v>0</v>
      </c>
      <c r="AT50">
        <f>('Dat1'!FA51+'Dat1'!GU51+'Dat1'!IO51+'Dat1'!KI51)/$A50</f>
        <v>0</v>
      </c>
      <c r="AU50">
        <f>('Dat1'!FB51+'Dat1'!GV51+'Dat1'!IP51+'Dat1'!KJ51)/$A50</f>
        <v>0</v>
      </c>
      <c r="AV50">
        <f>('Dat1'!FC51+'Dat1'!GW51+'Dat1'!IQ51+'Dat1'!KK51)/$A50</f>
        <v>0</v>
      </c>
      <c r="AW50">
        <f>('Dat1'!FD51+'Dat1'!GX51+'Dat1'!IR51+'Dat1'!KL51)/$A50</f>
        <v>0</v>
      </c>
      <c r="AX50">
        <f>('Dat1'!FE51+'Dat1'!GY51+'Dat1'!IS51+'Dat1'!KM51)/$A50</f>
        <v>0</v>
      </c>
      <c r="AY50">
        <f>('Dat1'!FF51+'Dat1'!GZ51+'Dat1'!IT51+'Dat1'!KN51)/$A50</f>
        <v>0</v>
      </c>
      <c r="AZ50">
        <f>('Dat1'!FG51+'Dat1'!HA51+'Dat1'!IU51+'Dat1'!KO51)/$A50</f>
        <v>0</v>
      </c>
      <c r="BA50">
        <f>('Dat1'!FH51+'Dat1'!HB51+'Dat1'!IV51+'Dat1'!KP51)/$A50</f>
        <v>0</v>
      </c>
      <c r="BB50">
        <f>('Dat1'!FI51+'Dat1'!HC51+'Dat1'!IW51+'Dat1'!KQ51)/$A50</f>
        <v>0</v>
      </c>
      <c r="BC50">
        <f>('Dat1'!FJ51+'Dat1'!HD51+'Dat1'!IX51+'Dat1'!KR51)/$A50</f>
        <v>0</v>
      </c>
      <c r="BD50">
        <f>('Dat1'!FK51+'Dat1'!HE51+'Dat1'!IY51+'Dat1'!KS51)/$A50</f>
        <v>1.5</v>
      </c>
      <c r="BE50">
        <f>('Dat1'!FL51+'Dat1'!HF51+'Dat1'!IZ51+'Dat1'!KT51)/$A50</f>
        <v>0</v>
      </c>
      <c r="BF50">
        <f>('Dat1'!FM51+'Dat1'!HG51+'Dat1'!JA51+'Dat1'!KU51)/$A50</f>
        <v>0</v>
      </c>
      <c r="BG50">
        <f>('Dat1'!FN51+'Dat1'!HH51+'Dat1'!JB51+'Dat1'!KV51)/$A50</f>
        <v>0</v>
      </c>
      <c r="BH50">
        <f>('Dat1'!FO51+'Dat1'!HI51+'Dat1'!JC51+'Dat1'!KW51)/$A50</f>
        <v>0</v>
      </c>
      <c r="BI50">
        <f>('Dat1'!FP51+'Dat1'!HJ51+'Dat1'!JD51+'Dat1'!KX51)/$A50</f>
        <v>0</v>
      </c>
      <c r="BJ50">
        <f>('Dat1'!FQ51+'Dat1'!HK51+'Dat1'!JE51+'Dat1'!KY51)/$A50</f>
        <v>0</v>
      </c>
      <c r="BK50">
        <f>('Dat1'!FR51+'Dat1'!HL51+'Dat1'!JF51+'Dat1'!KZ51)/$A50</f>
        <v>0</v>
      </c>
      <c r="BL50">
        <f>('Dat1'!FS51+'Dat1'!HM51+'Dat1'!JG51+'Dat1'!LA51)/$A50</f>
        <v>0</v>
      </c>
      <c r="BM50">
        <f>('Dat1'!FT51+'Dat1'!HN51+'Dat1'!JH51+'Dat1'!LB51)/$A50</f>
        <v>0</v>
      </c>
      <c r="BN50">
        <f>('Dat1'!FU51+'Dat1'!HO51+'Dat1'!JI51+'Dat1'!LC51)/$A50</f>
        <v>0</v>
      </c>
      <c r="BO50">
        <f>('Dat1'!FV51+'Dat1'!HP51+'Dat1'!JJ51+'Dat1'!LD51)/$A50</f>
        <v>0</v>
      </c>
      <c r="BP50">
        <f>('Dat1'!FW51+'Dat1'!HQ51+'Dat1'!JK51+'Dat1'!LE51)/$A50</f>
        <v>0</v>
      </c>
      <c r="BQ50">
        <f>('Dat1'!FX51+'Dat1'!HR51+'Dat1'!JL51+'Dat1'!LF51)/$A50</f>
        <v>0</v>
      </c>
      <c r="BR50">
        <f>('Dat1'!FY51+'Dat1'!HS51+'Dat1'!JM51+'Dat1'!LG51)/$A50</f>
        <v>0</v>
      </c>
      <c r="BS50">
        <f>('Dat1'!FZ51+'Dat1'!HT51+'Dat1'!JN51+'Dat1'!LH51)/$A50</f>
        <v>0</v>
      </c>
      <c r="BT50">
        <f>('Dat1'!GA51+'Dat1'!HU51+'Dat1'!JO51+'Dat1'!LI51)/$A50</f>
        <v>0</v>
      </c>
      <c r="BU50">
        <f>('Dat1'!GB51+'Dat1'!HV51+'Dat1'!JP51+'Dat1'!LJ51)/$A50</f>
        <v>0</v>
      </c>
      <c r="BV50">
        <f>('Dat1'!GC51+'Dat1'!HW51+'Dat1'!JQ51+'Dat1'!LK51)/$A50</f>
        <v>0</v>
      </c>
      <c r="BW50">
        <f>('Dat1'!GD51+'Dat1'!HX51+'Dat1'!JR51+'Dat1'!LL51)/$A50</f>
        <v>0</v>
      </c>
      <c r="BX50">
        <f>('Dat1'!GE51+'Dat1'!HY51+'Dat1'!JS51+'Dat1'!LM51)/$A50</f>
        <v>0</v>
      </c>
      <c r="BY50">
        <f>('Dat1'!GF51+'Dat1'!HZ51+'Dat1'!JT51+'Dat1'!LN51)/$A50</f>
        <v>0</v>
      </c>
      <c r="BZ50">
        <f>('Dat1'!GG51+'Dat1'!IA51+'Dat1'!JU51+'Dat1'!LO51)/$A50</f>
        <v>0</v>
      </c>
      <c r="CA50">
        <f>('Dat1'!GH51+'Dat1'!IB51+'Dat1'!JV51+'Dat1'!LP51)/$A50</f>
        <v>0</v>
      </c>
      <c r="CB50">
        <f>('Dat1'!GI51+'Dat1'!IC51+'Dat1'!JW51+'Dat1'!LQ51)/$A50</f>
        <v>0</v>
      </c>
      <c r="CC50">
        <f>('Dat1'!GJ51+'Dat1'!ID51+'Dat1'!JX51+'Dat1'!LR51)/$A50</f>
        <v>0</v>
      </c>
      <c r="CD50">
        <f>('Dat1'!GK51+'Dat1'!IE51+'Dat1'!JY51+'Dat1'!LS51)/$A50</f>
        <v>1.5</v>
      </c>
      <c r="CE50">
        <f>('Dat1'!GL51+'Dat1'!IF51+'Dat1'!JZ51+'Dat1'!LT51)/$A50</f>
        <v>0</v>
      </c>
      <c r="CF50" s="8">
        <f t="shared" si="19"/>
        <v>1.5</v>
      </c>
      <c r="CG50" s="8">
        <f t="shared" si="20"/>
        <v>1.5</v>
      </c>
      <c r="CH50">
        <f>('Dat1'!LU51+'Dat1'!NM51+'Dat1'!PE51+'Dat1'!QW51)/$A50</f>
        <v>0</v>
      </c>
      <c r="CI50">
        <f>('Dat1'!LV51+'Dat1'!NN51+'Dat1'!PF51+'Dat1'!QX51)/$A50</f>
        <v>0</v>
      </c>
      <c r="CJ50">
        <f>('Dat1'!LW51+'Dat1'!NO51+'Dat1'!PG51+'Dat1'!QY51)/$A50</f>
        <v>0</v>
      </c>
      <c r="CK50">
        <f>('Dat1'!LX51+'Dat1'!NP51+'Dat1'!PH51+'Dat1'!QZ51)/$A50</f>
        <v>0</v>
      </c>
      <c r="CL50">
        <f>('Dat1'!LY51+'Dat1'!NQ51+'Dat1'!PI51+'Dat1'!RA51)/$A50</f>
        <v>0</v>
      </c>
      <c r="CM50">
        <f>('Dat1'!LZ51+'Dat1'!NR51+'Dat1'!PJ51+'Dat1'!RB51)/$A50</f>
        <v>0.25</v>
      </c>
      <c r="CN50">
        <f>('Dat1'!MA51+'Dat1'!NS51+'Dat1'!PK51+'Dat1'!RC51)/$A50</f>
        <v>0</v>
      </c>
      <c r="CO50">
        <f>('Dat1'!MB51+'Dat1'!NT51+'Dat1'!PL51+'Dat1'!RD51)/$A50</f>
        <v>0</v>
      </c>
      <c r="CP50">
        <f>('Dat1'!MC51+'Dat1'!NU51+'Dat1'!PM51+'Dat1'!RE51)/$A50</f>
        <v>0</v>
      </c>
      <c r="CQ50">
        <f>('Dat1'!MD51+'Dat1'!NV51+'Dat1'!PN51+'Dat1'!RF51)/$A50</f>
        <v>0</v>
      </c>
      <c r="CR50">
        <f>('Dat1'!ME51+'Dat1'!NW51+'Dat1'!PO51+'Dat1'!RG51)/$A50</f>
        <v>0</v>
      </c>
      <c r="CS50">
        <f>('Dat1'!MF51+'Dat1'!NX51+'Dat1'!PP51+'Dat1'!RH51)/$A50</f>
        <v>0</v>
      </c>
      <c r="CT50">
        <f>('Dat1'!MG51+'Dat1'!NY51+'Dat1'!PQ51+'Dat1'!RI51)/$A50</f>
        <v>0</v>
      </c>
      <c r="CU50">
        <f>('Dat1'!MH51+'Dat1'!NZ51+'Dat1'!PR51+'Dat1'!RJ51)/$A50</f>
        <v>0</v>
      </c>
      <c r="CV50">
        <f>('Dat1'!MI51+'Dat1'!OA51+'Dat1'!PS51+'Dat1'!RK51)/$A50</f>
        <v>0</v>
      </c>
      <c r="CW50">
        <f>('Dat1'!MJ51+'Dat1'!OB51+'Dat1'!PT51+'Dat1'!RL51)/$A50</f>
        <v>0</v>
      </c>
      <c r="CX50">
        <f>('Dat1'!MK51+'Dat1'!OC51+'Dat1'!PU51+'Dat1'!RM51)/$A50</f>
        <v>0</v>
      </c>
      <c r="CY50">
        <f>('Dat1'!ML51+'Dat1'!OD51+'Dat1'!PV51+'Dat1'!RN51)/$A50</f>
        <v>0</v>
      </c>
      <c r="CZ50">
        <f>('Dat1'!MM51+'Dat1'!OE51+'Dat1'!PW51+'Dat1'!RO51)/$A50</f>
        <v>0</v>
      </c>
      <c r="DA50">
        <f>('Dat1'!MN51+'Dat1'!OF51+'Dat1'!PX51+'Dat1'!RP51)/$A50</f>
        <v>0</v>
      </c>
      <c r="DB50">
        <f>('Dat1'!MO51+'Dat1'!OG51+'Dat1'!PY51+'Dat1'!RQ51)/$A50</f>
        <v>0</v>
      </c>
      <c r="DC50">
        <f>('Dat1'!MP51+'Dat1'!OH51+'Dat1'!PZ51+'Dat1'!RR51)/$A50</f>
        <v>0</v>
      </c>
      <c r="DD50">
        <f>('Dat1'!MQ51+'Dat1'!OI51+'Dat1'!QA51+'Dat1'!RS51)/$A50</f>
        <v>0</v>
      </c>
      <c r="DE50">
        <f>('Dat1'!MR51+'Dat1'!OJ51+'Dat1'!QB51+'Dat1'!RT51)/$A50</f>
        <v>0</v>
      </c>
      <c r="DF50">
        <f>('Dat1'!MS51+'Dat1'!OK51+'Dat1'!QC51+'Dat1'!RU51)/$A50</f>
        <v>0</v>
      </c>
      <c r="DG50">
        <f>('Dat1'!MT51+'Dat1'!OL51+'Dat1'!QD51+'Dat1'!RV51)/$A50</f>
        <v>0</v>
      </c>
      <c r="DH50">
        <f>('Dat1'!MU51+'Dat1'!OM51+'Dat1'!QE51+'Dat1'!RW51)/$A50</f>
        <v>0</v>
      </c>
      <c r="DI50">
        <f>('Dat1'!MV51+'Dat1'!ON51+'Dat1'!QF51+'Dat1'!RX51)/$A50</f>
        <v>0.75</v>
      </c>
      <c r="DJ50">
        <f>('Dat1'!MW51+'Dat1'!OO51+'Dat1'!QG51+'Dat1'!RY51)/$A50</f>
        <v>0.75</v>
      </c>
      <c r="DK50">
        <f>('Dat1'!MX51+'Dat1'!OP51+'Dat1'!QH51+'Dat1'!RZ51)/$A50</f>
        <v>0</v>
      </c>
      <c r="DL50">
        <f>('Dat1'!MY51+'Dat1'!OQ51+'Dat1'!QI51+'Dat1'!SA51)/$A50</f>
        <v>0</v>
      </c>
      <c r="DM50">
        <f>('Dat1'!MZ51+'Dat1'!OR51+'Dat1'!QJ51+'Dat1'!SB51)/$A50</f>
        <v>0</v>
      </c>
      <c r="DN50">
        <f>('Dat1'!NA51+'Dat1'!OS51+'Dat1'!QK51+'Dat1'!SC51)/$A50</f>
        <v>0</v>
      </c>
      <c r="DO50">
        <f>('Dat1'!NB51+'Dat1'!OT51+'Dat1'!QL51+'Dat1'!SD51)/$A50</f>
        <v>0</v>
      </c>
      <c r="DP50">
        <f>('Dat1'!NC51+'Dat1'!OU51+'Dat1'!QM51+'Dat1'!SE51)/$A50</f>
        <v>0</v>
      </c>
      <c r="DQ50">
        <f>('Dat1'!ND51+'Dat1'!OV51+'Dat1'!QN51+'Dat1'!SF51)/$A50</f>
        <v>0</v>
      </c>
      <c r="DR50">
        <f>('Dat1'!NE51+'Dat1'!OW51+'Dat1'!QO51+'Dat1'!SG51)/$A50</f>
        <v>0</v>
      </c>
      <c r="DS50">
        <f>('Dat1'!NF51+'Dat1'!OX51+'Dat1'!QP51+'Dat1'!SH51)/$A50</f>
        <v>0.25</v>
      </c>
      <c r="DT50">
        <f>('Dat1'!NG51+'Dat1'!OY51+'Dat1'!QQ51+'Dat1'!SI51)/$A50</f>
        <v>0</v>
      </c>
      <c r="DU50">
        <f>('Dat1'!NH51+'Dat1'!OZ51+'Dat1'!QR51+'Dat1'!SJ51)/$A50</f>
        <v>0</v>
      </c>
      <c r="DV50">
        <f>('Dat1'!NI51+'Dat1'!PA51+'Dat1'!QS51+'Dat1'!SK51)/$A50</f>
        <v>0</v>
      </c>
      <c r="DW50">
        <f>('Dat1'!NJ51+'Dat1'!PB51+'Dat1'!QT51+'Dat1'!SL51)/$A50</f>
        <v>0</v>
      </c>
      <c r="DX50">
        <f>('Dat1'!NK51+'Dat1'!PC51+'Dat1'!QU51+'Dat1'!SM51)/$A50</f>
        <v>0.5</v>
      </c>
      <c r="DY50">
        <f>('Dat1'!NL51+'Dat1'!PD51+'Dat1'!QV51+'Dat1'!SN51)/$A50</f>
        <v>0</v>
      </c>
      <c r="DZ50" s="8">
        <f t="shared" si="7"/>
        <v>0.25</v>
      </c>
      <c r="EA50" s="8">
        <f t="shared" si="8"/>
        <v>2.25</v>
      </c>
      <c r="EB50" s="127">
        <f>('Dat1'!SO51+'Dat1'!SQ51+'Dat1'!SS51+'Dat1'!SU51)/$A50</f>
        <v>0</v>
      </c>
      <c r="EC50" s="127">
        <f>('Dat1'!SP51+'Dat1'!SR51+'Dat1'!ST51+'Dat1'!SV51)/$A50</f>
        <v>0</v>
      </c>
      <c r="ED50" s="8">
        <f t="shared" si="16"/>
        <v>0</v>
      </c>
      <c r="EE50" s="8">
        <f t="shared" si="9"/>
        <v>0</v>
      </c>
      <c r="EF50">
        <f>SUM('Dat1'!SW51+'Dat1'!TE51+'Dat1'!TM51+'Dat1'!TU51)/$A50</f>
        <v>0</v>
      </c>
      <c r="EG50">
        <f>SUM('Dat1'!SX51+'Dat1'!TF51+'Dat1'!TN51+'Dat1'!TV51)/$A50</f>
        <v>0</v>
      </c>
      <c r="EH50">
        <f>SUM('Dat1'!SY51+'Dat1'!TG51+'Dat1'!TO51+'Dat1'!TW51)/$A50</f>
        <v>0</v>
      </c>
      <c r="EI50">
        <f>SUM('Dat1'!SZ51+'Dat1'!TH51+'Dat1'!TP51+'Dat1'!TX51)/$A50</f>
        <v>0</v>
      </c>
      <c r="EJ50">
        <f>SUM('Dat1'!TA51+'Dat1'!TI51+'Dat1'!TQ51+'Dat1'!TY51)/$A50</f>
        <v>0</v>
      </c>
      <c r="EK50">
        <f>SUM('Dat1'!TB51+'Dat1'!TJ51+'Dat1'!TR51+'Dat1'!TZ51)/$A50</f>
        <v>0</v>
      </c>
      <c r="EL50">
        <f>SUM('Dat1'!TC51+'Dat1'!TK51+'Dat1'!TS51+'Dat1'!UA51)/$A50</f>
        <v>0</v>
      </c>
      <c r="EM50">
        <f>SUM('Dat1'!TD51+'Dat1'!TL51+'Dat1'!TT51+'Dat1'!UB51)/$A50</f>
        <v>0</v>
      </c>
      <c r="EN50" s="8">
        <f t="shared" si="10"/>
        <v>0</v>
      </c>
      <c r="EO50" s="8">
        <f t="shared" si="11"/>
        <v>0</v>
      </c>
      <c r="EP50" s="7">
        <f>('Dat1'!UC51+'Dat1'!UG51)/2</f>
        <v>17.5</v>
      </c>
      <c r="EQ50" s="7">
        <f>('Dat1'!UD51+'Dat1'!UH51)/2</f>
        <v>0</v>
      </c>
      <c r="ER50" s="7">
        <f>('Dat1'!UE51+'Dat1'!UI51)/2</f>
        <v>2</v>
      </c>
      <c r="ES50" s="7">
        <f>('Dat1'!UF51+'Dat1'!UJ51)/2</f>
        <v>0.5</v>
      </c>
      <c r="ET50" s="8">
        <f>('Dat1'!UK51+'Dat1'!UT51)/2</f>
        <v>0</v>
      </c>
      <c r="EU50" s="8">
        <f>('Dat1'!UL51+'Dat1'!UU51)/2</f>
        <v>1</v>
      </c>
      <c r="EV50" s="8">
        <f>('Dat1'!UM51+'Dat1'!UV51)/2</f>
        <v>2</v>
      </c>
      <c r="EW50" s="8">
        <f>('Dat1'!UN51+'Dat1'!UW51)/2</f>
        <v>4</v>
      </c>
      <c r="EX50" s="8">
        <f>('Dat1'!UO51+'Dat1'!UX51)/2</f>
        <v>6</v>
      </c>
      <c r="EY50" s="8">
        <f>('Dat1'!UP51+'Dat1'!UY51)/2</f>
        <v>3.5</v>
      </c>
      <c r="EZ50" s="8">
        <f>('Dat1'!UQ51+'Dat1'!UZ51)/2</f>
        <v>1</v>
      </c>
      <c r="FA50" s="8">
        <f>('Dat1'!UR51+'Dat1'!VA51)/2</f>
        <v>0</v>
      </c>
      <c r="FB50" s="8">
        <f>('Dat1'!US51+'Dat1'!VB51)/2</f>
        <v>0</v>
      </c>
      <c r="FC50">
        <f>'Dat1'!VC51</f>
        <v>0</v>
      </c>
      <c r="FD50">
        <f>'Dat1'!VD51</f>
        <v>0</v>
      </c>
      <c r="FE50">
        <f>'Dat1'!VE51</f>
        <v>0</v>
      </c>
      <c r="FF50">
        <f>'Dat1'!VF51</f>
        <v>0</v>
      </c>
      <c r="FG50">
        <f>'Dat1'!VG51</f>
        <v>0</v>
      </c>
      <c r="FH50">
        <f>'Dat1'!VH51</f>
        <v>0</v>
      </c>
      <c r="FI50">
        <f>'Dat1'!VI51</f>
        <v>0</v>
      </c>
      <c r="FJ50">
        <f>'Dat1'!VJ51</f>
        <v>0</v>
      </c>
      <c r="FK50">
        <f>'Dat1'!VK51</f>
        <v>0</v>
      </c>
      <c r="FL50">
        <f>'Dat1'!VL51</f>
        <v>0</v>
      </c>
      <c r="FM50">
        <f>'Dat1'!VM51</f>
        <v>2</v>
      </c>
      <c r="FN50">
        <f>'Dat1'!VN51</f>
        <v>4</v>
      </c>
      <c r="FO50">
        <f>'Dat1'!VO51</f>
        <v>3</v>
      </c>
      <c r="FP50">
        <f>'Dat1'!VP51</f>
        <v>8</v>
      </c>
      <c r="FQ50">
        <f>'Dat1'!VQ51</f>
        <v>0</v>
      </c>
      <c r="FR50">
        <f>'Dat1'!VR51</f>
        <v>0</v>
      </c>
      <c r="FS50">
        <f>'Dat1'!VS51</f>
        <v>0</v>
      </c>
      <c r="FT50">
        <f>'Dat1'!VT51</f>
        <v>0</v>
      </c>
      <c r="FU50">
        <f>'Dat1'!VU51</f>
        <v>0</v>
      </c>
      <c r="FV50">
        <f>'Dat1'!VV51</f>
        <v>0</v>
      </c>
      <c r="FW50">
        <f>'Dat1'!VW51</f>
        <v>0</v>
      </c>
      <c r="FX50">
        <f>'Dat1'!VX51</f>
        <v>0</v>
      </c>
      <c r="FY50">
        <f>'Dat1'!VY51</f>
        <v>165</v>
      </c>
      <c r="FZ50">
        <f>'Dat1'!VZ51</f>
        <v>39</v>
      </c>
      <c r="GA50">
        <f>'Dat1'!WA51</f>
        <v>0</v>
      </c>
      <c r="GB50">
        <f>'Dat1'!WB51</f>
        <v>0</v>
      </c>
      <c r="GC50">
        <f>'Dat1'!WC51</f>
        <v>0</v>
      </c>
      <c r="GD50">
        <f>'Dat1'!WD51</f>
        <v>0</v>
      </c>
      <c r="GE50" s="12">
        <f>'Dat1'!WO51</f>
        <v>0</v>
      </c>
      <c r="GF50" s="12">
        <f>'Dat1'!WP51</f>
        <v>2</v>
      </c>
      <c r="GG50">
        <f>'Dat1'!WQ51</f>
        <v>0</v>
      </c>
      <c r="GH50">
        <f>'Dat1'!WR51</f>
        <v>0</v>
      </c>
      <c r="GI50">
        <f>'Dat1'!WS51</f>
        <v>0</v>
      </c>
      <c r="GJ50">
        <f>'Dat1'!WT51</f>
        <v>0</v>
      </c>
      <c r="GK50">
        <f>'Dat1'!WU51</f>
        <v>0</v>
      </c>
      <c r="GL50">
        <f>'Dat1'!WV51</f>
        <v>0</v>
      </c>
      <c r="GM50">
        <f>'Dat1'!WW51</f>
        <v>0</v>
      </c>
      <c r="GN50">
        <f>'Dat1'!WX51</f>
        <v>0</v>
      </c>
      <c r="GO50">
        <f>'Dat1'!WY51</f>
        <v>0</v>
      </c>
      <c r="GP50">
        <f>'Dat1'!WZ51</f>
        <v>0</v>
      </c>
      <c r="GQ50">
        <f>'Dat1'!XA51</f>
        <v>0</v>
      </c>
      <c r="GR50">
        <f>'Dat1'!XB51</f>
        <v>0</v>
      </c>
      <c r="GS50">
        <f>'Dat1'!XC51</f>
        <v>0</v>
      </c>
      <c r="GT50">
        <f>'Dat1'!XD51</f>
        <v>44</v>
      </c>
      <c r="GU50">
        <f>'Dat1'!XE51</f>
        <v>0</v>
      </c>
      <c r="GV50">
        <f>'Dat1'!XF51</f>
        <v>0</v>
      </c>
      <c r="GW50">
        <f>'Dat1'!XG51</f>
        <v>7</v>
      </c>
      <c r="GX50">
        <f>'Dat1'!XH51</f>
        <v>0</v>
      </c>
      <c r="GY50">
        <f>'Dat1'!XI51</f>
        <v>0</v>
      </c>
      <c r="GZ50">
        <f>'Dat1'!XJ51</f>
        <v>0</v>
      </c>
      <c r="HA50">
        <f>'Dat1'!XK51</f>
        <v>0</v>
      </c>
      <c r="HB50">
        <f>'Dat1'!XL51</f>
        <v>0</v>
      </c>
      <c r="HC50">
        <f>'Dat1'!XM51</f>
        <v>0</v>
      </c>
      <c r="HD50">
        <f>'Dat1'!XN51</f>
        <v>14</v>
      </c>
      <c r="HE50">
        <f>'Dat1'!XO51</f>
        <v>0</v>
      </c>
      <c r="HF50">
        <f>'Dat1'!XP51</f>
        <v>9</v>
      </c>
      <c r="HG50" s="12">
        <f t="shared" si="12"/>
        <v>0</v>
      </c>
      <c r="HH50" s="12">
        <f t="shared" si="13"/>
        <v>74</v>
      </c>
      <c r="HI50">
        <f>'Dat1'!XQ51</f>
        <v>0</v>
      </c>
      <c r="HJ50">
        <f>'Dat1'!XR51</f>
        <v>0</v>
      </c>
      <c r="HK50">
        <f>'Dat1'!XS51</f>
        <v>0</v>
      </c>
      <c r="HL50">
        <f>'Dat1'!XT51</f>
        <v>0</v>
      </c>
      <c r="HM50">
        <f>'Dat1'!XU51</f>
        <v>0</v>
      </c>
      <c r="HN50">
        <f>'Dat1'!XV51</f>
        <v>0</v>
      </c>
      <c r="HO50">
        <f>'Dat1'!XW51</f>
        <v>0</v>
      </c>
      <c r="HP50">
        <f>'Dat1'!XX51</f>
        <v>0</v>
      </c>
      <c r="HQ50">
        <f>'Dat1'!XY51</f>
        <v>0</v>
      </c>
      <c r="HR50">
        <f>'Dat1'!XZ51</f>
        <v>0</v>
      </c>
      <c r="HS50">
        <f>'Dat1'!YA51</f>
        <v>0</v>
      </c>
      <c r="HT50">
        <f>'Dat1'!YB51</f>
        <v>0</v>
      </c>
      <c r="HU50">
        <f>'Dat1'!YC51</f>
        <v>0</v>
      </c>
      <c r="HV50">
        <f>'Dat1'!YD51</f>
        <v>0</v>
      </c>
      <c r="HW50">
        <f>'Dat1'!YE51</f>
        <v>0</v>
      </c>
      <c r="HX50">
        <f>'Dat1'!YF51</f>
        <v>0</v>
      </c>
      <c r="HY50">
        <f>'Dat1'!YG51</f>
        <v>0</v>
      </c>
      <c r="HZ50">
        <f>'Dat1'!YH51</f>
        <v>0</v>
      </c>
      <c r="IA50">
        <f>'Dat1'!YI51</f>
        <v>22</v>
      </c>
      <c r="IB50">
        <f>'Dat1'!YJ51</f>
        <v>0</v>
      </c>
      <c r="IC50">
        <f>'Dat1'!YK51</f>
        <v>0</v>
      </c>
      <c r="ID50">
        <f>'Dat1'!YL51</f>
        <v>0</v>
      </c>
      <c r="IE50">
        <f>'Dat1'!YM51</f>
        <v>28</v>
      </c>
      <c r="IF50">
        <f>'Dat1'!YN51</f>
        <v>0</v>
      </c>
      <c r="IG50">
        <f>'Dat1'!YO51</f>
        <v>0</v>
      </c>
      <c r="IH50">
        <f>'Dat1'!YP51</f>
        <v>0</v>
      </c>
      <c r="II50">
        <f>'Dat1'!YQ51</f>
        <v>0</v>
      </c>
      <c r="IJ50">
        <f>'Dat1'!YR51</f>
        <v>0</v>
      </c>
      <c r="IK50">
        <f>'Dat1'!YS51</f>
        <v>0</v>
      </c>
      <c r="IL50">
        <f>'Dat1'!YT51</f>
        <v>0</v>
      </c>
      <c r="IM50">
        <f>'Dat1'!YU51</f>
        <v>0</v>
      </c>
      <c r="IN50">
        <f>'Dat1'!YV51</f>
        <v>0</v>
      </c>
      <c r="IO50">
        <f>'Dat1'!YW51</f>
        <v>0</v>
      </c>
      <c r="IP50">
        <f>'Dat1'!YX51</f>
        <v>0</v>
      </c>
      <c r="IQ50">
        <f>'Dat1'!YY51</f>
        <v>23</v>
      </c>
      <c r="IR50">
        <f>'Dat1'!YZ51</f>
        <v>0</v>
      </c>
      <c r="IS50">
        <f>'Dat1'!ZA51</f>
        <v>0</v>
      </c>
      <c r="IT50">
        <f>'Dat1'!ZB51</f>
        <v>0</v>
      </c>
      <c r="IU50">
        <f>'Dat1'!ZC51</f>
        <v>0</v>
      </c>
      <c r="IV50">
        <f>'Dat1'!ZD51</f>
        <v>0</v>
      </c>
      <c r="IW50">
        <f>'Dat1'!ZE51</f>
        <v>0</v>
      </c>
      <c r="IX50">
        <f>'Dat1'!ZF51</f>
        <v>0</v>
      </c>
      <c r="IY50">
        <f>'Dat1'!ZG51</f>
        <v>0</v>
      </c>
      <c r="IZ50">
        <f>'Dat1'!ZH51</f>
        <v>0</v>
      </c>
      <c r="JA50">
        <f>'Dat1'!ZI51</f>
        <v>31</v>
      </c>
      <c r="JB50">
        <f>'Dat1'!ZJ51</f>
        <v>61</v>
      </c>
      <c r="JC50" s="12">
        <f t="shared" si="21"/>
        <v>50</v>
      </c>
      <c r="JD50" s="12">
        <f t="shared" si="22"/>
        <v>115</v>
      </c>
      <c r="JE50">
        <f>'Dat1'!ZK51</f>
        <v>0</v>
      </c>
      <c r="JF50">
        <f>'Dat1'!ZL51</f>
        <v>0</v>
      </c>
      <c r="JG50">
        <f>'Dat1'!ZM51</f>
        <v>0</v>
      </c>
      <c r="JH50">
        <f>'Dat1'!ZN51</f>
        <v>0</v>
      </c>
      <c r="JI50">
        <f>'Dat1'!ZO51</f>
        <v>0</v>
      </c>
      <c r="JJ50">
        <f>'Dat1'!ZP51</f>
        <v>0</v>
      </c>
      <c r="JK50">
        <f>'Dat1'!ZQ51</f>
        <v>0</v>
      </c>
      <c r="JL50">
        <f>'Dat1'!ZR51</f>
        <v>0</v>
      </c>
      <c r="JM50">
        <f>'Dat1'!ZS51</f>
        <v>0</v>
      </c>
      <c r="JN50">
        <f>'Dat1'!ZT51</f>
        <v>0</v>
      </c>
      <c r="JO50">
        <f>'Dat1'!ZU51</f>
        <v>0</v>
      </c>
      <c r="JP50">
        <f>'Dat1'!ZV51</f>
        <v>0</v>
      </c>
      <c r="JQ50">
        <f>'Dat1'!ZW51</f>
        <v>0</v>
      </c>
      <c r="JR50">
        <f>'Dat1'!ZX51</f>
        <v>0</v>
      </c>
      <c r="JS50">
        <f>'Dat1'!ZY51</f>
        <v>0</v>
      </c>
      <c r="JT50">
        <f>'Dat1'!ZZ51</f>
        <v>0</v>
      </c>
      <c r="JU50">
        <f>'Dat1'!AAA51</f>
        <v>0</v>
      </c>
      <c r="JV50">
        <f>'Dat1'!AAB51</f>
        <v>0</v>
      </c>
      <c r="JW50">
        <f>'Dat1'!AAC51</f>
        <v>0</v>
      </c>
      <c r="JX50">
        <f>'Dat1'!AAD51</f>
        <v>0</v>
      </c>
      <c r="JY50">
        <f>'Dat1'!AAE51</f>
        <v>0</v>
      </c>
      <c r="JZ50">
        <f>'Dat1'!AAF51</f>
        <v>0</v>
      </c>
      <c r="KA50">
        <f>'Dat1'!AAG51</f>
        <v>0</v>
      </c>
      <c r="KB50">
        <f>'Dat1'!AAH51</f>
        <v>0</v>
      </c>
      <c r="KC50">
        <f>'Dat1'!AAI51</f>
        <v>0</v>
      </c>
      <c r="KD50">
        <f>'Dat1'!AAJ51</f>
        <v>0</v>
      </c>
      <c r="KE50">
        <f>'Dat1'!AAK51</f>
        <v>0</v>
      </c>
      <c r="KF50">
        <f>'Dat1'!AAL51</f>
        <v>16</v>
      </c>
      <c r="KG50">
        <f>'Dat1'!AAM51</f>
        <v>5</v>
      </c>
      <c r="KH50">
        <f>'Dat1'!AAN51</f>
        <v>0</v>
      </c>
      <c r="KI50">
        <f>'Dat1'!AAO51</f>
        <v>0</v>
      </c>
      <c r="KJ50">
        <f>'Dat1'!AAP51</f>
        <v>0</v>
      </c>
      <c r="KK50">
        <f>'Dat1'!AAQ51</f>
        <v>0</v>
      </c>
      <c r="KL50">
        <f>'Dat1'!AAR51</f>
        <v>0</v>
      </c>
      <c r="KM50">
        <f>'Dat1'!AAS51</f>
        <v>0</v>
      </c>
      <c r="KN50">
        <f>'Dat1'!AAT51</f>
        <v>0</v>
      </c>
      <c r="KO50">
        <f>'Dat1'!AAU51</f>
        <v>0</v>
      </c>
      <c r="KP50">
        <f>'Dat1'!AAV51</f>
        <v>7</v>
      </c>
      <c r="KQ50">
        <f>'Dat1'!AAW51</f>
        <v>0</v>
      </c>
      <c r="KR50">
        <f>'Dat1'!AAX51</f>
        <v>0</v>
      </c>
      <c r="KS50">
        <f>'Dat1'!AAY51</f>
        <v>0</v>
      </c>
      <c r="KT50">
        <f>'Dat1'!AAZ51</f>
        <v>0</v>
      </c>
      <c r="KU50">
        <f>'Dat1'!ABA51</f>
        <v>11</v>
      </c>
      <c r="KV50">
        <f>'Dat1'!ABB51</f>
        <v>5</v>
      </c>
      <c r="KW50" s="12">
        <f>SUM(Dat1fix!JE50:JZ50)</f>
        <v>0</v>
      </c>
      <c r="KX50" s="12">
        <f t="shared" si="14"/>
        <v>44</v>
      </c>
      <c r="KY50" s="12">
        <f>'Dat1'!ABC51</f>
        <v>1</v>
      </c>
      <c r="KZ50" s="12">
        <f>'Dat1'!ABD51</f>
        <v>0</v>
      </c>
      <c r="LA50">
        <f>'Dat1'!ABE51</f>
        <v>0</v>
      </c>
      <c r="LB50">
        <f>'Dat1'!ABF51</f>
        <v>0</v>
      </c>
      <c r="LC50">
        <f>'Dat1'!ABG51</f>
        <v>0</v>
      </c>
      <c r="LD50">
        <f>'Dat1'!VI51</f>
        <v>0</v>
      </c>
      <c r="LE50">
        <f>'Dat1'!VJ51</f>
        <v>0</v>
      </c>
      <c r="LF50">
        <f>'Dat1'!VK51</f>
        <v>0</v>
      </c>
      <c r="LG50">
        <f>'Dat1'!VL51</f>
        <v>0</v>
      </c>
      <c r="LH50">
        <f>'Dat1'!VM51</f>
        <v>2</v>
      </c>
      <c r="LI50">
        <f>'Dat1'!VN51</f>
        <v>4</v>
      </c>
      <c r="LJ50">
        <f>'Dat1'!VO51</f>
        <v>3</v>
      </c>
      <c r="LK50">
        <f>'Dat1'!VP51</f>
        <v>8</v>
      </c>
      <c r="LL50">
        <f>'Dat1'!VQ51</f>
        <v>0</v>
      </c>
      <c r="LM50">
        <f>'Dat1'!VR51</f>
        <v>0</v>
      </c>
      <c r="LN50">
        <f>'Dat1'!VS51</f>
        <v>0</v>
      </c>
      <c r="LO50">
        <f>'Dat1'!VT51</f>
        <v>0</v>
      </c>
      <c r="LP50">
        <f>'Dat1'!VU51</f>
        <v>0</v>
      </c>
      <c r="LQ50">
        <f>'Dat1'!VV51</f>
        <v>0</v>
      </c>
      <c r="LR50">
        <f>'Dat1'!VW51</f>
        <v>0</v>
      </c>
      <c r="LS50">
        <f>'Dat1'!VX51</f>
        <v>0</v>
      </c>
      <c r="LT50">
        <f>'Dat1'!VY51</f>
        <v>165</v>
      </c>
      <c r="LU50">
        <f>'Dat1'!VZ51</f>
        <v>39</v>
      </c>
      <c r="LV50" s="12">
        <f>'Dat1'!WA51</f>
        <v>0</v>
      </c>
      <c r="LW50" s="12">
        <f>'Dat1'!WB51</f>
        <v>0</v>
      </c>
      <c r="LX50" s="12">
        <f>'Dat1'!WC51</f>
        <v>0</v>
      </c>
      <c r="LY50" s="12">
        <f>'Dat1'!WD51</f>
        <v>0</v>
      </c>
      <c r="LZ50" s="364">
        <f>'Dat1'!AG51</f>
        <v>4</v>
      </c>
      <c r="MA50" s="364">
        <f>'Dat1'!AH51</f>
        <v>3</v>
      </c>
      <c r="MB50" s="364">
        <f>'Dat1'!AI51</f>
        <v>4</v>
      </c>
      <c r="MC50" s="364">
        <f>'Dat1'!AJ51</f>
        <v>6</v>
      </c>
      <c r="MD50" s="364">
        <f>'Dat1'!WE51</f>
        <v>15</v>
      </c>
    </row>
    <row r="51" spans="1:342">
      <c r="A51" s="73">
        <f>'Dat1'!C52</f>
        <v>4</v>
      </c>
      <c r="B51" t="str">
        <f>'Dat1'!F52</f>
        <v>Møre og Romsdal</v>
      </c>
      <c r="C51" t="str">
        <f>'Dat1'!G52</f>
        <v>Fagerlia vgs</v>
      </c>
      <c r="D51" t="str">
        <f>'Dat1'!H52&amp;" ("&amp;LEFT('Dat1'!I52,1)&amp;"S)"</f>
        <v>Ålesund fengsel (HS)</v>
      </c>
      <c r="E51">
        <f t="shared" si="18"/>
        <v>1</v>
      </c>
      <c r="F51">
        <f t="shared" si="15"/>
        <v>1</v>
      </c>
      <c r="G51">
        <f>'Dat1'!J52</f>
        <v>27</v>
      </c>
      <c r="H51" s="8">
        <f>('Dat1'!AK52+'Dat1'!AM52+'Dat1'!AO52+'Dat1'!AQ52)/$A51</f>
        <v>0</v>
      </c>
      <c r="I51" s="8">
        <f>('Dat1'!AL52+'Dat1'!AN52+'Dat1'!AP52+'Dat1'!AR52)/$A51</f>
        <v>0.25</v>
      </c>
      <c r="J51">
        <f>('Dat1'!AS52+'Dat1'!BS52+'Dat1'!CS52+'Dat1'!DS52)/$A51</f>
        <v>0</v>
      </c>
      <c r="K51">
        <f>('Dat1'!AT52+'Dat1'!BT52+'Dat1'!CT52+'Dat1'!DT52)/$A51</f>
        <v>0</v>
      </c>
      <c r="L51">
        <f>('Dat1'!AU52+'Dat1'!BU52+'Dat1'!CU52+'Dat1'!DU52)/$A51</f>
        <v>0</v>
      </c>
      <c r="M51">
        <f>('Dat1'!AV52+'Dat1'!BV52+'Dat1'!CV52+'Dat1'!DV52)/$A51</f>
        <v>0</v>
      </c>
      <c r="N51">
        <f>('Dat1'!AW52+'Dat1'!BW52+'Dat1'!CW52+'Dat1'!DW52)/$A51</f>
        <v>0</v>
      </c>
      <c r="O51">
        <f>('Dat1'!AX52+'Dat1'!BX52+'Dat1'!CX52+'Dat1'!DX52)/$A51</f>
        <v>0</v>
      </c>
      <c r="P51">
        <f>('Dat1'!AY52+'Dat1'!BY52+'Dat1'!CY52+'Dat1'!DY52)/$A51</f>
        <v>0</v>
      </c>
      <c r="Q51">
        <f>('Dat1'!AZ52+'Dat1'!BZ52+'Dat1'!CZ52+'Dat1'!DZ52)/$A51</f>
        <v>0</v>
      </c>
      <c r="R51">
        <f>('Dat1'!BA52+'Dat1'!CA52+'Dat1'!DA52+'Dat1'!EA52)/$A51</f>
        <v>0</v>
      </c>
      <c r="S51">
        <f>('Dat1'!BB52+'Dat1'!CB52+'Dat1'!DB52+'Dat1'!EB52)/$A51</f>
        <v>0</v>
      </c>
      <c r="T51">
        <f>('Dat1'!BC52+'Dat1'!CC52+'Dat1'!DC52+'Dat1'!EC52)/$A51</f>
        <v>0</v>
      </c>
      <c r="U51">
        <f>('Dat1'!BD52+'Dat1'!CD52+'Dat1'!DD52+'Dat1'!ED52)/$A51</f>
        <v>0</v>
      </c>
      <c r="V51">
        <f>('Dat1'!BE52+'Dat1'!CE52+'Dat1'!DE52+'Dat1'!EE52)/$A51</f>
        <v>0</v>
      </c>
      <c r="W51">
        <f>('Dat1'!BF52+'Dat1'!CF52+'Dat1'!DF52+'Dat1'!EF52)/$A51</f>
        <v>0</v>
      </c>
      <c r="X51">
        <f>('Dat1'!BG52+'Dat1'!CG52+'Dat1'!DG52+'Dat1'!EG52)/$A51</f>
        <v>0</v>
      </c>
      <c r="Y51">
        <f>('Dat1'!BH52+'Dat1'!CH52+'Dat1'!DH52+'Dat1'!EH52)/$A51</f>
        <v>0</v>
      </c>
      <c r="Z51">
        <f>('Dat1'!BI52+'Dat1'!CI52+'Dat1'!DI52+'Dat1'!EI52)/$A51</f>
        <v>0</v>
      </c>
      <c r="AA51">
        <f>('Dat1'!BJ52+'Dat1'!CJ52+'Dat1'!DJ52+'Dat1'!EJ52)/$A51</f>
        <v>0</v>
      </c>
      <c r="AB51">
        <f>('Dat1'!BK52+'Dat1'!CK52+'Dat1'!DK52+'Dat1'!EK52)/$A51</f>
        <v>0</v>
      </c>
      <c r="AC51">
        <f>('Dat1'!BL52+'Dat1'!CL52+'Dat1'!DL52+'Dat1'!EL52)/$A51</f>
        <v>0</v>
      </c>
      <c r="AD51">
        <f>('Dat1'!BM52+'Dat1'!CM52+'Dat1'!DM52+'Dat1'!EM52)/$A51</f>
        <v>0</v>
      </c>
      <c r="AE51">
        <f>('Dat1'!BN52+'Dat1'!CN52+'Dat1'!DN52+'Dat1'!EN52)/$A51</f>
        <v>0</v>
      </c>
      <c r="AF51">
        <f>('Dat1'!BO52+'Dat1'!CO52+'Dat1'!DO52+'Dat1'!EO52)/$A51</f>
        <v>0</v>
      </c>
      <c r="AG51">
        <f>('Dat1'!BP52+'Dat1'!CP52+'Dat1'!DP52+'Dat1'!EP52)/$A51</f>
        <v>0</v>
      </c>
      <c r="AH51">
        <f>('Dat1'!BQ52+'Dat1'!CQ52+'Dat1'!DQ52+'Dat1'!EQ52)/$A51</f>
        <v>0</v>
      </c>
      <c r="AI51">
        <f>('Dat1'!BR52+'Dat1'!CR52+'Dat1'!DR52+'Dat1'!ER52)/$A51</f>
        <v>5</v>
      </c>
      <c r="AJ51" s="8">
        <f t="shared" si="5"/>
        <v>0</v>
      </c>
      <c r="AK51" s="8">
        <f t="shared" si="6"/>
        <v>5</v>
      </c>
      <c r="AL51">
        <f>('Dat1'!ES52+'Dat1'!GM52+'Dat1'!IG52+'Dat1'!KA52)/$A51</f>
        <v>0</v>
      </c>
      <c r="AM51">
        <f>('Dat1'!ET52+'Dat1'!GN52+'Dat1'!IH52+'Dat1'!KB52)/$A51</f>
        <v>0</v>
      </c>
      <c r="AN51">
        <f>('Dat1'!EU52+'Dat1'!GO52+'Dat1'!II52+'Dat1'!KC52)/$A51</f>
        <v>0</v>
      </c>
      <c r="AO51">
        <f>('Dat1'!EV52+'Dat1'!GP52+'Dat1'!IJ52+'Dat1'!KD52)/$A51</f>
        <v>0</v>
      </c>
      <c r="AP51">
        <f>('Dat1'!EW52+'Dat1'!GQ52+'Dat1'!IK52+'Dat1'!KE52)/$A51</f>
        <v>0</v>
      </c>
      <c r="AQ51">
        <f>('Dat1'!EX52+'Dat1'!GR52+'Dat1'!IL52+'Dat1'!KF52)/$A51</f>
        <v>0</v>
      </c>
      <c r="AR51">
        <f>('Dat1'!EY52+'Dat1'!GS52+'Dat1'!IM52+'Dat1'!KG52)/$A51</f>
        <v>0</v>
      </c>
      <c r="AS51">
        <f>('Dat1'!EZ52+'Dat1'!GT52+'Dat1'!IN52+'Dat1'!KH52)/$A51</f>
        <v>0</v>
      </c>
      <c r="AT51">
        <f>('Dat1'!FA52+'Dat1'!GU52+'Dat1'!IO52+'Dat1'!KI52)/$A51</f>
        <v>0</v>
      </c>
      <c r="AU51">
        <f>('Dat1'!FB52+'Dat1'!GV52+'Dat1'!IP52+'Dat1'!KJ52)/$A51</f>
        <v>0</v>
      </c>
      <c r="AV51">
        <f>('Dat1'!FC52+'Dat1'!GW52+'Dat1'!IQ52+'Dat1'!KK52)/$A51</f>
        <v>0</v>
      </c>
      <c r="AW51">
        <f>('Dat1'!FD52+'Dat1'!GX52+'Dat1'!IR52+'Dat1'!KL52)/$A51</f>
        <v>0</v>
      </c>
      <c r="AX51">
        <f>('Dat1'!FE52+'Dat1'!GY52+'Dat1'!IS52+'Dat1'!KM52)/$A51</f>
        <v>0</v>
      </c>
      <c r="AY51">
        <f>('Dat1'!FF52+'Dat1'!GZ52+'Dat1'!IT52+'Dat1'!KN52)/$A51</f>
        <v>0</v>
      </c>
      <c r="AZ51">
        <f>('Dat1'!FG52+'Dat1'!HA52+'Dat1'!IU52+'Dat1'!KO52)/$A51</f>
        <v>0</v>
      </c>
      <c r="BA51">
        <f>('Dat1'!FH52+'Dat1'!HB52+'Dat1'!IV52+'Dat1'!KP52)/$A51</f>
        <v>0</v>
      </c>
      <c r="BB51">
        <f>('Dat1'!FI52+'Dat1'!HC52+'Dat1'!IW52+'Dat1'!KQ52)/$A51</f>
        <v>0</v>
      </c>
      <c r="BC51">
        <f>('Dat1'!FJ52+'Dat1'!HD52+'Dat1'!IX52+'Dat1'!KR52)/$A51</f>
        <v>0</v>
      </c>
      <c r="BD51">
        <f>('Dat1'!FK52+'Dat1'!HE52+'Dat1'!IY52+'Dat1'!KS52)/$A51</f>
        <v>0</v>
      </c>
      <c r="BE51">
        <f>('Dat1'!FL52+'Dat1'!HF52+'Dat1'!IZ52+'Dat1'!KT52)/$A51</f>
        <v>0</v>
      </c>
      <c r="BF51">
        <f>('Dat1'!FM52+'Dat1'!HG52+'Dat1'!JA52+'Dat1'!KU52)/$A51</f>
        <v>0</v>
      </c>
      <c r="BG51">
        <f>('Dat1'!FN52+'Dat1'!HH52+'Dat1'!JB52+'Dat1'!KV52)/$A51</f>
        <v>0</v>
      </c>
      <c r="BH51">
        <f>('Dat1'!FO52+'Dat1'!HI52+'Dat1'!JC52+'Dat1'!KW52)/$A51</f>
        <v>0</v>
      </c>
      <c r="BI51">
        <f>('Dat1'!FP52+'Dat1'!HJ52+'Dat1'!JD52+'Dat1'!KX52)/$A51</f>
        <v>0</v>
      </c>
      <c r="BJ51">
        <f>('Dat1'!FQ52+'Dat1'!HK52+'Dat1'!JE52+'Dat1'!KY52)/$A51</f>
        <v>0</v>
      </c>
      <c r="BK51">
        <f>('Dat1'!FR52+'Dat1'!HL52+'Dat1'!JF52+'Dat1'!KZ52)/$A51</f>
        <v>0</v>
      </c>
      <c r="BL51">
        <f>('Dat1'!FS52+'Dat1'!HM52+'Dat1'!JG52+'Dat1'!LA52)/$A51</f>
        <v>0</v>
      </c>
      <c r="BM51">
        <f>('Dat1'!FT52+'Dat1'!HN52+'Dat1'!JH52+'Dat1'!LB52)/$A51</f>
        <v>0</v>
      </c>
      <c r="BN51">
        <f>('Dat1'!FU52+'Dat1'!HO52+'Dat1'!JI52+'Dat1'!LC52)/$A51</f>
        <v>0</v>
      </c>
      <c r="BO51">
        <f>('Dat1'!FV52+'Dat1'!HP52+'Dat1'!JJ52+'Dat1'!LD52)/$A51</f>
        <v>0</v>
      </c>
      <c r="BP51">
        <f>('Dat1'!FW52+'Dat1'!HQ52+'Dat1'!JK52+'Dat1'!LE52)/$A51</f>
        <v>0</v>
      </c>
      <c r="BQ51">
        <f>('Dat1'!FX52+'Dat1'!HR52+'Dat1'!JL52+'Dat1'!LF52)/$A51</f>
        <v>0</v>
      </c>
      <c r="BR51">
        <f>('Dat1'!FY52+'Dat1'!HS52+'Dat1'!JM52+'Dat1'!LG52)/$A51</f>
        <v>0</v>
      </c>
      <c r="BS51">
        <f>('Dat1'!FZ52+'Dat1'!HT52+'Dat1'!JN52+'Dat1'!LH52)/$A51</f>
        <v>0</v>
      </c>
      <c r="BT51">
        <f>('Dat1'!GA52+'Dat1'!HU52+'Dat1'!JO52+'Dat1'!LI52)/$A51</f>
        <v>0</v>
      </c>
      <c r="BU51">
        <f>('Dat1'!GB52+'Dat1'!HV52+'Dat1'!JP52+'Dat1'!LJ52)/$A51</f>
        <v>0</v>
      </c>
      <c r="BV51">
        <f>('Dat1'!GC52+'Dat1'!HW52+'Dat1'!JQ52+'Dat1'!LK52)/$A51</f>
        <v>0</v>
      </c>
      <c r="BW51">
        <f>('Dat1'!GD52+'Dat1'!HX52+'Dat1'!JR52+'Dat1'!LL52)/$A51</f>
        <v>0</v>
      </c>
      <c r="BX51">
        <f>('Dat1'!GE52+'Dat1'!HY52+'Dat1'!JS52+'Dat1'!LM52)/$A51</f>
        <v>0</v>
      </c>
      <c r="BY51">
        <f>('Dat1'!GF52+'Dat1'!HZ52+'Dat1'!JT52+'Dat1'!LN52)/$A51</f>
        <v>0</v>
      </c>
      <c r="BZ51">
        <f>('Dat1'!GG52+'Dat1'!IA52+'Dat1'!JU52+'Dat1'!LO52)/$A51</f>
        <v>0.5</v>
      </c>
      <c r="CA51">
        <f>('Dat1'!GH52+'Dat1'!IB52+'Dat1'!JV52+'Dat1'!LP52)/$A51</f>
        <v>0</v>
      </c>
      <c r="CB51">
        <f>('Dat1'!GI52+'Dat1'!IC52+'Dat1'!JW52+'Dat1'!LQ52)/$A51</f>
        <v>0</v>
      </c>
      <c r="CC51">
        <f>('Dat1'!GJ52+'Dat1'!ID52+'Dat1'!JX52+'Dat1'!LR52)/$A51</f>
        <v>0</v>
      </c>
      <c r="CD51">
        <f>('Dat1'!GK52+'Dat1'!IE52+'Dat1'!JY52+'Dat1'!LS52)/$A51</f>
        <v>0</v>
      </c>
      <c r="CE51">
        <f>('Dat1'!GL52+'Dat1'!IF52+'Dat1'!JZ52+'Dat1'!LT52)/$A51</f>
        <v>0</v>
      </c>
      <c r="CF51" s="8">
        <f t="shared" si="19"/>
        <v>0</v>
      </c>
      <c r="CG51" s="8">
        <f t="shared" si="20"/>
        <v>0.5</v>
      </c>
      <c r="CH51">
        <f>('Dat1'!LU52+'Dat1'!NM52+'Dat1'!PE52+'Dat1'!QW52)/$A51</f>
        <v>0</v>
      </c>
      <c r="CI51">
        <f>('Dat1'!LV52+'Dat1'!NN52+'Dat1'!PF52+'Dat1'!QX52)/$A51</f>
        <v>0</v>
      </c>
      <c r="CJ51">
        <f>('Dat1'!LW52+'Dat1'!NO52+'Dat1'!PG52+'Dat1'!QY52)/$A51</f>
        <v>0</v>
      </c>
      <c r="CK51">
        <f>('Dat1'!LX52+'Dat1'!NP52+'Dat1'!PH52+'Dat1'!QZ52)/$A51</f>
        <v>0</v>
      </c>
      <c r="CL51">
        <f>('Dat1'!LY52+'Dat1'!NQ52+'Dat1'!PI52+'Dat1'!RA52)/$A51</f>
        <v>0</v>
      </c>
      <c r="CM51">
        <f>('Dat1'!LZ52+'Dat1'!NR52+'Dat1'!PJ52+'Dat1'!RB52)/$A51</f>
        <v>0</v>
      </c>
      <c r="CN51">
        <f>('Dat1'!MA52+'Dat1'!NS52+'Dat1'!PK52+'Dat1'!RC52)/$A51</f>
        <v>0</v>
      </c>
      <c r="CO51">
        <f>('Dat1'!MB52+'Dat1'!NT52+'Dat1'!PL52+'Dat1'!RD52)/$A51</f>
        <v>0</v>
      </c>
      <c r="CP51">
        <f>('Dat1'!MC52+'Dat1'!NU52+'Dat1'!PM52+'Dat1'!RE52)/$A51</f>
        <v>0</v>
      </c>
      <c r="CQ51">
        <f>('Dat1'!MD52+'Dat1'!NV52+'Dat1'!PN52+'Dat1'!RF52)/$A51</f>
        <v>0</v>
      </c>
      <c r="CR51">
        <f>('Dat1'!ME52+'Dat1'!NW52+'Dat1'!PO52+'Dat1'!RG52)/$A51</f>
        <v>0</v>
      </c>
      <c r="CS51">
        <f>('Dat1'!MF52+'Dat1'!NX52+'Dat1'!PP52+'Dat1'!RH52)/$A51</f>
        <v>0</v>
      </c>
      <c r="CT51">
        <f>('Dat1'!MG52+'Dat1'!NY52+'Dat1'!PQ52+'Dat1'!RI52)/$A51</f>
        <v>0</v>
      </c>
      <c r="CU51">
        <f>('Dat1'!MH52+'Dat1'!NZ52+'Dat1'!PR52+'Dat1'!RJ52)/$A51</f>
        <v>0</v>
      </c>
      <c r="CV51">
        <f>('Dat1'!MI52+'Dat1'!OA52+'Dat1'!PS52+'Dat1'!RK52)/$A51</f>
        <v>0</v>
      </c>
      <c r="CW51">
        <f>('Dat1'!MJ52+'Dat1'!OB52+'Dat1'!PT52+'Dat1'!RL52)/$A51</f>
        <v>0</v>
      </c>
      <c r="CX51">
        <f>('Dat1'!MK52+'Dat1'!OC52+'Dat1'!PU52+'Dat1'!RM52)/$A51</f>
        <v>0</v>
      </c>
      <c r="CY51">
        <f>('Dat1'!ML52+'Dat1'!OD52+'Dat1'!PV52+'Dat1'!RN52)/$A51</f>
        <v>0</v>
      </c>
      <c r="CZ51">
        <f>('Dat1'!MM52+'Dat1'!OE52+'Dat1'!PW52+'Dat1'!RO52)/$A51</f>
        <v>0</v>
      </c>
      <c r="DA51">
        <f>('Dat1'!MN52+'Dat1'!OF52+'Dat1'!PX52+'Dat1'!RP52)/$A51</f>
        <v>0</v>
      </c>
      <c r="DB51">
        <f>('Dat1'!MO52+'Dat1'!OG52+'Dat1'!PY52+'Dat1'!RQ52)/$A51</f>
        <v>0</v>
      </c>
      <c r="DC51">
        <f>('Dat1'!MP52+'Dat1'!OH52+'Dat1'!PZ52+'Dat1'!RR52)/$A51</f>
        <v>0</v>
      </c>
      <c r="DD51">
        <f>('Dat1'!MQ52+'Dat1'!OI52+'Dat1'!QA52+'Dat1'!RS52)/$A51</f>
        <v>0</v>
      </c>
      <c r="DE51">
        <f>('Dat1'!MR52+'Dat1'!OJ52+'Dat1'!QB52+'Dat1'!RT52)/$A51</f>
        <v>0</v>
      </c>
      <c r="DF51">
        <f>('Dat1'!MS52+'Dat1'!OK52+'Dat1'!QC52+'Dat1'!RU52)/$A51</f>
        <v>0</v>
      </c>
      <c r="DG51">
        <f>('Dat1'!MT52+'Dat1'!OL52+'Dat1'!QD52+'Dat1'!RV52)/$A51</f>
        <v>2.75</v>
      </c>
      <c r="DH51">
        <f>('Dat1'!MU52+'Dat1'!OM52+'Dat1'!QE52+'Dat1'!RW52)/$A51</f>
        <v>0</v>
      </c>
      <c r="DI51">
        <f>('Dat1'!MV52+'Dat1'!ON52+'Dat1'!QF52+'Dat1'!RX52)/$A51</f>
        <v>0</v>
      </c>
      <c r="DJ51">
        <f>('Dat1'!MW52+'Dat1'!OO52+'Dat1'!QG52+'Dat1'!RY52)/$A51</f>
        <v>0</v>
      </c>
      <c r="DK51">
        <f>('Dat1'!MX52+'Dat1'!OP52+'Dat1'!QH52+'Dat1'!RZ52)/$A51</f>
        <v>0</v>
      </c>
      <c r="DL51">
        <f>('Dat1'!MY52+'Dat1'!OQ52+'Dat1'!QI52+'Dat1'!SA52)/$A51</f>
        <v>0</v>
      </c>
      <c r="DM51">
        <f>('Dat1'!MZ52+'Dat1'!OR52+'Dat1'!QJ52+'Dat1'!SB52)/$A51</f>
        <v>0</v>
      </c>
      <c r="DN51">
        <f>('Dat1'!NA52+'Dat1'!OS52+'Dat1'!QK52+'Dat1'!SC52)/$A51</f>
        <v>0</v>
      </c>
      <c r="DO51">
        <f>('Dat1'!NB52+'Dat1'!OT52+'Dat1'!QL52+'Dat1'!SD52)/$A51</f>
        <v>0</v>
      </c>
      <c r="DP51">
        <f>('Dat1'!NC52+'Dat1'!OU52+'Dat1'!QM52+'Dat1'!SE52)/$A51</f>
        <v>0</v>
      </c>
      <c r="DQ51">
        <f>('Dat1'!ND52+'Dat1'!OV52+'Dat1'!QN52+'Dat1'!SF52)/$A51</f>
        <v>0</v>
      </c>
      <c r="DR51">
        <f>('Dat1'!NE52+'Dat1'!OW52+'Dat1'!QO52+'Dat1'!SG52)/$A51</f>
        <v>0</v>
      </c>
      <c r="DS51">
        <f>('Dat1'!NF52+'Dat1'!OX52+'Dat1'!QP52+'Dat1'!SH52)/$A51</f>
        <v>3.5</v>
      </c>
      <c r="DT51">
        <f>('Dat1'!NG52+'Dat1'!OY52+'Dat1'!QQ52+'Dat1'!SI52)/$A51</f>
        <v>5.5</v>
      </c>
      <c r="DU51">
        <f>('Dat1'!NH52+'Dat1'!OZ52+'Dat1'!QR52+'Dat1'!SJ52)/$A51</f>
        <v>0</v>
      </c>
      <c r="DV51">
        <f>('Dat1'!NI52+'Dat1'!PA52+'Dat1'!QS52+'Dat1'!SK52)/$A51</f>
        <v>0</v>
      </c>
      <c r="DW51">
        <f>('Dat1'!NJ52+'Dat1'!PB52+'Dat1'!QT52+'Dat1'!SL52)/$A51</f>
        <v>0</v>
      </c>
      <c r="DX51">
        <f>('Dat1'!NK52+'Dat1'!PC52+'Dat1'!QU52+'Dat1'!SM52)/$A51</f>
        <v>0</v>
      </c>
      <c r="DY51">
        <f>('Dat1'!NL52+'Dat1'!PD52+'Dat1'!QV52+'Dat1'!SN52)/$A51</f>
        <v>1</v>
      </c>
      <c r="DZ51" s="8">
        <f t="shared" si="7"/>
        <v>0</v>
      </c>
      <c r="EA51" s="8">
        <f t="shared" si="8"/>
        <v>12.75</v>
      </c>
      <c r="EB51" s="127">
        <f>('Dat1'!SO52+'Dat1'!SQ52+'Dat1'!SS52+'Dat1'!SU52)/$A51</f>
        <v>0</v>
      </c>
      <c r="EC51" s="127">
        <f>('Dat1'!SP52+'Dat1'!SR52+'Dat1'!ST52+'Dat1'!SV52)/$A51</f>
        <v>0</v>
      </c>
      <c r="ED51" s="8">
        <f t="shared" si="16"/>
        <v>0</v>
      </c>
      <c r="EE51" s="8">
        <f t="shared" si="9"/>
        <v>0</v>
      </c>
      <c r="EF51">
        <f>SUM('Dat1'!SW52+'Dat1'!TE52+'Dat1'!TM52+'Dat1'!TU52)/$A51</f>
        <v>0</v>
      </c>
      <c r="EG51">
        <f>SUM('Dat1'!SX52+'Dat1'!TF52+'Dat1'!TN52+'Dat1'!TV52)/$A51</f>
        <v>0</v>
      </c>
      <c r="EH51">
        <f>SUM('Dat1'!SY52+'Dat1'!TG52+'Dat1'!TO52+'Dat1'!TW52)/$A51</f>
        <v>0</v>
      </c>
      <c r="EI51">
        <f>SUM('Dat1'!SZ52+'Dat1'!TH52+'Dat1'!TP52+'Dat1'!TX52)/$A51</f>
        <v>0</v>
      </c>
      <c r="EJ51">
        <f>SUM('Dat1'!TA52+'Dat1'!TI52+'Dat1'!TQ52+'Dat1'!TY52)/$A51</f>
        <v>0</v>
      </c>
      <c r="EK51">
        <f>SUM('Dat1'!TB52+'Dat1'!TJ52+'Dat1'!TR52+'Dat1'!TZ52)/$A51</f>
        <v>0</v>
      </c>
      <c r="EL51">
        <f>SUM('Dat1'!TC52+'Dat1'!TK52+'Dat1'!TS52+'Dat1'!UA52)/$A51</f>
        <v>0</v>
      </c>
      <c r="EM51">
        <f>SUM('Dat1'!TD52+'Dat1'!TL52+'Dat1'!TT52+'Dat1'!UB52)/$A51</f>
        <v>0</v>
      </c>
      <c r="EN51" s="8">
        <f t="shared" si="10"/>
        <v>0</v>
      </c>
      <c r="EO51" s="8">
        <f t="shared" si="11"/>
        <v>0</v>
      </c>
      <c r="EP51" s="7">
        <f>('Dat1'!UC52+'Dat1'!UG52)/2</f>
        <v>12</v>
      </c>
      <c r="EQ51" s="7">
        <f>('Dat1'!UD52+'Dat1'!UH52)/2</f>
        <v>0</v>
      </c>
      <c r="ER51" s="7">
        <f>('Dat1'!UE52+'Dat1'!UI52)/2</f>
        <v>6</v>
      </c>
      <c r="ES51" s="7">
        <f>('Dat1'!UF52+'Dat1'!UJ52)/2</f>
        <v>0</v>
      </c>
      <c r="ET51" s="8">
        <f>('Dat1'!UK52+'Dat1'!UT52)/2</f>
        <v>0</v>
      </c>
      <c r="EU51" s="8">
        <f>('Dat1'!UL52+'Dat1'!UU52)/2</f>
        <v>0</v>
      </c>
      <c r="EV51" s="8">
        <f>('Dat1'!UM52+'Dat1'!UV52)/2</f>
        <v>1</v>
      </c>
      <c r="EW51" s="8">
        <f>('Dat1'!UN52+'Dat1'!UW52)/2</f>
        <v>1.5</v>
      </c>
      <c r="EX51" s="8">
        <f>('Dat1'!UO52+'Dat1'!UX52)/2</f>
        <v>5</v>
      </c>
      <c r="EY51" s="8">
        <f>('Dat1'!UP52+'Dat1'!UY52)/2</f>
        <v>4.5</v>
      </c>
      <c r="EZ51" s="8">
        <f>('Dat1'!UQ52+'Dat1'!UZ52)/2</f>
        <v>0</v>
      </c>
      <c r="FA51" s="8">
        <f>('Dat1'!UR52+'Dat1'!VA52)/2</f>
        <v>0</v>
      </c>
      <c r="FB51" s="8">
        <f>('Dat1'!US52+'Dat1'!VB52)/2</f>
        <v>0</v>
      </c>
      <c r="FC51">
        <f>'Dat1'!VC52</f>
        <v>0</v>
      </c>
      <c r="FD51">
        <f>'Dat1'!VD52</f>
        <v>0</v>
      </c>
      <c r="FE51">
        <f>'Dat1'!VE52</f>
        <v>0</v>
      </c>
      <c r="FF51">
        <f>'Dat1'!VF52</f>
        <v>0</v>
      </c>
      <c r="FG51">
        <f>'Dat1'!VG52</f>
        <v>0</v>
      </c>
      <c r="FH51">
        <f>'Dat1'!VH52</f>
        <v>0</v>
      </c>
      <c r="FI51">
        <f>'Dat1'!VI52</f>
        <v>0</v>
      </c>
      <c r="FJ51">
        <f>'Dat1'!VJ52</f>
        <v>0</v>
      </c>
      <c r="FK51">
        <f>'Dat1'!VK52</f>
        <v>0</v>
      </c>
      <c r="FL51">
        <f>'Dat1'!VL52</f>
        <v>0</v>
      </c>
      <c r="FM51">
        <f>'Dat1'!VM52</f>
        <v>0</v>
      </c>
      <c r="FN51">
        <f>'Dat1'!VN52</f>
        <v>0</v>
      </c>
      <c r="FO51">
        <f>'Dat1'!VO52</f>
        <v>0</v>
      </c>
      <c r="FP51">
        <f>'Dat1'!VP52</f>
        <v>0</v>
      </c>
      <c r="FQ51">
        <f>'Dat1'!VQ52</f>
        <v>0</v>
      </c>
      <c r="FR51">
        <f>'Dat1'!VR52</f>
        <v>0</v>
      </c>
      <c r="FS51">
        <f>'Dat1'!VS52</f>
        <v>0</v>
      </c>
      <c r="FT51">
        <f>'Dat1'!VT52</f>
        <v>0</v>
      </c>
      <c r="FU51">
        <f>'Dat1'!VU52</f>
        <v>0</v>
      </c>
      <c r="FV51">
        <f>'Dat1'!VV52</f>
        <v>0</v>
      </c>
      <c r="FW51">
        <f>'Dat1'!VW52</f>
        <v>0</v>
      </c>
      <c r="FX51">
        <f>'Dat1'!VX52</f>
        <v>0</v>
      </c>
      <c r="FY51">
        <f>'Dat1'!VY52</f>
        <v>2</v>
      </c>
      <c r="FZ51">
        <f>'Dat1'!VZ52</f>
        <v>63</v>
      </c>
      <c r="GA51">
        <f>'Dat1'!WA52</f>
        <v>0</v>
      </c>
      <c r="GB51">
        <f>'Dat1'!WB52</f>
        <v>0</v>
      </c>
      <c r="GC51">
        <f>'Dat1'!WC52</f>
        <v>0</v>
      </c>
      <c r="GD51">
        <f>'Dat1'!WD52</f>
        <v>0</v>
      </c>
      <c r="GE51" s="12">
        <f>'Dat1'!WO52</f>
        <v>0</v>
      </c>
      <c r="GF51" s="12">
        <f>'Dat1'!WP52</f>
        <v>0</v>
      </c>
      <c r="GG51">
        <f>'Dat1'!WQ52</f>
        <v>0</v>
      </c>
      <c r="GH51">
        <f>'Dat1'!WR52</f>
        <v>0</v>
      </c>
      <c r="GI51">
        <f>'Dat1'!WS52</f>
        <v>0</v>
      </c>
      <c r="GJ51">
        <f>'Dat1'!WT52</f>
        <v>0</v>
      </c>
      <c r="GK51">
        <f>'Dat1'!WU52</f>
        <v>0</v>
      </c>
      <c r="GL51">
        <f>'Dat1'!WV52</f>
        <v>0</v>
      </c>
      <c r="GM51">
        <f>'Dat1'!WW52</f>
        <v>0</v>
      </c>
      <c r="GN51">
        <f>'Dat1'!WX52</f>
        <v>0</v>
      </c>
      <c r="GO51">
        <f>'Dat1'!WY52</f>
        <v>0</v>
      </c>
      <c r="GP51">
        <f>'Dat1'!WZ52</f>
        <v>0</v>
      </c>
      <c r="GQ51">
        <f>'Dat1'!XA52</f>
        <v>0</v>
      </c>
      <c r="GR51">
        <f>'Dat1'!XB52</f>
        <v>0</v>
      </c>
      <c r="GS51">
        <f>'Dat1'!XC52</f>
        <v>0</v>
      </c>
      <c r="GT51">
        <f>'Dat1'!XD52</f>
        <v>0</v>
      </c>
      <c r="GU51">
        <f>'Dat1'!XE52</f>
        <v>0</v>
      </c>
      <c r="GV51">
        <f>'Dat1'!XF52</f>
        <v>0</v>
      </c>
      <c r="GW51">
        <f>'Dat1'!XG52</f>
        <v>0</v>
      </c>
      <c r="GX51">
        <f>'Dat1'!XH52</f>
        <v>0</v>
      </c>
      <c r="GY51">
        <f>'Dat1'!XI52</f>
        <v>0</v>
      </c>
      <c r="GZ51">
        <f>'Dat1'!XJ52</f>
        <v>0</v>
      </c>
      <c r="HA51">
        <f>'Dat1'!XK52</f>
        <v>0</v>
      </c>
      <c r="HB51">
        <f>'Dat1'!XL52</f>
        <v>0</v>
      </c>
      <c r="HC51">
        <f>'Dat1'!XM52</f>
        <v>0</v>
      </c>
      <c r="HD51">
        <f>'Dat1'!XN52</f>
        <v>0</v>
      </c>
      <c r="HE51">
        <f>'Dat1'!XO52</f>
        <v>5</v>
      </c>
      <c r="HF51">
        <f>'Dat1'!XP52</f>
        <v>5</v>
      </c>
      <c r="HG51" s="12">
        <f t="shared" si="12"/>
        <v>0</v>
      </c>
      <c r="HH51" s="12">
        <f t="shared" si="13"/>
        <v>10</v>
      </c>
      <c r="HI51">
        <f>'Dat1'!XQ52</f>
        <v>0</v>
      </c>
      <c r="HJ51">
        <f>'Dat1'!XR52</f>
        <v>0</v>
      </c>
      <c r="HK51">
        <f>'Dat1'!XS52</f>
        <v>0</v>
      </c>
      <c r="HL51">
        <f>'Dat1'!XT52</f>
        <v>0</v>
      </c>
      <c r="HM51">
        <f>'Dat1'!XU52</f>
        <v>0</v>
      </c>
      <c r="HN51">
        <f>'Dat1'!XV52</f>
        <v>0</v>
      </c>
      <c r="HO51">
        <f>'Dat1'!XW52</f>
        <v>0</v>
      </c>
      <c r="HP51">
        <f>'Dat1'!XX52</f>
        <v>0</v>
      </c>
      <c r="HQ51">
        <f>'Dat1'!XY52</f>
        <v>0</v>
      </c>
      <c r="HR51">
        <f>'Dat1'!XZ52</f>
        <v>0</v>
      </c>
      <c r="HS51">
        <f>'Dat1'!YA52</f>
        <v>0</v>
      </c>
      <c r="HT51">
        <f>'Dat1'!YB52</f>
        <v>0</v>
      </c>
      <c r="HU51">
        <f>'Dat1'!YC52</f>
        <v>0</v>
      </c>
      <c r="HV51">
        <f>'Dat1'!YD52</f>
        <v>0</v>
      </c>
      <c r="HW51">
        <f>'Dat1'!YE52</f>
        <v>0</v>
      </c>
      <c r="HX51">
        <f>'Dat1'!YF52</f>
        <v>0</v>
      </c>
      <c r="HY51">
        <f>'Dat1'!YG52</f>
        <v>0</v>
      </c>
      <c r="HZ51">
        <f>'Dat1'!YH52</f>
        <v>0</v>
      </c>
      <c r="IA51">
        <f>'Dat1'!YI52</f>
        <v>0</v>
      </c>
      <c r="IB51">
        <f>'Dat1'!YJ52</f>
        <v>0</v>
      </c>
      <c r="IC51">
        <f>'Dat1'!YK52</f>
        <v>0</v>
      </c>
      <c r="ID51">
        <f>'Dat1'!YL52</f>
        <v>0</v>
      </c>
      <c r="IE51">
        <f>'Dat1'!YM52</f>
        <v>0</v>
      </c>
      <c r="IF51">
        <f>'Dat1'!YN52</f>
        <v>0</v>
      </c>
      <c r="IG51">
        <f>'Dat1'!YO52</f>
        <v>0</v>
      </c>
      <c r="IH51">
        <f>'Dat1'!YP52</f>
        <v>0</v>
      </c>
      <c r="II51">
        <f>'Dat1'!YQ52</f>
        <v>0</v>
      </c>
      <c r="IJ51">
        <f>'Dat1'!YR52</f>
        <v>0</v>
      </c>
      <c r="IK51">
        <f>'Dat1'!YS52</f>
        <v>0</v>
      </c>
      <c r="IL51">
        <f>'Dat1'!YT52</f>
        <v>0</v>
      </c>
      <c r="IM51">
        <f>'Dat1'!YU52</f>
        <v>0</v>
      </c>
      <c r="IN51">
        <f>'Dat1'!YV52</f>
        <v>0</v>
      </c>
      <c r="IO51">
        <f>'Dat1'!YW52</f>
        <v>0</v>
      </c>
      <c r="IP51">
        <f>'Dat1'!YX52</f>
        <v>0</v>
      </c>
      <c r="IQ51">
        <f>'Dat1'!YY52</f>
        <v>0</v>
      </c>
      <c r="IR51">
        <f>'Dat1'!YZ52</f>
        <v>0</v>
      </c>
      <c r="IS51">
        <f>'Dat1'!ZA52</f>
        <v>0</v>
      </c>
      <c r="IT51">
        <f>'Dat1'!ZB52</f>
        <v>0</v>
      </c>
      <c r="IU51">
        <f>'Dat1'!ZC52</f>
        <v>0</v>
      </c>
      <c r="IV51">
        <f>'Dat1'!ZD52</f>
        <v>0</v>
      </c>
      <c r="IW51">
        <f>'Dat1'!ZE52</f>
        <v>2</v>
      </c>
      <c r="IX51">
        <f>'Dat1'!ZF52</f>
        <v>0</v>
      </c>
      <c r="IY51">
        <f>'Dat1'!ZG52</f>
        <v>0</v>
      </c>
      <c r="IZ51">
        <f>'Dat1'!ZH52</f>
        <v>0</v>
      </c>
      <c r="JA51">
        <f>'Dat1'!ZI52</f>
        <v>0</v>
      </c>
      <c r="JB51">
        <f>'Dat1'!ZJ52</f>
        <v>0</v>
      </c>
      <c r="JC51" s="12">
        <f t="shared" si="21"/>
        <v>0</v>
      </c>
      <c r="JD51" s="12">
        <f t="shared" si="22"/>
        <v>2</v>
      </c>
      <c r="JE51">
        <f>'Dat1'!ZK52</f>
        <v>0</v>
      </c>
      <c r="JF51">
        <f>'Dat1'!ZL52</f>
        <v>0</v>
      </c>
      <c r="JG51">
        <f>'Dat1'!ZM52</f>
        <v>0</v>
      </c>
      <c r="JH51">
        <f>'Dat1'!ZN52</f>
        <v>0</v>
      </c>
      <c r="JI51">
        <f>'Dat1'!ZO52</f>
        <v>0</v>
      </c>
      <c r="JJ51">
        <f>'Dat1'!ZP52</f>
        <v>0</v>
      </c>
      <c r="JK51">
        <f>'Dat1'!ZQ52</f>
        <v>0</v>
      </c>
      <c r="JL51">
        <f>'Dat1'!ZR52</f>
        <v>0</v>
      </c>
      <c r="JM51">
        <f>'Dat1'!ZS52</f>
        <v>0</v>
      </c>
      <c r="JN51">
        <f>'Dat1'!ZT52</f>
        <v>0</v>
      </c>
      <c r="JO51">
        <f>'Dat1'!ZU52</f>
        <v>0</v>
      </c>
      <c r="JP51">
        <f>'Dat1'!ZV52</f>
        <v>0</v>
      </c>
      <c r="JQ51">
        <f>'Dat1'!ZW52</f>
        <v>0</v>
      </c>
      <c r="JR51">
        <f>'Dat1'!ZX52</f>
        <v>0</v>
      </c>
      <c r="JS51">
        <f>'Dat1'!ZY52</f>
        <v>0</v>
      </c>
      <c r="JT51">
        <f>'Dat1'!ZZ52</f>
        <v>0</v>
      </c>
      <c r="JU51">
        <f>'Dat1'!AAA52</f>
        <v>0</v>
      </c>
      <c r="JV51">
        <f>'Dat1'!AAB52</f>
        <v>0</v>
      </c>
      <c r="JW51">
        <f>'Dat1'!AAC52</f>
        <v>0</v>
      </c>
      <c r="JX51">
        <f>'Dat1'!AAD52</f>
        <v>0</v>
      </c>
      <c r="JY51">
        <f>'Dat1'!AAE52</f>
        <v>0</v>
      </c>
      <c r="JZ51">
        <f>'Dat1'!AAF52</f>
        <v>0</v>
      </c>
      <c r="KA51">
        <f>'Dat1'!AAG52</f>
        <v>0</v>
      </c>
      <c r="KB51">
        <f>'Dat1'!AAH52</f>
        <v>0</v>
      </c>
      <c r="KC51">
        <f>'Dat1'!AAI52</f>
        <v>0</v>
      </c>
      <c r="KD51">
        <f>'Dat1'!AAJ52</f>
        <v>15</v>
      </c>
      <c r="KE51">
        <f>'Dat1'!AAK52</f>
        <v>0</v>
      </c>
      <c r="KF51">
        <f>'Dat1'!AAL52</f>
        <v>0</v>
      </c>
      <c r="KG51">
        <f>'Dat1'!AAM52</f>
        <v>0</v>
      </c>
      <c r="KH51">
        <f>'Dat1'!AAN52</f>
        <v>0</v>
      </c>
      <c r="KI51">
        <f>'Dat1'!AAO52</f>
        <v>0</v>
      </c>
      <c r="KJ51">
        <f>'Dat1'!AAP52</f>
        <v>0</v>
      </c>
      <c r="KK51">
        <f>'Dat1'!AAQ52</f>
        <v>0</v>
      </c>
      <c r="KL51">
        <f>'Dat1'!AAR52</f>
        <v>0</v>
      </c>
      <c r="KM51">
        <f>'Dat1'!AAS52</f>
        <v>0</v>
      </c>
      <c r="KN51">
        <f>'Dat1'!AAT52</f>
        <v>0</v>
      </c>
      <c r="KO51">
        <f>'Dat1'!AAU52</f>
        <v>0</v>
      </c>
      <c r="KP51">
        <f>'Dat1'!AAV52</f>
        <v>18</v>
      </c>
      <c r="KQ51">
        <f>'Dat1'!AAW52</f>
        <v>26</v>
      </c>
      <c r="KR51">
        <f>'Dat1'!AAX52</f>
        <v>0</v>
      </c>
      <c r="KS51">
        <f>'Dat1'!AAY52</f>
        <v>0</v>
      </c>
      <c r="KT51">
        <f>'Dat1'!AAZ52</f>
        <v>0</v>
      </c>
      <c r="KU51">
        <f>'Dat1'!ABA52</f>
        <v>0</v>
      </c>
      <c r="KV51">
        <f>'Dat1'!ABB52</f>
        <v>4</v>
      </c>
      <c r="KW51" s="12">
        <f>SUM(Dat1fix!JE51:JZ51)</f>
        <v>0</v>
      </c>
      <c r="KX51" s="12">
        <f t="shared" si="14"/>
        <v>63</v>
      </c>
      <c r="KY51" s="12">
        <f>'Dat1'!ABC52</f>
        <v>0</v>
      </c>
      <c r="KZ51" s="12">
        <f>'Dat1'!ABD52</f>
        <v>0</v>
      </c>
      <c r="LA51">
        <f>'Dat1'!ABE52</f>
        <v>0</v>
      </c>
      <c r="LB51">
        <f>'Dat1'!ABF52</f>
        <v>0</v>
      </c>
      <c r="LC51">
        <f>'Dat1'!ABG52</f>
        <v>0</v>
      </c>
      <c r="LD51">
        <f>'Dat1'!VI52</f>
        <v>0</v>
      </c>
      <c r="LE51">
        <f>'Dat1'!VJ52</f>
        <v>0</v>
      </c>
      <c r="LF51">
        <f>'Dat1'!VK52</f>
        <v>0</v>
      </c>
      <c r="LG51">
        <f>'Dat1'!VL52</f>
        <v>0</v>
      </c>
      <c r="LH51">
        <f>'Dat1'!VM52</f>
        <v>0</v>
      </c>
      <c r="LI51">
        <f>'Dat1'!VN52</f>
        <v>0</v>
      </c>
      <c r="LJ51">
        <f>'Dat1'!VO52</f>
        <v>0</v>
      </c>
      <c r="LK51">
        <f>'Dat1'!VP52</f>
        <v>0</v>
      </c>
      <c r="LL51">
        <f>'Dat1'!VQ52</f>
        <v>0</v>
      </c>
      <c r="LM51">
        <f>'Dat1'!VR52</f>
        <v>0</v>
      </c>
      <c r="LN51">
        <f>'Dat1'!VS52</f>
        <v>0</v>
      </c>
      <c r="LO51">
        <f>'Dat1'!VT52</f>
        <v>0</v>
      </c>
      <c r="LP51">
        <f>'Dat1'!VU52</f>
        <v>0</v>
      </c>
      <c r="LQ51">
        <f>'Dat1'!VV52</f>
        <v>0</v>
      </c>
      <c r="LR51">
        <f>'Dat1'!VW52</f>
        <v>0</v>
      </c>
      <c r="LS51">
        <f>'Dat1'!VX52</f>
        <v>0</v>
      </c>
      <c r="LT51">
        <f>'Dat1'!VY52</f>
        <v>2</v>
      </c>
      <c r="LU51">
        <f>'Dat1'!VZ52</f>
        <v>63</v>
      </c>
      <c r="LV51" s="12">
        <f>'Dat1'!WA52</f>
        <v>0</v>
      </c>
      <c r="LW51" s="12">
        <f>'Dat1'!WB52</f>
        <v>0</v>
      </c>
      <c r="LX51" s="12">
        <f>'Dat1'!WC52</f>
        <v>0</v>
      </c>
      <c r="LY51" s="12">
        <f>'Dat1'!WD52</f>
        <v>0</v>
      </c>
      <c r="LZ51" s="364">
        <f>'Dat1'!AG52</f>
        <v>0</v>
      </c>
      <c r="MA51" s="364">
        <f>'Dat1'!AH52</f>
        <v>1</v>
      </c>
      <c r="MB51" s="364">
        <f>'Dat1'!AI52</f>
        <v>0</v>
      </c>
      <c r="MC51" s="364">
        <f>'Dat1'!AJ52</f>
        <v>0</v>
      </c>
      <c r="MD51" s="364">
        <f>'Dat1'!WE52</f>
        <v>0</v>
      </c>
    </row>
    <row r="52" spans="1:342">
      <c r="A52" s="73">
        <f>'Dat1'!C53</f>
        <v>4</v>
      </c>
      <c r="B52" t="str">
        <f>'Dat1'!F53</f>
        <v>Sør-Trøndelag</v>
      </c>
      <c r="C52" t="str">
        <f>'Dat1'!G53</f>
        <v>Charlottenlund vgs</v>
      </c>
      <c r="D52" t="str">
        <f>'Dat1'!H53&amp;" ("&amp;LEFT('Dat1'!I53,1)&amp;"S)"</f>
        <v>Trondheim fengsel Nermarka avd (HS)</v>
      </c>
      <c r="E52">
        <f t="shared" si="18"/>
        <v>1</v>
      </c>
      <c r="F52">
        <f t="shared" si="15"/>
        <v>1</v>
      </c>
      <c r="G52">
        <f>'Dat1'!J53</f>
        <v>154</v>
      </c>
      <c r="H52" s="8">
        <f>('Dat1'!AK53+'Dat1'!AM53+'Dat1'!AO53+'Dat1'!AQ53)/$A52</f>
        <v>0</v>
      </c>
      <c r="I52" s="8">
        <f>('Dat1'!AL53+'Dat1'!AN53+'Dat1'!AP53+'Dat1'!AR53)/$A52</f>
        <v>1</v>
      </c>
      <c r="J52">
        <f>('Dat1'!AS53+'Dat1'!BS53+'Dat1'!CS53+'Dat1'!DS53)/$A52</f>
        <v>4</v>
      </c>
      <c r="K52">
        <f>('Dat1'!AT53+'Dat1'!BT53+'Dat1'!CT53+'Dat1'!DT53)/$A52</f>
        <v>0</v>
      </c>
      <c r="L52">
        <f>('Dat1'!AU53+'Dat1'!BU53+'Dat1'!CU53+'Dat1'!DU53)/$A52</f>
        <v>0</v>
      </c>
      <c r="M52">
        <f>('Dat1'!AV53+'Dat1'!BV53+'Dat1'!CV53+'Dat1'!DV53)/$A52</f>
        <v>4.25</v>
      </c>
      <c r="N52">
        <f>('Dat1'!AW53+'Dat1'!BW53+'Dat1'!CW53+'Dat1'!DW53)/$A52</f>
        <v>2.5</v>
      </c>
      <c r="O52">
        <f>('Dat1'!AX53+'Dat1'!BX53+'Dat1'!CX53+'Dat1'!DX53)/$A52</f>
        <v>0</v>
      </c>
      <c r="P52">
        <f>('Dat1'!AY53+'Dat1'!BY53+'Dat1'!CY53+'Dat1'!DY53)/$A52</f>
        <v>0</v>
      </c>
      <c r="Q52">
        <f>('Dat1'!AZ53+'Dat1'!BZ53+'Dat1'!CZ53+'Dat1'!DZ53)/$A52</f>
        <v>0</v>
      </c>
      <c r="R52">
        <f>('Dat1'!BA53+'Dat1'!CA53+'Dat1'!DA53+'Dat1'!EA53)/$A52</f>
        <v>0</v>
      </c>
      <c r="S52">
        <f>('Dat1'!BB53+'Dat1'!CB53+'Dat1'!DB53+'Dat1'!EB53)/$A52</f>
        <v>0.25</v>
      </c>
      <c r="T52">
        <f>('Dat1'!BC53+'Dat1'!CC53+'Dat1'!DC53+'Dat1'!EC53)/$A52</f>
        <v>0</v>
      </c>
      <c r="U52">
        <f>('Dat1'!BD53+'Dat1'!CD53+'Dat1'!DD53+'Dat1'!ED53)/$A52</f>
        <v>0</v>
      </c>
      <c r="V52">
        <f>('Dat1'!BE53+'Dat1'!CE53+'Dat1'!DE53+'Dat1'!EE53)/$A52</f>
        <v>0</v>
      </c>
      <c r="W52">
        <f>('Dat1'!BF53+'Dat1'!CF53+'Dat1'!DF53+'Dat1'!EF53)/$A52</f>
        <v>4</v>
      </c>
      <c r="X52">
        <f>('Dat1'!BG53+'Dat1'!CG53+'Dat1'!DG53+'Dat1'!EG53)/$A52</f>
        <v>0</v>
      </c>
      <c r="Y52">
        <f>('Dat1'!BH53+'Dat1'!CH53+'Dat1'!DH53+'Dat1'!EH53)/$A52</f>
        <v>1</v>
      </c>
      <c r="Z52">
        <f>('Dat1'!BI53+'Dat1'!CI53+'Dat1'!DI53+'Dat1'!EI53)/$A52</f>
        <v>5</v>
      </c>
      <c r="AA52">
        <f>('Dat1'!BJ53+'Dat1'!CJ53+'Dat1'!DJ53+'Dat1'!EJ53)/$A52</f>
        <v>3.25</v>
      </c>
      <c r="AB52">
        <f>('Dat1'!BK53+'Dat1'!CK53+'Dat1'!DK53+'Dat1'!EK53)/$A52</f>
        <v>1.5</v>
      </c>
      <c r="AC52">
        <f>('Dat1'!BL53+'Dat1'!CL53+'Dat1'!DL53+'Dat1'!EL53)/$A52</f>
        <v>0</v>
      </c>
      <c r="AD52">
        <f>('Dat1'!BM53+'Dat1'!CM53+'Dat1'!DM53+'Dat1'!EM53)/$A52</f>
        <v>0</v>
      </c>
      <c r="AE52">
        <f>('Dat1'!BN53+'Dat1'!CN53+'Dat1'!DN53+'Dat1'!EN53)/$A52</f>
        <v>2</v>
      </c>
      <c r="AF52">
        <f>('Dat1'!BO53+'Dat1'!CO53+'Dat1'!DO53+'Dat1'!EO53)/$A52</f>
        <v>0</v>
      </c>
      <c r="AG52">
        <f>('Dat1'!BP53+'Dat1'!CP53+'Dat1'!DP53+'Dat1'!EP53)/$A52</f>
        <v>0</v>
      </c>
      <c r="AH52">
        <f>('Dat1'!BQ53+'Dat1'!CQ53+'Dat1'!DQ53+'Dat1'!EQ53)/$A52</f>
        <v>0</v>
      </c>
      <c r="AI52">
        <f>('Dat1'!BR53+'Dat1'!CR53+'Dat1'!DR53+'Dat1'!ER53)/$A52</f>
        <v>0.75</v>
      </c>
      <c r="AJ52" s="8">
        <f t="shared" si="5"/>
        <v>11</v>
      </c>
      <c r="AK52" s="8">
        <f t="shared" si="6"/>
        <v>17.5</v>
      </c>
      <c r="AL52">
        <f>('Dat1'!ES53+'Dat1'!GM53+'Dat1'!IG53+'Dat1'!KA53)/$A52</f>
        <v>0</v>
      </c>
      <c r="AM52">
        <f>('Dat1'!ET53+'Dat1'!GN53+'Dat1'!IH53+'Dat1'!KB53)/$A52</f>
        <v>0</v>
      </c>
      <c r="AN52">
        <f>('Dat1'!EU53+'Dat1'!GO53+'Dat1'!II53+'Dat1'!KC53)/$A52</f>
        <v>0</v>
      </c>
      <c r="AO52">
        <f>('Dat1'!EV53+'Dat1'!GP53+'Dat1'!IJ53+'Dat1'!KD53)/$A52</f>
        <v>0</v>
      </c>
      <c r="AP52">
        <f>('Dat1'!EW53+'Dat1'!GQ53+'Dat1'!IK53+'Dat1'!KE53)/$A52</f>
        <v>0</v>
      </c>
      <c r="AQ52">
        <f>('Dat1'!EX53+'Dat1'!GR53+'Dat1'!IL53+'Dat1'!KF53)/$A52</f>
        <v>0</v>
      </c>
      <c r="AR52">
        <f>('Dat1'!EY53+'Dat1'!GS53+'Dat1'!IM53+'Dat1'!KG53)/$A52</f>
        <v>0</v>
      </c>
      <c r="AS52">
        <f>('Dat1'!EZ53+'Dat1'!GT53+'Dat1'!IN53+'Dat1'!KH53)/$A52</f>
        <v>0</v>
      </c>
      <c r="AT52">
        <f>('Dat1'!FA53+'Dat1'!GU53+'Dat1'!IO53+'Dat1'!KI53)/$A52</f>
        <v>0</v>
      </c>
      <c r="AU52">
        <f>('Dat1'!FB53+'Dat1'!GV53+'Dat1'!IP53+'Dat1'!KJ53)/$A52</f>
        <v>0</v>
      </c>
      <c r="AV52">
        <f>('Dat1'!FC53+'Dat1'!GW53+'Dat1'!IQ53+'Dat1'!KK53)/$A52</f>
        <v>0</v>
      </c>
      <c r="AW52">
        <f>('Dat1'!FD53+'Dat1'!GX53+'Dat1'!IR53+'Dat1'!KL53)/$A52</f>
        <v>0</v>
      </c>
      <c r="AX52">
        <f>('Dat1'!FE53+'Dat1'!GY53+'Dat1'!IS53+'Dat1'!KM53)/$A52</f>
        <v>0</v>
      </c>
      <c r="AY52">
        <f>('Dat1'!FF53+'Dat1'!GZ53+'Dat1'!IT53+'Dat1'!KN53)/$A52</f>
        <v>0</v>
      </c>
      <c r="AZ52">
        <f>('Dat1'!FG53+'Dat1'!HA53+'Dat1'!IU53+'Dat1'!KO53)/$A52</f>
        <v>0</v>
      </c>
      <c r="BA52">
        <f>('Dat1'!FH53+'Dat1'!HB53+'Dat1'!IV53+'Dat1'!KP53)/$A52</f>
        <v>0</v>
      </c>
      <c r="BB52">
        <f>('Dat1'!FI53+'Dat1'!HC53+'Dat1'!IW53+'Dat1'!KQ53)/$A52</f>
        <v>0</v>
      </c>
      <c r="BC52">
        <f>('Dat1'!FJ53+'Dat1'!HD53+'Dat1'!IX53+'Dat1'!KR53)/$A52</f>
        <v>0</v>
      </c>
      <c r="BD52">
        <f>('Dat1'!FK53+'Dat1'!HE53+'Dat1'!IY53+'Dat1'!KS53)/$A52</f>
        <v>0</v>
      </c>
      <c r="BE52">
        <f>('Dat1'!FL53+'Dat1'!HF53+'Dat1'!IZ53+'Dat1'!KT53)/$A52</f>
        <v>0</v>
      </c>
      <c r="BF52">
        <f>('Dat1'!FM53+'Dat1'!HG53+'Dat1'!JA53+'Dat1'!KU53)/$A52</f>
        <v>0</v>
      </c>
      <c r="BG52">
        <f>('Dat1'!FN53+'Dat1'!HH53+'Dat1'!JB53+'Dat1'!KV53)/$A52</f>
        <v>0</v>
      </c>
      <c r="BH52">
        <f>('Dat1'!FO53+'Dat1'!HI53+'Dat1'!JC53+'Dat1'!KW53)/$A52</f>
        <v>0</v>
      </c>
      <c r="BI52">
        <f>('Dat1'!FP53+'Dat1'!HJ53+'Dat1'!JD53+'Dat1'!KX53)/$A52</f>
        <v>0</v>
      </c>
      <c r="BJ52">
        <f>('Dat1'!FQ53+'Dat1'!HK53+'Dat1'!JE53+'Dat1'!KY53)/$A52</f>
        <v>1.5</v>
      </c>
      <c r="BK52">
        <f>('Dat1'!FR53+'Dat1'!HL53+'Dat1'!JF53+'Dat1'!KZ53)/$A52</f>
        <v>0</v>
      </c>
      <c r="BL52">
        <f>('Dat1'!FS53+'Dat1'!HM53+'Dat1'!JG53+'Dat1'!LA53)/$A52</f>
        <v>0</v>
      </c>
      <c r="BM52">
        <f>('Dat1'!FT53+'Dat1'!HN53+'Dat1'!JH53+'Dat1'!LB53)/$A52</f>
        <v>0</v>
      </c>
      <c r="BN52">
        <f>('Dat1'!FU53+'Dat1'!HO53+'Dat1'!JI53+'Dat1'!LC53)/$A52</f>
        <v>0</v>
      </c>
      <c r="BO52">
        <f>('Dat1'!FV53+'Dat1'!HP53+'Dat1'!JJ53+'Dat1'!LD53)/$A52</f>
        <v>0</v>
      </c>
      <c r="BP52">
        <f>('Dat1'!FW53+'Dat1'!HQ53+'Dat1'!JK53+'Dat1'!LE53)/$A52</f>
        <v>0</v>
      </c>
      <c r="BQ52">
        <f>('Dat1'!FX53+'Dat1'!HR53+'Dat1'!JL53+'Dat1'!LF53)/$A52</f>
        <v>0.5</v>
      </c>
      <c r="BR52">
        <f>('Dat1'!FY53+'Dat1'!HS53+'Dat1'!JM53+'Dat1'!LG53)/$A52</f>
        <v>0</v>
      </c>
      <c r="BS52">
        <f>('Dat1'!FZ53+'Dat1'!HT53+'Dat1'!JN53+'Dat1'!LH53)/$A52</f>
        <v>0</v>
      </c>
      <c r="BT52">
        <f>('Dat1'!GA53+'Dat1'!HU53+'Dat1'!JO53+'Dat1'!LI53)/$A52</f>
        <v>0</v>
      </c>
      <c r="BU52">
        <f>('Dat1'!GB53+'Dat1'!HV53+'Dat1'!JP53+'Dat1'!LJ53)/$A52</f>
        <v>0</v>
      </c>
      <c r="BV52">
        <f>('Dat1'!GC53+'Dat1'!HW53+'Dat1'!JQ53+'Dat1'!LK53)/$A52</f>
        <v>0</v>
      </c>
      <c r="BW52">
        <f>('Dat1'!GD53+'Dat1'!HX53+'Dat1'!JR53+'Dat1'!LL53)/$A52</f>
        <v>0</v>
      </c>
      <c r="BX52">
        <f>('Dat1'!GE53+'Dat1'!HY53+'Dat1'!JS53+'Dat1'!LM53)/$A52</f>
        <v>0</v>
      </c>
      <c r="BY52">
        <f>('Dat1'!GF53+'Dat1'!HZ53+'Dat1'!JT53+'Dat1'!LN53)/$A52</f>
        <v>0</v>
      </c>
      <c r="BZ52">
        <f>('Dat1'!GG53+'Dat1'!IA53+'Dat1'!JU53+'Dat1'!LO53)/$A52</f>
        <v>0</v>
      </c>
      <c r="CA52">
        <f>('Dat1'!GH53+'Dat1'!IB53+'Dat1'!JV53+'Dat1'!LP53)/$A52</f>
        <v>0</v>
      </c>
      <c r="CB52">
        <f>('Dat1'!GI53+'Dat1'!IC53+'Dat1'!JW53+'Dat1'!LQ53)/$A52</f>
        <v>0</v>
      </c>
      <c r="CC52">
        <f>('Dat1'!GJ53+'Dat1'!ID53+'Dat1'!JX53+'Dat1'!LR53)/$A52</f>
        <v>0</v>
      </c>
      <c r="CD52">
        <f>('Dat1'!GK53+'Dat1'!IE53+'Dat1'!JY53+'Dat1'!LS53)/$A52</f>
        <v>0</v>
      </c>
      <c r="CE52">
        <f>('Dat1'!GL53+'Dat1'!IF53+'Dat1'!JZ53+'Dat1'!LT53)/$A52</f>
        <v>0</v>
      </c>
      <c r="CF52" s="8">
        <f t="shared" si="19"/>
        <v>0</v>
      </c>
      <c r="CG52" s="8">
        <f t="shared" si="20"/>
        <v>2</v>
      </c>
      <c r="CH52">
        <f>('Dat1'!LU53+'Dat1'!NM53+'Dat1'!PE53+'Dat1'!QW53)/$A52</f>
        <v>0</v>
      </c>
      <c r="CI52">
        <f>('Dat1'!LV53+'Dat1'!NN53+'Dat1'!PF53+'Dat1'!QX53)/$A52</f>
        <v>0</v>
      </c>
      <c r="CJ52">
        <f>('Dat1'!LW53+'Dat1'!NO53+'Dat1'!PG53+'Dat1'!QY53)/$A52</f>
        <v>0</v>
      </c>
      <c r="CK52">
        <f>('Dat1'!LX53+'Dat1'!NP53+'Dat1'!PH53+'Dat1'!QZ53)/$A52</f>
        <v>0</v>
      </c>
      <c r="CL52">
        <f>('Dat1'!LY53+'Dat1'!NQ53+'Dat1'!PI53+'Dat1'!RA53)/$A52</f>
        <v>0</v>
      </c>
      <c r="CM52">
        <f>('Dat1'!LZ53+'Dat1'!NR53+'Dat1'!PJ53+'Dat1'!RB53)/$A52</f>
        <v>0</v>
      </c>
      <c r="CN52">
        <f>('Dat1'!MA53+'Dat1'!NS53+'Dat1'!PK53+'Dat1'!RC53)/$A52</f>
        <v>0</v>
      </c>
      <c r="CO52">
        <f>('Dat1'!MB53+'Dat1'!NT53+'Dat1'!PL53+'Dat1'!RD53)/$A52</f>
        <v>0</v>
      </c>
      <c r="CP52">
        <f>('Dat1'!MC53+'Dat1'!NU53+'Dat1'!PM53+'Dat1'!RE53)/$A52</f>
        <v>0</v>
      </c>
      <c r="CQ52">
        <f>('Dat1'!MD53+'Dat1'!NV53+'Dat1'!PN53+'Dat1'!RF53)/$A52</f>
        <v>0</v>
      </c>
      <c r="CR52">
        <f>('Dat1'!ME53+'Dat1'!NW53+'Dat1'!PO53+'Dat1'!RG53)/$A52</f>
        <v>0</v>
      </c>
      <c r="CS52">
        <f>('Dat1'!MF53+'Dat1'!NX53+'Dat1'!PP53+'Dat1'!RH53)/$A52</f>
        <v>0</v>
      </c>
      <c r="CT52">
        <f>('Dat1'!MG53+'Dat1'!NY53+'Dat1'!PQ53+'Dat1'!RI53)/$A52</f>
        <v>0</v>
      </c>
      <c r="CU52">
        <f>('Dat1'!MH53+'Dat1'!NZ53+'Dat1'!PR53+'Dat1'!RJ53)/$A52</f>
        <v>0</v>
      </c>
      <c r="CV52">
        <f>('Dat1'!MI53+'Dat1'!OA53+'Dat1'!PS53+'Dat1'!RK53)/$A52</f>
        <v>0</v>
      </c>
      <c r="CW52">
        <f>('Dat1'!MJ53+'Dat1'!OB53+'Dat1'!PT53+'Dat1'!RL53)/$A52</f>
        <v>0</v>
      </c>
      <c r="CX52">
        <f>('Dat1'!MK53+'Dat1'!OC53+'Dat1'!PU53+'Dat1'!RM53)/$A52</f>
        <v>0</v>
      </c>
      <c r="CY52">
        <f>('Dat1'!ML53+'Dat1'!OD53+'Dat1'!PV53+'Dat1'!RN53)/$A52</f>
        <v>0</v>
      </c>
      <c r="CZ52">
        <f>('Dat1'!MM53+'Dat1'!OE53+'Dat1'!PW53+'Dat1'!RO53)/$A52</f>
        <v>0</v>
      </c>
      <c r="DA52">
        <f>('Dat1'!MN53+'Dat1'!OF53+'Dat1'!PX53+'Dat1'!RP53)/$A52</f>
        <v>0</v>
      </c>
      <c r="DB52">
        <f>('Dat1'!MO53+'Dat1'!OG53+'Dat1'!PY53+'Dat1'!RQ53)/$A52</f>
        <v>0</v>
      </c>
      <c r="DC52">
        <f>('Dat1'!MP53+'Dat1'!OH53+'Dat1'!PZ53+'Dat1'!RR53)/$A52</f>
        <v>0</v>
      </c>
      <c r="DD52">
        <f>('Dat1'!MQ53+'Dat1'!OI53+'Dat1'!QA53+'Dat1'!RS53)/$A52</f>
        <v>0</v>
      </c>
      <c r="DE52">
        <f>('Dat1'!MR53+'Dat1'!OJ53+'Dat1'!QB53+'Dat1'!RT53)/$A52</f>
        <v>0</v>
      </c>
      <c r="DF52">
        <f>('Dat1'!MS53+'Dat1'!OK53+'Dat1'!QC53+'Dat1'!RU53)/$A52</f>
        <v>0</v>
      </c>
      <c r="DG52">
        <f>('Dat1'!MT53+'Dat1'!OL53+'Dat1'!QD53+'Dat1'!RV53)/$A52</f>
        <v>0</v>
      </c>
      <c r="DH52">
        <f>('Dat1'!MU53+'Dat1'!OM53+'Dat1'!QE53+'Dat1'!RW53)/$A52</f>
        <v>0</v>
      </c>
      <c r="DI52">
        <f>('Dat1'!MV53+'Dat1'!ON53+'Dat1'!QF53+'Dat1'!RX53)/$A52</f>
        <v>0</v>
      </c>
      <c r="DJ52">
        <f>('Dat1'!MW53+'Dat1'!OO53+'Dat1'!QG53+'Dat1'!RY53)/$A52</f>
        <v>1.5</v>
      </c>
      <c r="DK52">
        <f>('Dat1'!MX53+'Dat1'!OP53+'Dat1'!QH53+'Dat1'!RZ53)/$A52</f>
        <v>0</v>
      </c>
      <c r="DL52">
        <f>('Dat1'!MY53+'Dat1'!OQ53+'Dat1'!QI53+'Dat1'!SA53)/$A52</f>
        <v>0</v>
      </c>
      <c r="DM52">
        <f>('Dat1'!MZ53+'Dat1'!OR53+'Dat1'!QJ53+'Dat1'!SB53)/$A52</f>
        <v>0</v>
      </c>
      <c r="DN52">
        <f>('Dat1'!NA53+'Dat1'!OS53+'Dat1'!QK53+'Dat1'!SC53)/$A52</f>
        <v>0</v>
      </c>
      <c r="DO52">
        <f>('Dat1'!NB53+'Dat1'!OT53+'Dat1'!QL53+'Dat1'!SD53)/$A52</f>
        <v>0</v>
      </c>
      <c r="DP52">
        <f>('Dat1'!NC53+'Dat1'!OU53+'Dat1'!QM53+'Dat1'!SE53)/$A52</f>
        <v>0</v>
      </c>
      <c r="DQ52">
        <f>('Dat1'!ND53+'Dat1'!OV53+'Dat1'!QN53+'Dat1'!SF53)/$A52</f>
        <v>0</v>
      </c>
      <c r="DR52">
        <f>('Dat1'!NE53+'Dat1'!OW53+'Dat1'!QO53+'Dat1'!SG53)/$A52</f>
        <v>0</v>
      </c>
      <c r="DS52">
        <f>('Dat1'!NF53+'Dat1'!OX53+'Dat1'!QP53+'Dat1'!SH53)/$A52</f>
        <v>0</v>
      </c>
      <c r="DT52">
        <f>('Dat1'!NG53+'Dat1'!OY53+'Dat1'!QQ53+'Dat1'!SI53)/$A52</f>
        <v>0</v>
      </c>
      <c r="DU52">
        <f>('Dat1'!NH53+'Dat1'!OZ53+'Dat1'!QR53+'Dat1'!SJ53)/$A52</f>
        <v>0</v>
      </c>
      <c r="DV52">
        <f>('Dat1'!NI53+'Dat1'!PA53+'Dat1'!QS53+'Dat1'!SK53)/$A52</f>
        <v>0</v>
      </c>
      <c r="DW52">
        <f>('Dat1'!NJ53+'Dat1'!PB53+'Dat1'!QT53+'Dat1'!SL53)/$A52</f>
        <v>0</v>
      </c>
      <c r="DX52">
        <f>('Dat1'!NK53+'Dat1'!PC53+'Dat1'!QU53+'Dat1'!SM53)/$A52</f>
        <v>0</v>
      </c>
      <c r="DY52">
        <f>('Dat1'!NL53+'Dat1'!PD53+'Dat1'!QV53+'Dat1'!SN53)/$A52</f>
        <v>0</v>
      </c>
      <c r="DZ52" s="8">
        <f t="shared" si="7"/>
        <v>0</v>
      </c>
      <c r="EA52" s="8">
        <f t="shared" si="8"/>
        <v>1.5</v>
      </c>
      <c r="EB52" s="127">
        <f>('Dat1'!SO53+'Dat1'!SQ53+'Dat1'!SS53+'Dat1'!SU53)/$A52</f>
        <v>0</v>
      </c>
      <c r="EC52" s="127">
        <f>('Dat1'!SP53+'Dat1'!SR53+'Dat1'!ST53+'Dat1'!SV53)/$A52</f>
        <v>0.25</v>
      </c>
      <c r="ED52" s="8">
        <f t="shared" si="16"/>
        <v>0</v>
      </c>
      <c r="EE52" s="8">
        <f t="shared" si="9"/>
        <v>0.25</v>
      </c>
      <c r="EF52">
        <f>SUM('Dat1'!SW53+'Dat1'!TE53+'Dat1'!TM53+'Dat1'!TU53)/$A52</f>
        <v>0</v>
      </c>
      <c r="EG52">
        <f>SUM('Dat1'!SX53+'Dat1'!TF53+'Dat1'!TN53+'Dat1'!TV53)/$A52</f>
        <v>1</v>
      </c>
      <c r="EH52">
        <f>SUM('Dat1'!SY53+'Dat1'!TG53+'Dat1'!TO53+'Dat1'!TW53)/$A52</f>
        <v>0</v>
      </c>
      <c r="EI52">
        <f>SUM('Dat1'!SZ53+'Dat1'!TH53+'Dat1'!TP53+'Dat1'!TX53)/$A52</f>
        <v>0</v>
      </c>
      <c r="EJ52">
        <f>SUM('Dat1'!TA53+'Dat1'!TI53+'Dat1'!TQ53+'Dat1'!TY53)/$A52</f>
        <v>0.25</v>
      </c>
      <c r="EK52">
        <f>SUM('Dat1'!TB53+'Dat1'!TJ53+'Dat1'!TR53+'Dat1'!TZ53)/$A52</f>
        <v>0.5</v>
      </c>
      <c r="EL52">
        <f>SUM('Dat1'!TC53+'Dat1'!TK53+'Dat1'!TS53+'Dat1'!UA53)/$A52</f>
        <v>0.5</v>
      </c>
      <c r="EM52">
        <f>SUM('Dat1'!TD53+'Dat1'!TL53+'Dat1'!TT53+'Dat1'!UB53)/$A52</f>
        <v>0</v>
      </c>
      <c r="EN52" s="8">
        <f t="shared" si="10"/>
        <v>1</v>
      </c>
      <c r="EO52" s="8">
        <f t="shared" si="11"/>
        <v>1.25</v>
      </c>
      <c r="EP52" s="7">
        <f>('Dat1'!UC53+'Dat1'!UG53)/2</f>
        <v>37.5</v>
      </c>
      <c r="EQ52" s="7">
        <f>('Dat1'!UD53+'Dat1'!UH53)/2</f>
        <v>2.5</v>
      </c>
      <c r="ER52" s="7">
        <f>('Dat1'!UE53+'Dat1'!UI53)/2</f>
        <v>5</v>
      </c>
      <c r="ES52" s="7">
        <f>('Dat1'!UF53+'Dat1'!UJ53)/2</f>
        <v>0</v>
      </c>
      <c r="ET52" s="8">
        <f>('Dat1'!UK53+'Dat1'!UT53)/2</f>
        <v>0</v>
      </c>
      <c r="EU52" s="8">
        <f>('Dat1'!UL53+'Dat1'!UU53)/2</f>
        <v>0.5</v>
      </c>
      <c r="EV52" s="8">
        <f>('Dat1'!UM53+'Dat1'!UV53)/2</f>
        <v>7.5</v>
      </c>
      <c r="EW52" s="8">
        <f>('Dat1'!UN53+'Dat1'!UW53)/2</f>
        <v>11</v>
      </c>
      <c r="EX52" s="8">
        <f>('Dat1'!UO53+'Dat1'!UX53)/2</f>
        <v>10.5</v>
      </c>
      <c r="EY52" s="8">
        <f>('Dat1'!UP53+'Dat1'!UY53)/2</f>
        <v>7.5</v>
      </c>
      <c r="EZ52" s="8">
        <f>('Dat1'!UQ53+'Dat1'!UZ53)/2</f>
        <v>3</v>
      </c>
      <c r="FA52" s="8">
        <f>('Dat1'!UR53+'Dat1'!VA53)/2</f>
        <v>0</v>
      </c>
      <c r="FB52" s="8">
        <f>('Dat1'!US53+'Dat1'!VB53)/2</f>
        <v>0</v>
      </c>
      <c r="FC52">
        <f>'Dat1'!VC53</f>
        <v>0</v>
      </c>
      <c r="FD52">
        <f>'Dat1'!VD53</f>
        <v>0</v>
      </c>
      <c r="FE52">
        <f>'Dat1'!VE53</f>
        <v>0</v>
      </c>
      <c r="FF52">
        <f>'Dat1'!VF53</f>
        <v>0</v>
      </c>
      <c r="FG52">
        <f>'Dat1'!VG53</f>
        <v>0</v>
      </c>
      <c r="FH52">
        <f>'Dat1'!VH53</f>
        <v>0</v>
      </c>
      <c r="FI52">
        <f>'Dat1'!VI53</f>
        <v>0</v>
      </c>
      <c r="FJ52">
        <f>'Dat1'!VJ53</f>
        <v>0</v>
      </c>
      <c r="FK52">
        <f>'Dat1'!VK53</f>
        <v>0</v>
      </c>
      <c r="FL52">
        <f>'Dat1'!VL53</f>
        <v>0</v>
      </c>
      <c r="FM52">
        <f>'Dat1'!VM53</f>
        <v>27</v>
      </c>
      <c r="FN52">
        <f>'Dat1'!VN53</f>
        <v>55</v>
      </c>
      <c r="FO52">
        <f>'Dat1'!VO53</f>
        <v>19</v>
      </c>
      <c r="FP52">
        <f>'Dat1'!VP53</f>
        <v>42</v>
      </c>
      <c r="FQ52">
        <f>'Dat1'!VQ53</f>
        <v>0</v>
      </c>
      <c r="FR52">
        <f>'Dat1'!VR53</f>
        <v>0</v>
      </c>
      <c r="FS52">
        <f>'Dat1'!VS53</f>
        <v>2</v>
      </c>
      <c r="FT52">
        <f>'Dat1'!VT53</f>
        <v>7</v>
      </c>
      <c r="FU52">
        <f>'Dat1'!VU53</f>
        <v>0</v>
      </c>
      <c r="FV52">
        <f>'Dat1'!VV53</f>
        <v>0</v>
      </c>
      <c r="FW52">
        <f>'Dat1'!VW53</f>
        <v>0</v>
      </c>
      <c r="FX52">
        <f>'Dat1'!VX53</f>
        <v>0</v>
      </c>
      <c r="FY52">
        <f>'Dat1'!VY53</f>
        <v>41</v>
      </c>
      <c r="FZ52">
        <f>'Dat1'!VZ53</f>
        <v>33</v>
      </c>
      <c r="GA52">
        <f>'Dat1'!WA53</f>
        <v>1</v>
      </c>
      <c r="GB52">
        <f>'Dat1'!WB53</f>
        <v>1</v>
      </c>
      <c r="GC52">
        <f>'Dat1'!WC53</f>
        <v>8</v>
      </c>
      <c r="GD52">
        <f>'Dat1'!WD53</f>
        <v>0</v>
      </c>
      <c r="GE52" s="12">
        <f>'Dat1'!WO53</f>
        <v>0</v>
      </c>
      <c r="GF52" s="12">
        <f>'Dat1'!WP53</f>
        <v>9</v>
      </c>
      <c r="GG52">
        <f>'Dat1'!WQ53</f>
        <v>0</v>
      </c>
      <c r="GH52">
        <f>'Dat1'!WR53</f>
        <v>0</v>
      </c>
      <c r="GI52">
        <f>'Dat1'!WS53</f>
        <v>0</v>
      </c>
      <c r="GJ52">
        <f>'Dat1'!WT53</f>
        <v>0</v>
      </c>
      <c r="GK52">
        <f>'Dat1'!WU53</f>
        <v>0</v>
      </c>
      <c r="GL52">
        <f>'Dat1'!WV53</f>
        <v>0</v>
      </c>
      <c r="GM52">
        <f>'Dat1'!WW53</f>
        <v>0</v>
      </c>
      <c r="GN52">
        <f>'Dat1'!WX53</f>
        <v>0</v>
      </c>
      <c r="GO52">
        <f>'Dat1'!WY53</f>
        <v>0</v>
      </c>
      <c r="GP52">
        <f>'Dat1'!WZ53</f>
        <v>0</v>
      </c>
      <c r="GQ52">
        <f>'Dat1'!XA53</f>
        <v>0</v>
      </c>
      <c r="GR52">
        <f>'Dat1'!XB53</f>
        <v>0</v>
      </c>
      <c r="GS52">
        <f>'Dat1'!XC53</f>
        <v>0</v>
      </c>
      <c r="GT52">
        <f>'Dat1'!XD53</f>
        <v>30</v>
      </c>
      <c r="GU52">
        <f>'Dat1'!XE53</f>
        <v>0</v>
      </c>
      <c r="GV52">
        <f>'Dat1'!XF53</f>
        <v>13</v>
      </c>
      <c r="GW52">
        <f>'Dat1'!XG53</f>
        <v>23</v>
      </c>
      <c r="GX52">
        <f>'Dat1'!XH53</f>
        <v>16</v>
      </c>
      <c r="GY52">
        <f>'Dat1'!XI53</f>
        <v>12</v>
      </c>
      <c r="GZ52">
        <f>'Dat1'!XJ53</f>
        <v>0</v>
      </c>
      <c r="HA52">
        <f>'Dat1'!XK53</f>
        <v>0</v>
      </c>
      <c r="HB52">
        <f>'Dat1'!XL53</f>
        <v>5</v>
      </c>
      <c r="HC52">
        <f>'Dat1'!XM53</f>
        <v>0</v>
      </c>
      <c r="HD52">
        <f>'Dat1'!XN53</f>
        <v>2</v>
      </c>
      <c r="HE52">
        <f>'Dat1'!XO53</f>
        <v>7</v>
      </c>
      <c r="HF52">
        <f>'Dat1'!XP53</f>
        <v>7</v>
      </c>
      <c r="HG52" s="12">
        <f t="shared" si="12"/>
        <v>0</v>
      </c>
      <c r="HH52" s="12">
        <f t="shared" si="13"/>
        <v>115</v>
      </c>
      <c r="HI52">
        <f>'Dat1'!XQ53</f>
        <v>0</v>
      </c>
      <c r="HJ52">
        <f>'Dat1'!XR53</f>
        <v>0</v>
      </c>
      <c r="HK52">
        <f>'Dat1'!XS53</f>
        <v>0</v>
      </c>
      <c r="HL52">
        <f>'Dat1'!XT53</f>
        <v>0</v>
      </c>
      <c r="HM52">
        <f>'Dat1'!XU53</f>
        <v>0</v>
      </c>
      <c r="HN52">
        <f>'Dat1'!XV53</f>
        <v>0</v>
      </c>
      <c r="HO52">
        <f>'Dat1'!XW53</f>
        <v>0</v>
      </c>
      <c r="HP52">
        <f>'Dat1'!XX53</f>
        <v>0</v>
      </c>
      <c r="HQ52">
        <f>'Dat1'!XY53</f>
        <v>0</v>
      </c>
      <c r="HR52">
        <f>'Dat1'!XZ53</f>
        <v>0</v>
      </c>
      <c r="HS52">
        <f>'Dat1'!YA53</f>
        <v>0</v>
      </c>
      <c r="HT52">
        <f>'Dat1'!YB53</f>
        <v>0</v>
      </c>
      <c r="HU52">
        <f>'Dat1'!YC53</f>
        <v>0</v>
      </c>
      <c r="HV52">
        <f>'Dat1'!YD53</f>
        <v>0</v>
      </c>
      <c r="HW52">
        <f>'Dat1'!YE53</f>
        <v>0</v>
      </c>
      <c r="HX52">
        <f>'Dat1'!YF53</f>
        <v>0</v>
      </c>
      <c r="HY52">
        <f>'Dat1'!YG53</f>
        <v>0</v>
      </c>
      <c r="HZ52">
        <f>'Dat1'!YH53</f>
        <v>0</v>
      </c>
      <c r="IA52">
        <f>'Dat1'!YI53</f>
        <v>0</v>
      </c>
      <c r="IB52">
        <f>'Dat1'!YJ53</f>
        <v>0</v>
      </c>
      <c r="IC52">
        <f>'Dat1'!YK53</f>
        <v>0</v>
      </c>
      <c r="ID52">
        <f>'Dat1'!YL53</f>
        <v>0</v>
      </c>
      <c r="IE52">
        <f>'Dat1'!YM53</f>
        <v>0</v>
      </c>
      <c r="IF52">
        <f>'Dat1'!YN53</f>
        <v>0</v>
      </c>
      <c r="IG52">
        <f>'Dat1'!YO53</f>
        <v>9</v>
      </c>
      <c r="IH52">
        <f>'Dat1'!YP53</f>
        <v>0</v>
      </c>
      <c r="II52">
        <f>'Dat1'!YQ53</f>
        <v>0</v>
      </c>
      <c r="IJ52">
        <f>'Dat1'!YR53</f>
        <v>0</v>
      </c>
      <c r="IK52">
        <f>'Dat1'!YS53</f>
        <v>16</v>
      </c>
      <c r="IL52">
        <f>'Dat1'!YT53</f>
        <v>0</v>
      </c>
      <c r="IM52">
        <f>'Dat1'!YU53</f>
        <v>0</v>
      </c>
      <c r="IN52">
        <f>'Dat1'!YV53</f>
        <v>0</v>
      </c>
      <c r="IO52">
        <f>'Dat1'!YW53</f>
        <v>0</v>
      </c>
      <c r="IP52">
        <f>'Dat1'!YX53</f>
        <v>0</v>
      </c>
      <c r="IQ52">
        <f>'Dat1'!YY53</f>
        <v>0</v>
      </c>
      <c r="IR52">
        <f>'Dat1'!YZ53</f>
        <v>0</v>
      </c>
      <c r="IS52">
        <f>'Dat1'!ZA53</f>
        <v>0</v>
      </c>
      <c r="IT52">
        <f>'Dat1'!ZB53</f>
        <v>0</v>
      </c>
      <c r="IU52">
        <f>'Dat1'!ZC53</f>
        <v>0</v>
      </c>
      <c r="IV52">
        <f>'Dat1'!ZD53</f>
        <v>0</v>
      </c>
      <c r="IW52">
        <f>'Dat1'!ZE53</f>
        <v>0</v>
      </c>
      <c r="IX52">
        <f>'Dat1'!ZF53</f>
        <v>16</v>
      </c>
      <c r="IY52">
        <f>'Dat1'!ZG53</f>
        <v>0</v>
      </c>
      <c r="IZ52">
        <f>'Dat1'!ZH53</f>
        <v>0</v>
      </c>
      <c r="JA52">
        <f>'Dat1'!ZI53</f>
        <v>0</v>
      </c>
      <c r="JB52">
        <f>'Dat1'!ZJ53</f>
        <v>0</v>
      </c>
      <c r="JC52" s="12">
        <f t="shared" si="21"/>
        <v>0</v>
      </c>
      <c r="JD52" s="12">
        <f t="shared" si="22"/>
        <v>41</v>
      </c>
      <c r="JE52">
        <f>'Dat1'!ZK53</f>
        <v>0</v>
      </c>
      <c r="JF52">
        <f>'Dat1'!ZL53</f>
        <v>0</v>
      </c>
      <c r="JG52">
        <f>'Dat1'!ZM53</f>
        <v>0</v>
      </c>
      <c r="JH52">
        <f>'Dat1'!ZN53</f>
        <v>0</v>
      </c>
      <c r="JI52">
        <f>'Dat1'!ZO53</f>
        <v>0</v>
      </c>
      <c r="JJ52">
        <f>'Dat1'!ZP53</f>
        <v>0</v>
      </c>
      <c r="JK52">
        <f>'Dat1'!ZQ53</f>
        <v>0</v>
      </c>
      <c r="JL52">
        <f>'Dat1'!ZR53</f>
        <v>0</v>
      </c>
      <c r="JM52">
        <f>'Dat1'!ZS53</f>
        <v>0</v>
      </c>
      <c r="JN52">
        <f>'Dat1'!ZT53</f>
        <v>0</v>
      </c>
      <c r="JO52">
        <f>'Dat1'!ZU53</f>
        <v>0</v>
      </c>
      <c r="JP52">
        <f>'Dat1'!ZV53</f>
        <v>0</v>
      </c>
      <c r="JQ52">
        <f>'Dat1'!ZW53</f>
        <v>0</v>
      </c>
      <c r="JR52">
        <f>'Dat1'!ZX53</f>
        <v>0</v>
      </c>
      <c r="JS52">
        <f>'Dat1'!ZY53</f>
        <v>0</v>
      </c>
      <c r="JT52">
        <f>'Dat1'!ZZ53</f>
        <v>0</v>
      </c>
      <c r="JU52">
        <f>'Dat1'!AAA53</f>
        <v>0</v>
      </c>
      <c r="JV52">
        <f>'Dat1'!AAB53</f>
        <v>0</v>
      </c>
      <c r="JW52">
        <f>'Dat1'!AAC53</f>
        <v>0</v>
      </c>
      <c r="JX52">
        <f>'Dat1'!AAD53</f>
        <v>0</v>
      </c>
      <c r="JY52">
        <f>'Dat1'!AAE53</f>
        <v>0</v>
      </c>
      <c r="JZ52">
        <f>'Dat1'!AAF53</f>
        <v>0</v>
      </c>
      <c r="KA52">
        <f>'Dat1'!AAG53</f>
        <v>1</v>
      </c>
      <c r="KB52">
        <f>'Dat1'!AAH53</f>
        <v>0</v>
      </c>
      <c r="KC52">
        <f>'Dat1'!AAI53</f>
        <v>12</v>
      </c>
      <c r="KD52">
        <f>'Dat1'!AAJ53</f>
        <v>0</v>
      </c>
      <c r="KE52">
        <f>'Dat1'!AAK53</f>
        <v>0</v>
      </c>
      <c r="KF52">
        <f>'Dat1'!AAL53</f>
        <v>0</v>
      </c>
      <c r="KG52">
        <f>'Dat1'!AAM53</f>
        <v>18</v>
      </c>
      <c r="KH52">
        <f>'Dat1'!AAN53</f>
        <v>0</v>
      </c>
      <c r="KI52">
        <f>'Dat1'!AAO53</f>
        <v>0</v>
      </c>
      <c r="KJ52">
        <f>'Dat1'!AAP53</f>
        <v>0</v>
      </c>
      <c r="KK52">
        <f>'Dat1'!AAQ53</f>
        <v>0</v>
      </c>
      <c r="KL52">
        <f>'Dat1'!AAR53</f>
        <v>0</v>
      </c>
      <c r="KM52">
        <f>'Dat1'!AAS53</f>
        <v>0</v>
      </c>
      <c r="KN52">
        <f>'Dat1'!AAT53</f>
        <v>0</v>
      </c>
      <c r="KO52">
        <f>'Dat1'!AAU53</f>
        <v>0</v>
      </c>
      <c r="KP52">
        <f>'Dat1'!AAV53</f>
        <v>0</v>
      </c>
      <c r="KQ52">
        <f>'Dat1'!AAW53</f>
        <v>2</v>
      </c>
      <c r="KR52">
        <f>'Dat1'!AAX53</f>
        <v>0</v>
      </c>
      <c r="KS52">
        <f>'Dat1'!AAY53</f>
        <v>0</v>
      </c>
      <c r="KT52">
        <f>'Dat1'!AAZ53</f>
        <v>0</v>
      </c>
      <c r="KU52">
        <f>'Dat1'!ABA53</f>
        <v>0</v>
      </c>
      <c r="KV52">
        <f>'Dat1'!ABB53</f>
        <v>0</v>
      </c>
      <c r="KW52" s="12">
        <f>SUM(Dat1fix!JE52:JZ52)</f>
        <v>0</v>
      </c>
      <c r="KX52" s="12">
        <f t="shared" si="14"/>
        <v>33</v>
      </c>
      <c r="KY52" s="12">
        <f>'Dat1'!ABC53</f>
        <v>2</v>
      </c>
      <c r="KZ52" s="12">
        <f>'Dat1'!ABD53</f>
        <v>5</v>
      </c>
      <c r="LA52">
        <f>'Dat1'!ABE53</f>
        <v>0</v>
      </c>
      <c r="LB52">
        <f>'Dat1'!ABF53</f>
        <v>0</v>
      </c>
      <c r="LC52">
        <f>'Dat1'!ABG53</f>
        <v>0</v>
      </c>
      <c r="LD52">
        <f>'Dat1'!VI53</f>
        <v>0</v>
      </c>
      <c r="LE52">
        <f>'Dat1'!VJ53</f>
        <v>0</v>
      </c>
      <c r="LF52">
        <f>'Dat1'!VK53</f>
        <v>0</v>
      </c>
      <c r="LG52">
        <f>'Dat1'!VL53</f>
        <v>0</v>
      </c>
      <c r="LH52">
        <f>'Dat1'!VM53</f>
        <v>27</v>
      </c>
      <c r="LI52">
        <f>'Dat1'!VN53</f>
        <v>55</v>
      </c>
      <c r="LJ52">
        <f>'Dat1'!VO53</f>
        <v>19</v>
      </c>
      <c r="LK52">
        <f>'Dat1'!VP53</f>
        <v>42</v>
      </c>
      <c r="LL52">
        <f>'Dat1'!VQ53</f>
        <v>0</v>
      </c>
      <c r="LM52">
        <f>'Dat1'!VR53</f>
        <v>0</v>
      </c>
      <c r="LN52">
        <f>'Dat1'!VS53</f>
        <v>2</v>
      </c>
      <c r="LO52">
        <f>'Dat1'!VT53</f>
        <v>7</v>
      </c>
      <c r="LP52">
        <f>'Dat1'!VU53</f>
        <v>0</v>
      </c>
      <c r="LQ52">
        <f>'Dat1'!VV53</f>
        <v>0</v>
      </c>
      <c r="LR52">
        <f>'Dat1'!VW53</f>
        <v>0</v>
      </c>
      <c r="LS52">
        <f>'Dat1'!VX53</f>
        <v>0</v>
      </c>
      <c r="LT52">
        <f>'Dat1'!VY53</f>
        <v>41</v>
      </c>
      <c r="LU52">
        <f>'Dat1'!VZ53</f>
        <v>33</v>
      </c>
      <c r="LV52" s="12">
        <f>'Dat1'!WA53</f>
        <v>1</v>
      </c>
      <c r="LW52" s="12">
        <f>'Dat1'!WB53</f>
        <v>1</v>
      </c>
      <c r="LX52" s="12">
        <f>'Dat1'!WC53</f>
        <v>8</v>
      </c>
      <c r="LY52" s="12">
        <f>'Dat1'!WD53</f>
        <v>0</v>
      </c>
      <c r="LZ52" s="364">
        <f>'Dat1'!AG53</f>
        <v>32</v>
      </c>
      <c r="MA52" s="364">
        <f>'Dat1'!AH53</f>
        <v>24</v>
      </c>
      <c r="MB52" s="364">
        <f>'Dat1'!AI53</f>
        <v>29</v>
      </c>
      <c r="MC52" s="364">
        <f>'Dat1'!AJ53</f>
        <v>0</v>
      </c>
      <c r="MD52" s="364">
        <f>'Dat1'!WE53</f>
        <v>81</v>
      </c>
    </row>
    <row r="53" spans="1:342">
      <c r="A53" s="73">
        <f>'Dat1'!C54</f>
        <v>4</v>
      </c>
      <c r="B53" t="str">
        <f>'Dat1'!F54</f>
        <v>Sør-Trøndelag</v>
      </c>
      <c r="C53" t="str">
        <f>'Dat1'!G54</f>
        <v>Charlottenlund vgs</v>
      </c>
      <c r="D53" t="str">
        <f>'Dat1'!H54&amp;" ("&amp;LEFT('Dat1'!I54,1)&amp;"S)"</f>
        <v>Trondheim fengsel Leira avd (LS)</v>
      </c>
      <c r="E53">
        <f t="shared" si="18"/>
        <v>2</v>
      </c>
      <c r="F53">
        <f t="shared" si="15"/>
        <v>2</v>
      </c>
      <c r="G53">
        <f>'Dat1'!J54</f>
        <v>29</v>
      </c>
      <c r="H53" s="8">
        <f>('Dat1'!AK54+'Dat1'!AM54+'Dat1'!AO54+'Dat1'!AQ54)/$A53</f>
        <v>0</v>
      </c>
      <c r="I53" s="8">
        <f>('Dat1'!AL54+'Dat1'!AN54+'Dat1'!AP54+'Dat1'!AR54)/$A53</f>
        <v>0</v>
      </c>
      <c r="J53">
        <f>('Dat1'!AS54+'Dat1'!BS54+'Dat1'!CS54+'Dat1'!DS54)/$A53</f>
        <v>0</v>
      </c>
      <c r="K53">
        <f>('Dat1'!AT54+'Dat1'!BT54+'Dat1'!CT54+'Dat1'!DT54)/$A53</f>
        <v>0</v>
      </c>
      <c r="L53">
        <f>('Dat1'!AU54+'Dat1'!BU54+'Dat1'!CU54+'Dat1'!DU54)/$A53</f>
        <v>0</v>
      </c>
      <c r="M53">
        <f>('Dat1'!AV54+'Dat1'!BV54+'Dat1'!CV54+'Dat1'!DV54)/$A53</f>
        <v>0</v>
      </c>
      <c r="N53">
        <f>('Dat1'!AW54+'Dat1'!BW54+'Dat1'!CW54+'Dat1'!DW54)/$A53</f>
        <v>0.5</v>
      </c>
      <c r="O53">
        <f>('Dat1'!AX54+'Dat1'!BX54+'Dat1'!CX54+'Dat1'!DX54)/$A53</f>
        <v>0</v>
      </c>
      <c r="P53">
        <f>('Dat1'!AY54+'Dat1'!BY54+'Dat1'!CY54+'Dat1'!DY54)/$A53</f>
        <v>0</v>
      </c>
      <c r="Q53">
        <f>('Dat1'!AZ54+'Dat1'!BZ54+'Dat1'!CZ54+'Dat1'!DZ54)/$A53</f>
        <v>0</v>
      </c>
      <c r="R53">
        <f>('Dat1'!BA54+'Dat1'!CA54+'Dat1'!DA54+'Dat1'!EA54)/$A53</f>
        <v>0</v>
      </c>
      <c r="S53">
        <f>('Dat1'!BB54+'Dat1'!CB54+'Dat1'!DB54+'Dat1'!EB54)/$A53</f>
        <v>0</v>
      </c>
      <c r="T53">
        <f>('Dat1'!BC54+'Dat1'!CC54+'Dat1'!DC54+'Dat1'!EC54)/$A53</f>
        <v>0.5</v>
      </c>
      <c r="U53">
        <f>('Dat1'!BD54+'Dat1'!CD54+'Dat1'!DD54+'Dat1'!ED54)/$A53</f>
        <v>0</v>
      </c>
      <c r="V53">
        <f>('Dat1'!BE54+'Dat1'!CE54+'Dat1'!DE54+'Dat1'!EE54)/$A53</f>
        <v>2</v>
      </c>
      <c r="W53">
        <f>('Dat1'!BF54+'Dat1'!CF54+'Dat1'!DF54+'Dat1'!EF54)/$A53</f>
        <v>0</v>
      </c>
      <c r="X53">
        <f>('Dat1'!BG54+'Dat1'!CG54+'Dat1'!DG54+'Dat1'!EG54)/$A53</f>
        <v>0</v>
      </c>
      <c r="Y53">
        <f>('Dat1'!BH54+'Dat1'!CH54+'Dat1'!DH54+'Dat1'!EH54)/$A53</f>
        <v>0</v>
      </c>
      <c r="Z53">
        <f>('Dat1'!BI54+'Dat1'!CI54+'Dat1'!DI54+'Dat1'!EI54)/$A53</f>
        <v>0</v>
      </c>
      <c r="AA53">
        <f>('Dat1'!BJ54+'Dat1'!CJ54+'Dat1'!DJ54+'Dat1'!EJ54)/$A53</f>
        <v>1</v>
      </c>
      <c r="AB53">
        <f>('Dat1'!BK54+'Dat1'!CK54+'Dat1'!DK54+'Dat1'!EK54)/$A53</f>
        <v>0</v>
      </c>
      <c r="AC53">
        <f>('Dat1'!BL54+'Dat1'!CL54+'Dat1'!DL54+'Dat1'!EL54)/$A53</f>
        <v>0</v>
      </c>
      <c r="AD53">
        <f>('Dat1'!BM54+'Dat1'!CM54+'Dat1'!DM54+'Dat1'!EM54)/$A53</f>
        <v>0</v>
      </c>
      <c r="AE53">
        <f>('Dat1'!BN54+'Dat1'!CN54+'Dat1'!DN54+'Dat1'!EN54)/$A53</f>
        <v>0</v>
      </c>
      <c r="AF53">
        <f>('Dat1'!BO54+'Dat1'!CO54+'Dat1'!DO54+'Dat1'!EO54)/$A53</f>
        <v>0.5</v>
      </c>
      <c r="AG53">
        <f>('Dat1'!BP54+'Dat1'!CP54+'Dat1'!DP54+'Dat1'!EP54)/$A53</f>
        <v>0.25</v>
      </c>
      <c r="AH53">
        <f>('Dat1'!BQ54+'Dat1'!CQ54+'Dat1'!DQ54+'Dat1'!EQ54)/$A53</f>
        <v>0</v>
      </c>
      <c r="AI53">
        <f>('Dat1'!BR54+'Dat1'!CR54+'Dat1'!DR54+'Dat1'!ER54)/$A53</f>
        <v>0.5</v>
      </c>
      <c r="AJ53" s="8">
        <f t="shared" si="5"/>
        <v>3</v>
      </c>
      <c r="AK53" s="8">
        <f t="shared" si="6"/>
        <v>2.25</v>
      </c>
      <c r="AL53">
        <f>('Dat1'!ES54+'Dat1'!GM54+'Dat1'!IG54+'Dat1'!KA54)/$A53</f>
        <v>0</v>
      </c>
      <c r="AM53">
        <f>('Dat1'!ET54+'Dat1'!GN54+'Dat1'!IH54+'Dat1'!KB54)/$A53</f>
        <v>0</v>
      </c>
      <c r="AN53">
        <f>('Dat1'!EU54+'Dat1'!GO54+'Dat1'!II54+'Dat1'!KC54)/$A53</f>
        <v>0</v>
      </c>
      <c r="AO53">
        <f>('Dat1'!EV54+'Dat1'!GP54+'Dat1'!IJ54+'Dat1'!KD54)/$A53</f>
        <v>0</v>
      </c>
      <c r="AP53">
        <f>('Dat1'!EW54+'Dat1'!GQ54+'Dat1'!IK54+'Dat1'!KE54)/$A53</f>
        <v>0</v>
      </c>
      <c r="AQ53">
        <f>('Dat1'!EX54+'Dat1'!GR54+'Dat1'!IL54+'Dat1'!KF54)/$A53</f>
        <v>0</v>
      </c>
      <c r="AR53">
        <f>('Dat1'!EY54+'Dat1'!GS54+'Dat1'!IM54+'Dat1'!KG54)/$A53</f>
        <v>0</v>
      </c>
      <c r="AS53">
        <f>('Dat1'!EZ54+'Dat1'!GT54+'Dat1'!IN54+'Dat1'!KH54)/$A53</f>
        <v>0</v>
      </c>
      <c r="AT53">
        <f>('Dat1'!FA54+'Dat1'!GU54+'Dat1'!IO54+'Dat1'!KI54)/$A53</f>
        <v>0</v>
      </c>
      <c r="AU53">
        <f>('Dat1'!FB54+'Dat1'!GV54+'Dat1'!IP54+'Dat1'!KJ54)/$A53</f>
        <v>0</v>
      </c>
      <c r="AV53">
        <f>('Dat1'!FC54+'Dat1'!GW54+'Dat1'!IQ54+'Dat1'!KK54)/$A53</f>
        <v>0</v>
      </c>
      <c r="AW53">
        <f>('Dat1'!FD54+'Dat1'!GX54+'Dat1'!IR54+'Dat1'!KL54)/$A53</f>
        <v>0</v>
      </c>
      <c r="AX53">
        <f>('Dat1'!FE54+'Dat1'!GY54+'Dat1'!IS54+'Dat1'!KM54)/$A53</f>
        <v>0</v>
      </c>
      <c r="AY53">
        <f>('Dat1'!FF54+'Dat1'!GZ54+'Dat1'!IT54+'Dat1'!KN54)/$A53</f>
        <v>0</v>
      </c>
      <c r="AZ53">
        <f>('Dat1'!FG54+'Dat1'!HA54+'Dat1'!IU54+'Dat1'!KO54)/$A53</f>
        <v>0</v>
      </c>
      <c r="BA53">
        <f>('Dat1'!FH54+'Dat1'!HB54+'Dat1'!IV54+'Dat1'!KP54)/$A53</f>
        <v>0</v>
      </c>
      <c r="BB53">
        <f>('Dat1'!FI54+'Dat1'!HC54+'Dat1'!IW54+'Dat1'!KQ54)/$A53</f>
        <v>0</v>
      </c>
      <c r="BC53">
        <f>('Dat1'!FJ54+'Dat1'!HD54+'Dat1'!IX54+'Dat1'!KR54)/$A53</f>
        <v>0</v>
      </c>
      <c r="BD53">
        <f>('Dat1'!FK54+'Dat1'!HE54+'Dat1'!IY54+'Dat1'!KS54)/$A53</f>
        <v>0</v>
      </c>
      <c r="BE53">
        <f>('Dat1'!FL54+'Dat1'!HF54+'Dat1'!IZ54+'Dat1'!KT54)/$A53</f>
        <v>0</v>
      </c>
      <c r="BF53">
        <f>('Dat1'!FM54+'Dat1'!HG54+'Dat1'!JA54+'Dat1'!KU54)/$A53</f>
        <v>0</v>
      </c>
      <c r="BG53">
        <f>('Dat1'!FN54+'Dat1'!HH54+'Dat1'!JB54+'Dat1'!KV54)/$A53</f>
        <v>0</v>
      </c>
      <c r="BH53">
        <f>('Dat1'!FO54+'Dat1'!HI54+'Dat1'!JC54+'Dat1'!KW54)/$A53</f>
        <v>0</v>
      </c>
      <c r="BI53">
        <f>('Dat1'!FP54+'Dat1'!HJ54+'Dat1'!JD54+'Dat1'!KX54)/$A53</f>
        <v>0</v>
      </c>
      <c r="BJ53">
        <f>('Dat1'!FQ54+'Dat1'!HK54+'Dat1'!JE54+'Dat1'!KY54)/$A53</f>
        <v>0</v>
      </c>
      <c r="BK53">
        <f>('Dat1'!FR54+'Dat1'!HL54+'Dat1'!JF54+'Dat1'!KZ54)/$A53</f>
        <v>0</v>
      </c>
      <c r="BL53">
        <f>('Dat1'!FS54+'Dat1'!HM54+'Dat1'!JG54+'Dat1'!LA54)/$A53</f>
        <v>0</v>
      </c>
      <c r="BM53">
        <f>('Dat1'!FT54+'Dat1'!HN54+'Dat1'!JH54+'Dat1'!LB54)/$A53</f>
        <v>0</v>
      </c>
      <c r="BN53">
        <f>('Dat1'!FU54+'Dat1'!HO54+'Dat1'!JI54+'Dat1'!LC54)/$A53</f>
        <v>0</v>
      </c>
      <c r="BO53">
        <f>('Dat1'!FV54+'Dat1'!HP54+'Dat1'!JJ54+'Dat1'!LD54)/$A53</f>
        <v>0</v>
      </c>
      <c r="BP53">
        <f>('Dat1'!FW54+'Dat1'!HQ54+'Dat1'!JK54+'Dat1'!LE54)/$A53</f>
        <v>0</v>
      </c>
      <c r="BQ53">
        <f>('Dat1'!FX54+'Dat1'!HR54+'Dat1'!JL54+'Dat1'!LF54)/$A53</f>
        <v>0</v>
      </c>
      <c r="BR53">
        <f>('Dat1'!FY54+'Dat1'!HS54+'Dat1'!JM54+'Dat1'!LG54)/$A53</f>
        <v>0</v>
      </c>
      <c r="BS53">
        <f>('Dat1'!FZ54+'Dat1'!HT54+'Dat1'!JN54+'Dat1'!LH54)/$A53</f>
        <v>0</v>
      </c>
      <c r="BT53">
        <f>('Dat1'!GA54+'Dat1'!HU54+'Dat1'!JO54+'Dat1'!LI54)/$A53</f>
        <v>0</v>
      </c>
      <c r="BU53">
        <f>('Dat1'!GB54+'Dat1'!HV54+'Dat1'!JP54+'Dat1'!LJ54)/$A53</f>
        <v>0</v>
      </c>
      <c r="BV53">
        <f>('Dat1'!GC54+'Dat1'!HW54+'Dat1'!JQ54+'Dat1'!LK54)/$A53</f>
        <v>0</v>
      </c>
      <c r="BW53">
        <f>('Dat1'!GD54+'Dat1'!HX54+'Dat1'!JR54+'Dat1'!LL54)/$A53</f>
        <v>0</v>
      </c>
      <c r="BX53">
        <f>('Dat1'!GE54+'Dat1'!HY54+'Dat1'!JS54+'Dat1'!LM54)/$A53</f>
        <v>0</v>
      </c>
      <c r="BY53">
        <f>('Dat1'!GF54+'Dat1'!HZ54+'Dat1'!JT54+'Dat1'!LN54)/$A53</f>
        <v>0</v>
      </c>
      <c r="BZ53">
        <f>('Dat1'!GG54+'Dat1'!IA54+'Dat1'!JU54+'Dat1'!LO54)/$A53</f>
        <v>0</v>
      </c>
      <c r="CA53">
        <f>('Dat1'!GH54+'Dat1'!IB54+'Dat1'!JV54+'Dat1'!LP54)/$A53</f>
        <v>0</v>
      </c>
      <c r="CB53">
        <f>('Dat1'!GI54+'Dat1'!IC54+'Dat1'!JW54+'Dat1'!LQ54)/$A53</f>
        <v>0</v>
      </c>
      <c r="CC53">
        <f>('Dat1'!GJ54+'Dat1'!ID54+'Dat1'!JX54+'Dat1'!LR54)/$A53</f>
        <v>0</v>
      </c>
      <c r="CD53">
        <f>('Dat1'!GK54+'Dat1'!IE54+'Dat1'!JY54+'Dat1'!LS54)/$A53</f>
        <v>0</v>
      </c>
      <c r="CE53">
        <f>('Dat1'!GL54+'Dat1'!IF54+'Dat1'!JZ54+'Dat1'!LT54)/$A53</f>
        <v>0</v>
      </c>
      <c r="CF53" s="8">
        <f t="shared" si="19"/>
        <v>0</v>
      </c>
      <c r="CG53" s="8">
        <f t="shared" si="20"/>
        <v>0</v>
      </c>
      <c r="CH53">
        <f>('Dat1'!LU54+'Dat1'!NM54+'Dat1'!PE54+'Dat1'!QW54)/$A53</f>
        <v>0</v>
      </c>
      <c r="CI53">
        <f>('Dat1'!LV54+'Dat1'!NN54+'Dat1'!PF54+'Dat1'!QX54)/$A53</f>
        <v>0</v>
      </c>
      <c r="CJ53">
        <f>('Dat1'!LW54+'Dat1'!NO54+'Dat1'!PG54+'Dat1'!QY54)/$A53</f>
        <v>0</v>
      </c>
      <c r="CK53">
        <f>('Dat1'!LX54+'Dat1'!NP54+'Dat1'!PH54+'Dat1'!QZ54)/$A53</f>
        <v>0</v>
      </c>
      <c r="CL53">
        <f>('Dat1'!LY54+'Dat1'!NQ54+'Dat1'!PI54+'Dat1'!RA54)/$A53</f>
        <v>0</v>
      </c>
      <c r="CM53">
        <f>('Dat1'!LZ54+'Dat1'!NR54+'Dat1'!PJ54+'Dat1'!RB54)/$A53</f>
        <v>0</v>
      </c>
      <c r="CN53">
        <f>('Dat1'!MA54+'Dat1'!NS54+'Dat1'!PK54+'Dat1'!RC54)/$A53</f>
        <v>0</v>
      </c>
      <c r="CO53">
        <f>('Dat1'!MB54+'Dat1'!NT54+'Dat1'!PL54+'Dat1'!RD54)/$A53</f>
        <v>0</v>
      </c>
      <c r="CP53">
        <f>('Dat1'!MC54+'Dat1'!NU54+'Dat1'!PM54+'Dat1'!RE54)/$A53</f>
        <v>0</v>
      </c>
      <c r="CQ53">
        <f>('Dat1'!MD54+'Dat1'!NV54+'Dat1'!PN54+'Dat1'!RF54)/$A53</f>
        <v>0</v>
      </c>
      <c r="CR53">
        <f>('Dat1'!ME54+'Dat1'!NW54+'Dat1'!PO54+'Dat1'!RG54)/$A53</f>
        <v>0</v>
      </c>
      <c r="CS53">
        <f>('Dat1'!MF54+'Dat1'!NX54+'Dat1'!PP54+'Dat1'!RH54)/$A53</f>
        <v>0</v>
      </c>
      <c r="CT53">
        <f>('Dat1'!MG54+'Dat1'!NY54+'Dat1'!PQ54+'Dat1'!RI54)/$A53</f>
        <v>0</v>
      </c>
      <c r="CU53">
        <f>('Dat1'!MH54+'Dat1'!NZ54+'Dat1'!PR54+'Dat1'!RJ54)/$A53</f>
        <v>0</v>
      </c>
      <c r="CV53">
        <f>('Dat1'!MI54+'Dat1'!OA54+'Dat1'!PS54+'Dat1'!RK54)/$A53</f>
        <v>0</v>
      </c>
      <c r="CW53">
        <f>('Dat1'!MJ54+'Dat1'!OB54+'Dat1'!PT54+'Dat1'!RL54)/$A53</f>
        <v>0</v>
      </c>
      <c r="CX53">
        <f>('Dat1'!MK54+'Dat1'!OC54+'Dat1'!PU54+'Dat1'!RM54)/$A53</f>
        <v>0</v>
      </c>
      <c r="CY53">
        <f>('Dat1'!ML54+'Dat1'!OD54+'Dat1'!PV54+'Dat1'!RN54)/$A53</f>
        <v>0</v>
      </c>
      <c r="CZ53">
        <f>('Dat1'!MM54+'Dat1'!OE54+'Dat1'!PW54+'Dat1'!RO54)/$A53</f>
        <v>0</v>
      </c>
      <c r="DA53">
        <f>('Dat1'!MN54+'Dat1'!OF54+'Dat1'!PX54+'Dat1'!RP54)/$A53</f>
        <v>0</v>
      </c>
      <c r="DB53">
        <f>('Dat1'!MO54+'Dat1'!OG54+'Dat1'!PY54+'Dat1'!RQ54)/$A53</f>
        <v>0</v>
      </c>
      <c r="DC53">
        <f>('Dat1'!MP54+'Dat1'!OH54+'Dat1'!PZ54+'Dat1'!RR54)/$A53</f>
        <v>0</v>
      </c>
      <c r="DD53">
        <f>('Dat1'!MQ54+'Dat1'!OI54+'Dat1'!QA54+'Dat1'!RS54)/$A53</f>
        <v>0</v>
      </c>
      <c r="DE53">
        <f>('Dat1'!MR54+'Dat1'!OJ54+'Dat1'!QB54+'Dat1'!RT54)/$A53</f>
        <v>0</v>
      </c>
      <c r="DF53">
        <f>('Dat1'!MS54+'Dat1'!OK54+'Dat1'!QC54+'Dat1'!RU54)/$A53</f>
        <v>0</v>
      </c>
      <c r="DG53">
        <f>('Dat1'!MT54+'Dat1'!OL54+'Dat1'!QD54+'Dat1'!RV54)/$A53</f>
        <v>0</v>
      </c>
      <c r="DH53">
        <f>('Dat1'!MU54+'Dat1'!OM54+'Dat1'!QE54+'Dat1'!RW54)/$A53</f>
        <v>0</v>
      </c>
      <c r="DI53">
        <f>('Dat1'!MV54+'Dat1'!ON54+'Dat1'!QF54+'Dat1'!RX54)/$A53</f>
        <v>0</v>
      </c>
      <c r="DJ53">
        <f>('Dat1'!MW54+'Dat1'!OO54+'Dat1'!QG54+'Dat1'!RY54)/$A53</f>
        <v>0</v>
      </c>
      <c r="DK53">
        <f>('Dat1'!MX54+'Dat1'!OP54+'Dat1'!QH54+'Dat1'!RZ54)/$A53</f>
        <v>0</v>
      </c>
      <c r="DL53">
        <f>('Dat1'!MY54+'Dat1'!OQ54+'Dat1'!QI54+'Dat1'!SA54)/$A53</f>
        <v>0</v>
      </c>
      <c r="DM53">
        <f>('Dat1'!MZ54+'Dat1'!OR54+'Dat1'!QJ54+'Dat1'!SB54)/$A53</f>
        <v>0</v>
      </c>
      <c r="DN53">
        <f>('Dat1'!NA54+'Dat1'!OS54+'Dat1'!QK54+'Dat1'!SC54)/$A53</f>
        <v>0</v>
      </c>
      <c r="DO53">
        <f>('Dat1'!NB54+'Dat1'!OT54+'Dat1'!QL54+'Dat1'!SD54)/$A53</f>
        <v>0</v>
      </c>
      <c r="DP53">
        <f>('Dat1'!NC54+'Dat1'!OU54+'Dat1'!QM54+'Dat1'!SE54)/$A53</f>
        <v>0</v>
      </c>
      <c r="DQ53">
        <f>('Dat1'!ND54+'Dat1'!OV54+'Dat1'!QN54+'Dat1'!SF54)/$A53</f>
        <v>0</v>
      </c>
      <c r="DR53">
        <f>('Dat1'!NE54+'Dat1'!OW54+'Dat1'!QO54+'Dat1'!SG54)/$A53</f>
        <v>0</v>
      </c>
      <c r="DS53">
        <f>('Dat1'!NF54+'Dat1'!OX54+'Dat1'!QP54+'Dat1'!SH54)/$A53</f>
        <v>0</v>
      </c>
      <c r="DT53">
        <f>('Dat1'!NG54+'Dat1'!OY54+'Dat1'!QQ54+'Dat1'!SI54)/$A53</f>
        <v>0</v>
      </c>
      <c r="DU53">
        <f>('Dat1'!NH54+'Dat1'!OZ54+'Dat1'!QR54+'Dat1'!SJ54)/$A53</f>
        <v>0</v>
      </c>
      <c r="DV53">
        <f>('Dat1'!NI54+'Dat1'!PA54+'Dat1'!QS54+'Dat1'!SK54)/$A53</f>
        <v>0</v>
      </c>
      <c r="DW53">
        <f>('Dat1'!NJ54+'Dat1'!PB54+'Dat1'!QT54+'Dat1'!SL54)/$A53</f>
        <v>0</v>
      </c>
      <c r="DX53">
        <f>('Dat1'!NK54+'Dat1'!PC54+'Dat1'!QU54+'Dat1'!SM54)/$A53</f>
        <v>0</v>
      </c>
      <c r="DY53">
        <f>('Dat1'!NL54+'Dat1'!PD54+'Dat1'!QV54+'Dat1'!SN54)/$A53</f>
        <v>0</v>
      </c>
      <c r="DZ53" s="8">
        <f t="shared" si="7"/>
        <v>0</v>
      </c>
      <c r="EA53" s="8">
        <f t="shared" si="8"/>
        <v>0</v>
      </c>
      <c r="EB53" s="127">
        <f>('Dat1'!SO54+'Dat1'!SQ54+'Dat1'!SS54+'Dat1'!SU54)/$A53</f>
        <v>0</v>
      </c>
      <c r="EC53" s="127">
        <f>('Dat1'!SP54+'Dat1'!SR54+'Dat1'!ST54+'Dat1'!SV54)/$A53</f>
        <v>0</v>
      </c>
      <c r="ED53" s="8">
        <f t="shared" si="16"/>
        <v>0</v>
      </c>
      <c r="EE53" s="8">
        <f t="shared" si="9"/>
        <v>0</v>
      </c>
      <c r="EF53">
        <f>SUM('Dat1'!SW54+'Dat1'!TE54+'Dat1'!TM54+'Dat1'!TU54)/$A53</f>
        <v>0</v>
      </c>
      <c r="EG53">
        <f>SUM('Dat1'!SX54+'Dat1'!TF54+'Dat1'!TN54+'Dat1'!TV54)/$A53</f>
        <v>0.75</v>
      </c>
      <c r="EH53">
        <f>SUM('Dat1'!SY54+'Dat1'!TG54+'Dat1'!TO54+'Dat1'!TW54)/$A53</f>
        <v>0</v>
      </c>
      <c r="EI53">
        <f>SUM('Dat1'!SZ54+'Dat1'!TH54+'Dat1'!TP54+'Dat1'!TX54)/$A53</f>
        <v>0</v>
      </c>
      <c r="EJ53">
        <f>SUM('Dat1'!TA54+'Dat1'!TI54+'Dat1'!TQ54+'Dat1'!TY54)/$A53</f>
        <v>0</v>
      </c>
      <c r="EK53">
        <f>SUM('Dat1'!TB54+'Dat1'!TJ54+'Dat1'!TR54+'Dat1'!TZ54)/$A53</f>
        <v>0</v>
      </c>
      <c r="EL53">
        <f>SUM('Dat1'!TC54+'Dat1'!TK54+'Dat1'!TS54+'Dat1'!UA54)/$A53</f>
        <v>0</v>
      </c>
      <c r="EM53">
        <f>SUM('Dat1'!TD54+'Dat1'!TL54+'Dat1'!TT54+'Dat1'!UB54)/$A53</f>
        <v>0</v>
      </c>
      <c r="EN53" s="8">
        <f t="shared" si="10"/>
        <v>0.75</v>
      </c>
      <c r="EO53" s="8">
        <f t="shared" si="11"/>
        <v>0</v>
      </c>
      <c r="EP53" s="7">
        <f>('Dat1'!UC54+'Dat1'!UG54)/2</f>
        <v>6</v>
      </c>
      <c r="EQ53" s="7">
        <f>('Dat1'!UD54+'Dat1'!UH54)/2</f>
        <v>0</v>
      </c>
      <c r="ER53" s="7">
        <f>('Dat1'!UE54+'Dat1'!UI54)/2</f>
        <v>0</v>
      </c>
      <c r="ES53" s="7">
        <f>('Dat1'!UF54+'Dat1'!UJ54)/2</f>
        <v>0</v>
      </c>
      <c r="ET53" s="8">
        <f>('Dat1'!UK54+'Dat1'!UT54)/2</f>
        <v>0</v>
      </c>
      <c r="EU53" s="8">
        <f>('Dat1'!UL54+'Dat1'!UU54)/2</f>
        <v>0</v>
      </c>
      <c r="EV53" s="8">
        <f>('Dat1'!UM54+'Dat1'!UV54)/2</f>
        <v>1</v>
      </c>
      <c r="EW53" s="8">
        <f>('Dat1'!UN54+'Dat1'!UW54)/2</f>
        <v>0</v>
      </c>
      <c r="EX53" s="8">
        <f>('Dat1'!UO54+'Dat1'!UX54)/2</f>
        <v>2</v>
      </c>
      <c r="EY53" s="8">
        <f>('Dat1'!UP54+'Dat1'!UY54)/2</f>
        <v>3</v>
      </c>
      <c r="EZ53" s="8">
        <f>('Dat1'!UQ54+'Dat1'!UZ54)/2</f>
        <v>0</v>
      </c>
      <c r="FA53" s="8">
        <f>('Dat1'!UR54+'Dat1'!VA54)/2</f>
        <v>0</v>
      </c>
      <c r="FB53" s="8">
        <f>('Dat1'!US54+'Dat1'!VB54)/2</f>
        <v>0</v>
      </c>
      <c r="FC53">
        <f>'Dat1'!VC54</f>
        <v>0</v>
      </c>
      <c r="FD53">
        <f>'Dat1'!VD54</f>
        <v>0</v>
      </c>
      <c r="FE53">
        <f>'Dat1'!VE54</f>
        <v>0</v>
      </c>
      <c r="FF53">
        <f>'Dat1'!VF54</f>
        <v>0</v>
      </c>
      <c r="FG53">
        <f>'Dat1'!VG54</f>
        <v>0</v>
      </c>
      <c r="FH53">
        <f>'Dat1'!VH54</f>
        <v>0</v>
      </c>
      <c r="FI53">
        <f>'Dat1'!VI54</f>
        <v>0</v>
      </c>
      <c r="FJ53">
        <f>'Dat1'!VJ54</f>
        <v>0</v>
      </c>
      <c r="FK53">
        <f>'Dat1'!VK54</f>
        <v>0</v>
      </c>
      <c r="FL53">
        <f>'Dat1'!VL54</f>
        <v>0</v>
      </c>
      <c r="FM53">
        <f>'Dat1'!VM54</f>
        <v>7</v>
      </c>
      <c r="FN53">
        <f>'Dat1'!VN54</f>
        <v>8</v>
      </c>
      <c r="FO53">
        <f>'Dat1'!VO54</f>
        <v>0</v>
      </c>
      <c r="FP53">
        <f>'Dat1'!VP54</f>
        <v>0</v>
      </c>
      <c r="FQ53">
        <f>'Dat1'!VQ54</f>
        <v>0</v>
      </c>
      <c r="FR53">
        <f>'Dat1'!VR54</f>
        <v>0</v>
      </c>
      <c r="FS53">
        <f>'Dat1'!VS54</f>
        <v>0</v>
      </c>
      <c r="FT53">
        <f>'Dat1'!VT54</f>
        <v>0</v>
      </c>
      <c r="FU53">
        <f>'Dat1'!VU54</f>
        <v>0</v>
      </c>
      <c r="FV53">
        <f>'Dat1'!VV54</f>
        <v>0</v>
      </c>
      <c r="FW53">
        <f>'Dat1'!VW54</f>
        <v>0</v>
      </c>
      <c r="FX53">
        <f>'Dat1'!VX54</f>
        <v>0</v>
      </c>
      <c r="FY53">
        <f>'Dat1'!VY54</f>
        <v>3</v>
      </c>
      <c r="FZ53">
        <f>'Dat1'!VZ54</f>
        <v>0</v>
      </c>
      <c r="GA53">
        <f>'Dat1'!WA54</f>
        <v>3</v>
      </c>
      <c r="GB53">
        <f>'Dat1'!WB54</f>
        <v>2</v>
      </c>
      <c r="GC53">
        <f>'Dat1'!WC54</f>
        <v>5</v>
      </c>
      <c r="GD53">
        <f>'Dat1'!WD54</f>
        <v>0</v>
      </c>
      <c r="GE53" s="12">
        <f>'Dat1'!WO54</f>
        <v>0</v>
      </c>
      <c r="GF53" s="12">
        <f>'Dat1'!WP54</f>
        <v>0</v>
      </c>
      <c r="GG53">
        <f>'Dat1'!WQ54</f>
        <v>0</v>
      </c>
      <c r="GH53">
        <f>'Dat1'!WR54</f>
        <v>0</v>
      </c>
      <c r="GI53">
        <f>'Dat1'!WS54</f>
        <v>0</v>
      </c>
      <c r="GJ53">
        <f>'Dat1'!WT54</f>
        <v>0</v>
      </c>
      <c r="GK53">
        <f>'Dat1'!WU54</f>
        <v>0</v>
      </c>
      <c r="GL53">
        <f>'Dat1'!WV54</f>
        <v>0</v>
      </c>
      <c r="GM53">
        <f>'Dat1'!WW54</f>
        <v>0</v>
      </c>
      <c r="GN53">
        <f>'Dat1'!WX54</f>
        <v>0</v>
      </c>
      <c r="GO53">
        <f>'Dat1'!WY54</f>
        <v>0</v>
      </c>
      <c r="GP53">
        <f>'Dat1'!WZ54</f>
        <v>0</v>
      </c>
      <c r="GQ53">
        <f>'Dat1'!XA54</f>
        <v>0</v>
      </c>
      <c r="GR53">
        <f>'Dat1'!XB54</f>
        <v>0</v>
      </c>
      <c r="GS53">
        <f>'Dat1'!XC54</f>
        <v>0</v>
      </c>
      <c r="GT53">
        <f>'Dat1'!XD54</f>
        <v>0</v>
      </c>
      <c r="GU53">
        <f>'Dat1'!XE54</f>
        <v>0</v>
      </c>
      <c r="GV53">
        <f>'Dat1'!XF54</f>
        <v>0</v>
      </c>
      <c r="GW53">
        <f>'Dat1'!XG54</f>
        <v>0</v>
      </c>
      <c r="GX53">
        <f>'Dat1'!XH54</f>
        <v>3</v>
      </c>
      <c r="GY53">
        <f>'Dat1'!XI54</f>
        <v>0</v>
      </c>
      <c r="GZ53">
        <f>'Dat1'!XJ54</f>
        <v>0</v>
      </c>
      <c r="HA53">
        <f>'Dat1'!XK54</f>
        <v>0</v>
      </c>
      <c r="HB53">
        <f>'Dat1'!XL54</f>
        <v>0</v>
      </c>
      <c r="HC53">
        <f>'Dat1'!XM54</f>
        <v>1</v>
      </c>
      <c r="HD53">
        <f>'Dat1'!XN54</f>
        <v>2</v>
      </c>
      <c r="HE53">
        <f>'Dat1'!XO54</f>
        <v>1</v>
      </c>
      <c r="HF53">
        <f>'Dat1'!XP54</f>
        <v>4</v>
      </c>
      <c r="HG53" s="12">
        <f t="shared" si="12"/>
        <v>0</v>
      </c>
      <c r="HH53" s="12">
        <f t="shared" si="13"/>
        <v>11</v>
      </c>
      <c r="HI53">
        <f>'Dat1'!XQ54</f>
        <v>0</v>
      </c>
      <c r="HJ53">
        <f>'Dat1'!XR54</f>
        <v>0</v>
      </c>
      <c r="HK53">
        <f>'Dat1'!XS54</f>
        <v>0</v>
      </c>
      <c r="HL53">
        <f>'Dat1'!XT54</f>
        <v>0</v>
      </c>
      <c r="HM53">
        <f>'Dat1'!XU54</f>
        <v>0</v>
      </c>
      <c r="HN53">
        <f>'Dat1'!XV54</f>
        <v>0</v>
      </c>
      <c r="HO53">
        <f>'Dat1'!XW54</f>
        <v>0</v>
      </c>
      <c r="HP53">
        <f>'Dat1'!XX54</f>
        <v>0</v>
      </c>
      <c r="HQ53">
        <f>'Dat1'!XY54</f>
        <v>0</v>
      </c>
      <c r="HR53">
        <f>'Dat1'!XZ54</f>
        <v>0</v>
      </c>
      <c r="HS53">
        <f>'Dat1'!YA54</f>
        <v>0</v>
      </c>
      <c r="HT53">
        <f>'Dat1'!YB54</f>
        <v>0</v>
      </c>
      <c r="HU53">
        <f>'Dat1'!YC54</f>
        <v>0</v>
      </c>
      <c r="HV53">
        <f>'Dat1'!YD54</f>
        <v>0</v>
      </c>
      <c r="HW53">
        <f>'Dat1'!YE54</f>
        <v>0</v>
      </c>
      <c r="HX53">
        <f>'Dat1'!YF54</f>
        <v>0</v>
      </c>
      <c r="HY53">
        <f>'Dat1'!YG54</f>
        <v>0</v>
      </c>
      <c r="HZ53">
        <f>'Dat1'!YH54</f>
        <v>0</v>
      </c>
      <c r="IA53">
        <f>'Dat1'!YI54</f>
        <v>0</v>
      </c>
      <c r="IB53">
        <f>'Dat1'!YJ54</f>
        <v>0</v>
      </c>
      <c r="IC53">
        <f>'Dat1'!YK54</f>
        <v>0</v>
      </c>
      <c r="ID53">
        <f>'Dat1'!YL54</f>
        <v>0</v>
      </c>
      <c r="IE53">
        <f>'Dat1'!YM54</f>
        <v>0</v>
      </c>
      <c r="IF53">
        <f>'Dat1'!YN54</f>
        <v>0</v>
      </c>
      <c r="IG53">
        <f>'Dat1'!YO54</f>
        <v>0</v>
      </c>
      <c r="IH53">
        <f>'Dat1'!YP54</f>
        <v>0</v>
      </c>
      <c r="II53">
        <f>'Dat1'!YQ54</f>
        <v>0</v>
      </c>
      <c r="IJ53">
        <f>'Dat1'!YR54</f>
        <v>0</v>
      </c>
      <c r="IK53">
        <f>'Dat1'!YS54</f>
        <v>3</v>
      </c>
      <c r="IL53">
        <f>'Dat1'!YT54</f>
        <v>0</v>
      </c>
      <c r="IM53">
        <f>'Dat1'!YU54</f>
        <v>0</v>
      </c>
      <c r="IN53">
        <f>'Dat1'!YV54</f>
        <v>0</v>
      </c>
      <c r="IO53">
        <f>'Dat1'!YW54</f>
        <v>0</v>
      </c>
      <c r="IP53">
        <f>'Dat1'!YX54</f>
        <v>0</v>
      </c>
      <c r="IQ53">
        <f>'Dat1'!YY54</f>
        <v>0</v>
      </c>
      <c r="IR53">
        <f>'Dat1'!YZ54</f>
        <v>0</v>
      </c>
      <c r="IS53">
        <f>'Dat1'!ZA54</f>
        <v>0</v>
      </c>
      <c r="IT53">
        <f>'Dat1'!ZB54</f>
        <v>0</v>
      </c>
      <c r="IU53">
        <f>'Dat1'!ZC54</f>
        <v>0</v>
      </c>
      <c r="IV53">
        <f>'Dat1'!ZD54</f>
        <v>0</v>
      </c>
      <c r="IW53">
        <f>'Dat1'!ZE54</f>
        <v>0</v>
      </c>
      <c r="IX53">
        <f>'Dat1'!ZF54</f>
        <v>0</v>
      </c>
      <c r="IY53">
        <f>'Dat1'!ZG54</f>
        <v>0</v>
      </c>
      <c r="IZ53">
        <f>'Dat1'!ZH54</f>
        <v>0</v>
      </c>
      <c r="JA53">
        <f>'Dat1'!ZI54</f>
        <v>0</v>
      </c>
      <c r="JB53">
        <f>'Dat1'!ZJ54</f>
        <v>0</v>
      </c>
      <c r="JC53" s="12">
        <f t="shared" si="21"/>
        <v>0</v>
      </c>
      <c r="JD53" s="12">
        <f t="shared" si="22"/>
        <v>3</v>
      </c>
      <c r="JE53">
        <f>'Dat1'!ZK54</f>
        <v>0</v>
      </c>
      <c r="JF53">
        <f>'Dat1'!ZL54</f>
        <v>0</v>
      </c>
      <c r="JG53">
        <f>'Dat1'!ZM54</f>
        <v>0</v>
      </c>
      <c r="JH53">
        <f>'Dat1'!ZN54</f>
        <v>0</v>
      </c>
      <c r="JI53">
        <f>'Dat1'!ZO54</f>
        <v>0</v>
      </c>
      <c r="JJ53">
        <f>'Dat1'!ZP54</f>
        <v>0</v>
      </c>
      <c r="JK53">
        <f>'Dat1'!ZQ54</f>
        <v>0</v>
      </c>
      <c r="JL53">
        <f>'Dat1'!ZR54</f>
        <v>0</v>
      </c>
      <c r="JM53">
        <f>'Dat1'!ZS54</f>
        <v>0</v>
      </c>
      <c r="JN53">
        <f>'Dat1'!ZT54</f>
        <v>0</v>
      </c>
      <c r="JO53">
        <f>'Dat1'!ZU54</f>
        <v>0</v>
      </c>
      <c r="JP53">
        <f>'Dat1'!ZV54</f>
        <v>0</v>
      </c>
      <c r="JQ53">
        <f>'Dat1'!ZW54</f>
        <v>0</v>
      </c>
      <c r="JR53">
        <f>'Dat1'!ZX54</f>
        <v>0</v>
      </c>
      <c r="JS53">
        <f>'Dat1'!ZY54</f>
        <v>0</v>
      </c>
      <c r="JT53">
        <f>'Dat1'!ZZ54</f>
        <v>0</v>
      </c>
      <c r="JU53">
        <f>'Dat1'!AAA54</f>
        <v>0</v>
      </c>
      <c r="JV53">
        <f>'Dat1'!AAB54</f>
        <v>0</v>
      </c>
      <c r="JW53">
        <f>'Dat1'!AAC54</f>
        <v>0</v>
      </c>
      <c r="JX53">
        <f>'Dat1'!AAD54</f>
        <v>0</v>
      </c>
      <c r="JY53">
        <f>'Dat1'!AAE54</f>
        <v>0</v>
      </c>
      <c r="JZ53">
        <f>'Dat1'!AAF54</f>
        <v>0</v>
      </c>
      <c r="KA53">
        <f>'Dat1'!AAG54</f>
        <v>0</v>
      </c>
      <c r="KB53">
        <f>'Dat1'!AAH54</f>
        <v>0</v>
      </c>
      <c r="KC53">
        <f>'Dat1'!AAI54</f>
        <v>0</v>
      </c>
      <c r="KD53">
        <f>'Dat1'!AAJ54</f>
        <v>0</v>
      </c>
      <c r="KE53">
        <f>'Dat1'!AAK54</f>
        <v>0</v>
      </c>
      <c r="KF53">
        <f>'Dat1'!AAL54</f>
        <v>0</v>
      </c>
      <c r="KG53">
        <f>'Dat1'!AAM54</f>
        <v>0</v>
      </c>
      <c r="KH53">
        <f>'Dat1'!AAN54</f>
        <v>0</v>
      </c>
      <c r="KI53">
        <f>'Dat1'!AAO54</f>
        <v>0</v>
      </c>
      <c r="KJ53">
        <f>'Dat1'!AAP54</f>
        <v>0</v>
      </c>
      <c r="KK53">
        <f>'Dat1'!AAQ54</f>
        <v>0</v>
      </c>
      <c r="KL53">
        <f>'Dat1'!AAR54</f>
        <v>0</v>
      </c>
      <c r="KM53">
        <f>'Dat1'!AAS54</f>
        <v>0</v>
      </c>
      <c r="KN53">
        <f>'Dat1'!AAT54</f>
        <v>0</v>
      </c>
      <c r="KO53">
        <f>'Dat1'!AAU54</f>
        <v>0</v>
      </c>
      <c r="KP53">
        <f>'Dat1'!AAV54</f>
        <v>0</v>
      </c>
      <c r="KQ53">
        <f>'Dat1'!AAW54</f>
        <v>0</v>
      </c>
      <c r="KR53">
        <f>'Dat1'!AAX54</f>
        <v>0</v>
      </c>
      <c r="KS53">
        <f>'Dat1'!AAY54</f>
        <v>0</v>
      </c>
      <c r="KT53">
        <f>'Dat1'!AAZ54</f>
        <v>0</v>
      </c>
      <c r="KU53">
        <f>'Dat1'!ABA54</f>
        <v>0</v>
      </c>
      <c r="KV53">
        <f>'Dat1'!ABB54</f>
        <v>0</v>
      </c>
      <c r="KW53" s="12">
        <f>SUM(Dat1fix!JE53:JZ53)</f>
        <v>0</v>
      </c>
      <c r="KX53" s="12">
        <f t="shared" si="14"/>
        <v>0</v>
      </c>
      <c r="KY53" s="12">
        <f>'Dat1'!ABC54</f>
        <v>0</v>
      </c>
      <c r="KZ53" s="12">
        <f>'Dat1'!ABD54</f>
        <v>1</v>
      </c>
      <c r="LA53">
        <f>'Dat1'!ABE54</f>
        <v>0</v>
      </c>
      <c r="LB53">
        <f>'Dat1'!ABF54</f>
        <v>0</v>
      </c>
      <c r="LC53">
        <f>'Dat1'!ABG54</f>
        <v>0</v>
      </c>
      <c r="LD53">
        <f>'Dat1'!VI54</f>
        <v>0</v>
      </c>
      <c r="LE53">
        <f>'Dat1'!VJ54</f>
        <v>0</v>
      </c>
      <c r="LF53">
        <f>'Dat1'!VK54</f>
        <v>0</v>
      </c>
      <c r="LG53">
        <f>'Dat1'!VL54</f>
        <v>0</v>
      </c>
      <c r="LH53">
        <f>'Dat1'!VM54</f>
        <v>7</v>
      </c>
      <c r="LI53">
        <f>'Dat1'!VN54</f>
        <v>8</v>
      </c>
      <c r="LJ53">
        <f>'Dat1'!VO54</f>
        <v>0</v>
      </c>
      <c r="LK53">
        <f>'Dat1'!VP54</f>
        <v>0</v>
      </c>
      <c r="LL53">
        <f>'Dat1'!VQ54</f>
        <v>0</v>
      </c>
      <c r="LM53">
        <f>'Dat1'!VR54</f>
        <v>0</v>
      </c>
      <c r="LN53">
        <f>'Dat1'!VS54</f>
        <v>0</v>
      </c>
      <c r="LO53">
        <f>'Dat1'!VT54</f>
        <v>0</v>
      </c>
      <c r="LP53">
        <f>'Dat1'!VU54</f>
        <v>0</v>
      </c>
      <c r="LQ53">
        <f>'Dat1'!VV54</f>
        <v>0</v>
      </c>
      <c r="LR53">
        <f>'Dat1'!VW54</f>
        <v>0</v>
      </c>
      <c r="LS53">
        <f>'Dat1'!VX54</f>
        <v>0</v>
      </c>
      <c r="LT53">
        <f>'Dat1'!VY54</f>
        <v>3</v>
      </c>
      <c r="LU53">
        <f>'Dat1'!VZ54</f>
        <v>0</v>
      </c>
      <c r="LV53" s="12">
        <f>'Dat1'!WA54</f>
        <v>3</v>
      </c>
      <c r="LW53" s="12">
        <f>'Dat1'!WB54</f>
        <v>2</v>
      </c>
      <c r="LX53" s="12">
        <f>'Dat1'!WC54</f>
        <v>5</v>
      </c>
      <c r="LY53" s="12">
        <f>'Dat1'!WD54</f>
        <v>0</v>
      </c>
      <c r="LZ53" s="364">
        <f>'Dat1'!AG54</f>
        <v>6</v>
      </c>
      <c r="MA53" s="364">
        <f>'Dat1'!AH54</f>
        <v>6</v>
      </c>
      <c r="MB53" s="364">
        <f>'Dat1'!AI54</f>
        <v>4</v>
      </c>
      <c r="MC53" s="364">
        <f>'Dat1'!AJ54</f>
        <v>4</v>
      </c>
      <c r="MD53" s="364">
        <f>'Dat1'!WE54</f>
        <v>6</v>
      </c>
    </row>
    <row r="54" spans="1:342">
      <c r="A54" s="73">
        <f>'Dat1'!C55</f>
        <v>4</v>
      </c>
      <c r="B54" t="str">
        <f>'Dat1'!F55</f>
        <v>Nord-Trøndelag</v>
      </c>
      <c r="C54" t="str">
        <f>'Dat1'!G55</f>
        <v>Steinkjer vgs</v>
      </c>
      <c r="D54" t="str">
        <f>'Dat1'!H55&amp;" ("&amp;LEFT('Dat1'!I55,1)&amp;"S)"</f>
        <v>Verdal fengsel (LS)</v>
      </c>
      <c r="E54">
        <f t="shared" si="18"/>
        <v>2</v>
      </c>
      <c r="F54">
        <f t="shared" si="15"/>
        <v>2</v>
      </c>
      <c r="G54">
        <f>'Dat1'!J55</f>
        <v>60</v>
      </c>
      <c r="H54" s="8">
        <f>('Dat1'!AK55+'Dat1'!AM55+'Dat1'!AO55+'Dat1'!AQ55)/$A54</f>
        <v>0</v>
      </c>
      <c r="I54" s="8">
        <f>('Dat1'!AL55+'Dat1'!AN55+'Dat1'!AP55+'Dat1'!AR55)/$A54</f>
        <v>0.25</v>
      </c>
      <c r="J54">
        <f>('Dat1'!AS55+'Dat1'!BS55+'Dat1'!CS55+'Dat1'!DS55)/$A54</f>
        <v>0</v>
      </c>
      <c r="K54">
        <f>('Dat1'!AT55+'Dat1'!BT55+'Dat1'!CT55+'Dat1'!DT55)/$A54</f>
        <v>0</v>
      </c>
      <c r="L54">
        <f>('Dat1'!AU55+'Dat1'!BU55+'Dat1'!CU55+'Dat1'!DU55)/$A54</f>
        <v>0</v>
      </c>
      <c r="M54">
        <f>('Dat1'!AV55+'Dat1'!BV55+'Dat1'!CV55+'Dat1'!DV55)/$A54</f>
        <v>0</v>
      </c>
      <c r="N54">
        <f>('Dat1'!AW55+'Dat1'!BW55+'Dat1'!CW55+'Dat1'!DW55)/$A54</f>
        <v>0</v>
      </c>
      <c r="O54">
        <f>('Dat1'!AX55+'Dat1'!BX55+'Dat1'!CX55+'Dat1'!DX55)/$A54</f>
        <v>0</v>
      </c>
      <c r="P54">
        <f>('Dat1'!AY55+'Dat1'!BY55+'Dat1'!CY55+'Dat1'!DY55)/$A54</f>
        <v>0</v>
      </c>
      <c r="Q54">
        <f>('Dat1'!AZ55+'Dat1'!BZ55+'Dat1'!CZ55+'Dat1'!DZ55)/$A54</f>
        <v>0</v>
      </c>
      <c r="R54">
        <f>('Dat1'!BA55+'Dat1'!CA55+'Dat1'!DA55+'Dat1'!EA55)/$A54</f>
        <v>0</v>
      </c>
      <c r="S54">
        <f>('Dat1'!BB55+'Dat1'!CB55+'Dat1'!DB55+'Dat1'!EB55)/$A54</f>
        <v>0.25</v>
      </c>
      <c r="T54">
        <f>('Dat1'!BC55+'Dat1'!CC55+'Dat1'!DC55+'Dat1'!EC55)/$A54</f>
        <v>0</v>
      </c>
      <c r="U54">
        <f>('Dat1'!BD55+'Dat1'!CD55+'Dat1'!DD55+'Dat1'!ED55)/$A54</f>
        <v>0</v>
      </c>
      <c r="V54">
        <f>('Dat1'!BE55+'Dat1'!CE55+'Dat1'!DE55+'Dat1'!EE55)/$A54</f>
        <v>0.25</v>
      </c>
      <c r="W54">
        <f>('Dat1'!BF55+'Dat1'!CF55+'Dat1'!DF55+'Dat1'!EF55)/$A54</f>
        <v>1.25</v>
      </c>
      <c r="X54">
        <f>('Dat1'!BG55+'Dat1'!CG55+'Dat1'!DG55+'Dat1'!EG55)/$A54</f>
        <v>0</v>
      </c>
      <c r="Y54">
        <f>('Dat1'!BH55+'Dat1'!CH55+'Dat1'!DH55+'Dat1'!EH55)/$A54</f>
        <v>0</v>
      </c>
      <c r="Z54">
        <f>('Dat1'!BI55+'Dat1'!CI55+'Dat1'!DI55+'Dat1'!EI55)/$A54</f>
        <v>0.75</v>
      </c>
      <c r="AA54">
        <f>('Dat1'!BJ55+'Dat1'!CJ55+'Dat1'!DJ55+'Dat1'!EJ55)/$A54</f>
        <v>0.75</v>
      </c>
      <c r="AB54">
        <f>('Dat1'!BK55+'Dat1'!CK55+'Dat1'!DK55+'Dat1'!EK55)/$A54</f>
        <v>0</v>
      </c>
      <c r="AC54">
        <f>('Dat1'!BL55+'Dat1'!CL55+'Dat1'!DL55+'Dat1'!EL55)/$A54</f>
        <v>0</v>
      </c>
      <c r="AD54">
        <f>('Dat1'!BM55+'Dat1'!CM55+'Dat1'!DM55+'Dat1'!EM55)/$A54</f>
        <v>0</v>
      </c>
      <c r="AE54">
        <f>('Dat1'!BN55+'Dat1'!CN55+'Dat1'!DN55+'Dat1'!EN55)/$A54</f>
        <v>0</v>
      </c>
      <c r="AF54">
        <f>('Dat1'!BO55+'Dat1'!CO55+'Dat1'!DO55+'Dat1'!EO55)/$A54</f>
        <v>0</v>
      </c>
      <c r="AG54">
        <f>('Dat1'!BP55+'Dat1'!CP55+'Dat1'!DP55+'Dat1'!EP55)/$A54</f>
        <v>0</v>
      </c>
      <c r="AH54">
        <f>('Dat1'!BQ55+'Dat1'!CQ55+'Dat1'!DQ55+'Dat1'!EQ55)/$A54</f>
        <v>0.25</v>
      </c>
      <c r="AI54">
        <f>('Dat1'!BR55+'Dat1'!CR55+'Dat1'!DR55+'Dat1'!ER55)/$A54</f>
        <v>0.5</v>
      </c>
      <c r="AJ54" s="8">
        <f t="shared" si="5"/>
        <v>0.5</v>
      </c>
      <c r="AK54" s="8">
        <f t="shared" si="6"/>
        <v>3.5</v>
      </c>
      <c r="AL54">
        <f>('Dat1'!ES55+'Dat1'!GM55+'Dat1'!IG55+'Dat1'!KA55)/$A54</f>
        <v>0</v>
      </c>
      <c r="AM54">
        <f>('Dat1'!ET55+'Dat1'!GN55+'Dat1'!IH55+'Dat1'!KB55)/$A54</f>
        <v>0</v>
      </c>
      <c r="AN54">
        <f>('Dat1'!EU55+'Dat1'!GO55+'Dat1'!II55+'Dat1'!KC55)/$A54</f>
        <v>0</v>
      </c>
      <c r="AO54">
        <f>('Dat1'!EV55+'Dat1'!GP55+'Dat1'!IJ55+'Dat1'!KD55)/$A54</f>
        <v>0</v>
      </c>
      <c r="AP54">
        <f>('Dat1'!EW55+'Dat1'!GQ55+'Dat1'!IK55+'Dat1'!KE55)/$A54</f>
        <v>0</v>
      </c>
      <c r="AQ54">
        <f>('Dat1'!EX55+'Dat1'!GR55+'Dat1'!IL55+'Dat1'!KF55)/$A54</f>
        <v>0</v>
      </c>
      <c r="AR54">
        <f>('Dat1'!EY55+'Dat1'!GS55+'Dat1'!IM55+'Dat1'!KG55)/$A54</f>
        <v>0</v>
      </c>
      <c r="AS54">
        <f>('Dat1'!EZ55+'Dat1'!GT55+'Dat1'!IN55+'Dat1'!KH55)/$A54</f>
        <v>0</v>
      </c>
      <c r="AT54">
        <f>('Dat1'!FA55+'Dat1'!GU55+'Dat1'!IO55+'Dat1'!KI55)/$A54</f>
        <v>0</v>
      </c>
      <c r="AU54">
        <f>('Dat1'!FB55+'Dat1'!GV55+'Dat1'!IP55+'Dat1'!KJ55)/$A54</f>
        <v>0</v>
      </c>
      <c r="AV54">
        <f>('Dat1'!FC55+'Dat1'!GW55+'Dat1'!IQ55+'Dat1'!KK55)/$A54</f>
        <v>0</v>
      </c>
      <c r="AW54">
        <f>('Dat1'!FD55+'Dat1'!GX55+'Dat1'!IR55+'Dat1'!KL55)/$A54</f>
        <v>0</v>
      </c>
      <c r="AX54">
        <f>('Dat1'!FE55+'Dat1'!GY55+'Dat1'!IS55+'Dat1'!KM55)/$A54</f>
        <v>0</v>
      </c>
      <c r="AY54">
        <f>('Dat1'!FF55+'Dat1'!GZ55+'Dat1'!IT55+'Dat1'!KN55)/$A54</f>
        <v>0</v>
      </c>
      <c r="AZ54">
        <f>('Dat1'!FG55+'Dat1'!HA55+'Dat1'!IU55+'Dat1'!KO55)/$A54</f>
        <v>0</v>
      </c>
      <c r="BA54">
        <f>('Dat1'!FH55+'Dat1'!HB55+'Dat1'!IV55+'Dat1'!KP55)/$A54</f>
        <v>0</v>
      </c>
      <c r="BB54">
        <f>('Dat1'!FI55+'Dat1'!HC55+'Dat1'!IW55+'Dat1'!KQ55)/$A54</f>
        <v>0</v>
      </c>
      <c r="BC54">
        <f>('Dat1'!FJ55+'Dat1'!HD55+'Dat1'!IX55+'Dat1'!KR55)/$A54</f>
        <v>1</v>
      </c>
      <c r="BD54">
        <f>('Dat1'!FK55+'Dat1'!HE55+'Dat1'!IY55+'Dat1'!KS55)/$A54</f>
        <v>0</v>
      </c>
      <c r="BE54">
        <f>('Dat1'!FL55+'Dat1'!HF55+'Dat1'!IZ55+'Dat1'!KT55)/$A54</f>
        <v>0</v>
      </c>
      <c r="BF54">
        <f>('Dat1'!FM55+'Dat1'!HG55+'Dat1'!JA55+'Dat1'!KU55)/$A54</f>
        <v>0</v>
      </c>
      <c r="BG54">
        <f>('Dat1'!FN55+'Dat1'!HH55+'Dat1'!JB55+'Dat1'!KV55)/$A54</f>
        <v>0</v>
      </c>
      <c r="BH54">
        <f>('Dat1'!FO55+'Dat1'!HI55+'Dat1'!JC55+'Dat1'!KW55)/$A54</f>
        <v>0</v>
      </c>
      <c r="BI54">
        <f>('Dat1'!FP55+'Dat1'!HJ55+'Dat1'!JD55+'Dat1'!KX55)/$A54</f>
        <v>0</v>
      </c>
      <c r="BJ54">
        <f>('Dat1'!FQ55+'Dat1'!HK55+'Dat1'!JE55+'Dat1'!KY55)/$A54</f>
        <v>0</v>
      </c>
      <c r="BK54">
        <f>('Dat1'!FR55+'Dat1'!HL55+'Dat1'!JF55+'Dat1'!KZ55)/$A54</f>
        <v>0</v>
      </c>
      <c r="BL54">
        <f>('Dat1'!FS55+'Dat1'!HM55+'Dat1'!JG55+'Dat1'!LA55)/$A54</f>
        <v>0</v>
      </c>
      <c r="BM54">
        <f>('Dat1'!FT55+'Dat1'!HN55+'Dat1'!JH55+'Dat1'!LB55)/$A54</f>
        <v>0.5</v>
      </c>
      <c r="BN54">
        <f>('Dat1'!FU55+'Dat1'!HO55+'Dat1'!JI55+'Dat1'!LC55)/$A54</f>
        <v>0</v>
      </c>
      <c r="BO54">
        <f>('Dat1'!FV55+'Dat1'!HP55+'Dat1'!JJ55+'Dat1'!LD55)/$A54</f>
        <v>0</v>
      </c>
      <c r="BP54">
        <f>('Dat1'!FW55+'Dat1'!HQ55+'Dat1'!JK55+'Dat1'!LE55)/$A54</f>
        <v>0</v>
      </c>
      <c r="BQ54">
        <f>('Dat1'!FX55+'Dat1'!HR55+'Dat1'!JL55+'Dat1'!LF55)/$A54</f>
        <v>0</v>
      </c>
      <c r="BR54">
        <f>('Dat1'!FY55+'Dat1'!HS55+'Dat1'!JM55+'Dat1'!LG55)/$A54</f>
        <v>0</v>
      </c>
      <c r="BS54">
        <f>('Dat1'!FZ55+'Dat1'!HT55+'Dat1'!JN55+'Dat1'!LH55)/$A54</f>
        <v>0</v>
      </c>
      <c r="BT54">
        <f>('Dat1'!GA55+'Dat1'!HU55+'Dat1'!JO55+'Dat1'!LI55)/$A54</f>
        <v>0</v>
      </c>
      <c r="BU54">
        <f>('Dat1'!GB55+'Dat1'!HV55+'Dat1'!JP55+'Dat1'!LJ55)/$A54</f>
        <v>0</v>
      </c>
      <c r="BV54">
        <f>('Dat1'!GC55+'Dat1'!HW55+'Dat1'!JQ55+'Dat1'!LK55)/$A54</f>
        <v>0</v>
      </c>
      <c r="BW54">
        <f>('Dat1'!GD55+'Dat1'!HX55+'Dat1'!JR55+'Dat1'!LL55)/$A54</f>
        <v>0</v>
      </c>
      <c r="BX54">
        <f>('Dat1'!GE55+'Dat1'!HY55+'Dat1'!JS55+'Dat1'!LM55)/$A54</f>
        <v>0</v>
      </c>
      <c r="BY54">
        <f>('Dat1'!GF55+'Dat1'!HZ55+'Dat1'!JT55+'Dat1'!LN55)/$A54</f>
        <v>0</v>
      </c>
      <c r="BZ54">
        <f>('Dat1'!GG55+'Dat1'!IA55+'Dat1'!JU55+'Dat1'!LO55)/$A54</f>
        <v>0</v>
      </c>
      <c r="CA54">
        <f>('Dat1'!GH55+'Dat1'!IB55+'Dat1'!JV55+'Dat1'!LP55)/$A54</f>
        <v>0</v>
      </c>
      <c r="CB54">
        <f>('Dat1'!GI55+'Dat1'!IC55+'Dat1'!JW55+'Dat1'!LQ55)/$A54</f>
        <v>0</v>
      </c>
      <c r="CC54">
        <f>('Dat1'!GJ55+'Dat1'!ID55+'Dat1'!JX55+'Dat1'!LR55)/$A54</f>
        <v>0</v>
      </c>
      <c r="CD54">
        <f>('Dat1'!GK55+'Dat1'!IE55+'Dat1'!JY55+'Dat1'!LS55)/$A54</f>
        <v>0</v>
      </c>
      <c r="CE54">
        <f>('Dat1'!GL55+'Dat1'!IF55+'Dat1'!JZ55+'Dat1'!LT55)/$A54</f>
        <v>0</v>
      </c>
      <c r="CF54" s="8">
        <f t="shared" si="19"/>
        <v>1</v>
      </c>
      <c r="CG54" s="8">
        <f t="shared" si="20"/>
        <v>0.5</v>
      </c>
      <c r="CH54">
        <f>('Dat1'!LU55+'Dat1'!NM55+'Dat1'!PE55+'Dat1'!QW55)/$A54</f>
        <v>0</v>
      </c>
      <c r="CI54">
        <f>('Dat1'!LV55+'Dat1'!NN55+'Dat1'!PF55+'Dat1'!QX55)/$A54</f>
        <v>0</v>
      </c>
      <c r="CJ54">
        <f>('Dat1'!LW55+'Dat1'!NO55+'Dat1'!PG55+'Dat1'!QY55)/$A54</f>
        <v>0</v>
      </c>
      <c r="CK54">
        <f>('Dat1'!LX55+'Dat1'!NP55+'Dat1'!PH55+'Dat1'!QZ55)/$A54</f>
        <v>0</v>
      </c>
      <c r="CL54">
        <f>('Dat1'!LY55+'Dat1'!NQ55+'Dat1'!PI55+'Dat1'!RA55)/$A54</f>
        <v>0</v>
      </c>
      <c r="CM54">
        <f>('Dat1'!LZ55+'Dat1'!NR55+'Dat1'!PJ55+'Dat1'!RB55)/$A54</f>
        <v>0</v>
      </c>
      <c r="CN54">
        <f>('Dat1'!MA55+'Dat1'!NS55+'Dat1'!PK55+'Dat1'!RC55)/$A54</f>
        <v>0</v>
      </c>
      <c r="CO54">
        <f>('Dat1'!MB55+'Dat1'!NT55+'Dat1'!PL55+'Dat1'!RD55)/$A54</f>
        <v>0</v>
      </c>
      <c r="CP54">
        <f>('Dat1'!MC55+'Dat1'!NU55+'Dat1'!PM55+'Dat1'!RE55)/$A54</f>
        <v>0</v>
      </c>
      <c r="CQ54">
        <f>('Dat1'!MD55+'Dat1'!NV55+'Dat1'!PN55+'Dat1'!RF55)/$A54</f>
        <v>0</v>
      </c>
      <c r="CR54">
        <f>('Dat1'!ME55+'Dat1'!NW55+'Dat1'!PO55+'Dat1'!RG55)/$A54</f>
        <v>0</v>
      </c>
      <c r="CS54">
        <f>('Dat1'!MF55+'Dat1'!NX55+'Dat1'!PP55+'Dat1'!RH55)/$A54</f>
        <v>0</v>
      </c>
      <c r="CT54">
        <f>('Dat1'!MG55+'Dat1'!NY55+'Dat1'!PQ55+'Dat1'!RI55)/$A54</f>
        <v>0</v>
      </c>
      <c r="CU54">
        <f>('Dat1'!MH55+'Dat1'!NZ55+'Dat1'!PR55+'Dat1'!RJ55)/$A54</f>
        <v>0</v>
      </c>
      <c r="CV54">
        <f>('Dat1'!MI55+'Dat1'!OA55+'Dat1'!PS55+'Dat1'!RK55)/$A54</f>
        <v>0</v>
      </c>
      <c r="CW54">
        <f>('Dat1'!MJ55+'Dat1'!OB55+'Dat1'!PT55+'Dat1'!RL55)/$A54</f>
        <v>0</v>
      </c>
      <c r="CX54">
        <f>('Dat1'!MK55+'Dat1'!OC55+'Dat1'!PU55+'Dat1'!RM55)/$A54</f>
        <v>0</v>
      </c>
      <c r="CY54">
        <f>('Dat1'!ML55+'Dat1'!OD55+'Dat1'!PV55+'Dat1'!RN55)/$A54</f>
        <v>0</v>
      </c>
      <c r="CZ54">
        <f>('Dat1'!MM55+'Dat1'!OE55+'Dat1'!PW55+'Dat1'!RO55)/$A54</f>
        <v>0</v>
      </c>
      <c r="DA54">
        <f>('Dat1'!MN55+'Dat1'!OF55+'Dat1'!PX55+'Dat1'!RP55)/$A54</f>
        <v>0</v>
      </c>
      <c r="DB54">
        <f>('Dat1'!MO55+'Dat1'!OG55+'Dat1'!PY55+'Dat1'!RQ55)/$A54</f>
        <v>0</v>
      </c>
      <c r="DC54">
        <f>('Dat1'!MP55+'Dat1'!OH55+'Dat1'!PZ55+'Dat1'!RR55)/$A54</f>
        <v>0</v>
      </c>
      <c r="DD54">
        <f>('Dat1'!MQ55+'Dat1'!OI55+'Dat1'!QA55+'Dat1'!RS55)/$A54</f>
        <v>0</v>
      </c>
      <c r="DE54">
        <f>('Dat1'!MR55+'Dat1'!OJ55+'Dat1'!QB55+'Dat1'!RT55)/$A54</f>
        <v>0</v>
      </c>
      <c r="DF54">
        <f>('Dat1'!MS55+'Dat1'!OK55+'Dat1'!QC55+'Dat1'!RU55)/$A54</f>
        <v>0</v>
      </c>
      <c r="DG54">
        <f>('Dat1'!MT55+'Dat1'!OL55+'Dat1'!QD55+'Dat1'!RV55)/$A54</f>
        <v>0</v>
      </c>
      <c r="DH54">
        <f>('Dat1'!MU55+'Dat1'!OM55+'Dat1'!QE55+'Dat1'!RW55)/$A54</f>
        <v>0</v>
      </c>
      <c r="DI54">
        <f>('Dat1'!MV55+'Dat1'!ON55+'Dat1'!QF55+'Dat1'!RX55)/$A54</f>
        <v>0</v>
      </c>
      <c r="DJ54">
        <f>('Dat1'!MW55+'Dat1'!OO55+'Dat1'!QG55+'Dat1'!RY55)/$A54</f>
        <v>0</v>
      </c>
      <c r="DK54">
        <f>('Dat1'!MX55+'Dat1'!OP55+'Dat1'!QH55+'Dat1'!RZ55)/$A54</f>
        <v>0</v>
      </c>
      <c r="DL54">
        <f>('Dat1'!MY55+'Dat1'!OQ55+'Dat1'!QI55+'Dat1'!SA55)/$A54</f>
        <v>0</v>
      </c>
      <c r="DM54">
        <f>('Dat1'!MZ55+'Dat1'!OR55+'Dat1'!QJ55+'Dat1'!SB55)/$A54</f>
        <v>0</v>
      </c>
      <c r="DN54">
        <f>('Dat1'!NA55+'Dat1'!OS55+'Dat1'!QK55+'Dat1'!SC55)/$A54</f>
        <v>0</v>
      </c>
      <c r="DO54">
        <f>('Dat1'!NB55+'Dat1'!OT55+'Dat1'!QL55+'Dat1'!SD55)/$A54</f>
        <v>0</v>
      </c>
      <c r="DP54">
        <f>('Dat1'!NC55+'Dat1'!OU55+'Dat1'!QM55+'Dat1'!SE55)/$A54</f>
        <v>0</v>
      </c>
      <c r="DQ54">
        <f>('Dat1'!ND55+'Dat1'!OV55+'Dat1'!QN55+'Dat1'!SF55)/$A54</f>
        <v>0</v>
      </c>
      <c r="DR54">
        <f>('Dat1'!NE55+'Dat1'!OW55+'Dat1'!QO55+'Dat1'!SG55)/$A54</f>
        <v>0</v>
      </c>
      <c r="DS54">
        <f>('Dat1'!NF55+'Dat1'!OX55+'Dat1'!QP55+'Dat1'!SH55)/$A54</f>
        <v>0</v>
      </c>
      <c r="DT54">
        <f>('Dat1'!NG55+'Dat1'!OY55+'Dat1'!QQ55+'Dat1'!SI55)/$A54</f>
        <v>0.5</v>
      </c>
      <c r="DU54">
        <f>('Dat1'!NH55+'Dat1'!OZ55+'Dat1'!QR55+'Dat1'!SJ55)/$A54</f>
        <v>0</v>
      </c>
      <c r="DV54">
        <f>('Dat1'!NI55+'Dat1'!PA55+'Dat1'!QS55+'Dat1'!SK55)/$A54</f>
        <v>0</v>
      </c>
      <c r="DW54">
        <f>('Dat1'!NJ55+'Dat1'!PB55+'Dat1'!QT55+'Dat1'!SL55)/$A54</f>
        <v>0</v>
      </c>
      <c r="DX54">
        <f>('Dat1'!NK55+'Dat1'!PC55+'Dat1'!QU55+'Dat1'!SM55)/$A54</f>
        <v>0</v>
      </c>
      <c r="DY54">
        <f>('Dat1'!NL55+'Dat1'!PD55+'Dat1'!QV55+'Dat1'!SN55)/$A54</f>
        <v>0</v>
      </c>
      <c r="DZ54" s="8">
        <f t="shared" si="7"/>
        <v>0</v>
      </c>
      <c r="EA54" s="8">
        <f t="shared" si="8"/>
        <v>0.5</v>
      </c>
      <c r="EB54" s="127">
        <f>('Dat1'!SO55+'Dat1'!SQ55+'Dat1'!SS55+'Dat1'!SU55)/$A54</f>
        <v>0</v>
      </c>
      <c r="EC54" s="127">
        <f>('Dat1'!SP55+'Dat1'!SR55+'Dat1'!ST55+'Dat1'!SV55)/$A54</f>
        <v>0</v>
      </c>
      <c r="ED54" s="8">
        <f t="shared" si="16"/>
        <v>0</v>
      </c>
      <c r="EE54" s="8">
        <f t="shared" si="9"/>
        <v>0</v>
      </c>
      <c r="EF54">
        <f>SUM('Dat1'!SW55+'Dat1'!TE55+'Dat1'!TM55+'Dat1'!TU55)/$A54</f>
        <v>0</v>
      </c>
      <c r="EG54">
        <f>SUM('Dat1'!SX55+'Dat1'!TF55+'Dat1'!TN55+'Dat1'!TV55)/$A54</f>
        <v>0</v>
      </c>
      <c r="EH54">
        <f>SUM('Dat1'!SY55+'Dat1'!TG55+'Dat1'!TO55+'Dat1'!TW55)/$A54</f>
        <v>0</v>
      </c>
      <c r="EI54">
        <f>SUM('Dat1'!SZ55+'Dat1'!TH55+'Dat1'!TP55+'Dat1'!TX55)/$A54</f>
        <v>0</v>
      </c>
      <c r="EJ54">
        <f>SUM('Dat1'!TA55+'Dat1'!TI55+'Dat1'!TQ55+'Dat1'!TY55)/$A54</f>
        <v>0</v>
      </c>
      <c r="EK54">
        <f>SUM('Dat1'!TB55+'Dat1'!TJ55+'Dat1'!TR55+'Dat1'!TZ55)/$A54</f>
        <v>0</v>
      </c>
      <c r="EL54">
        <f>SUM('Dat1'!TC55+'Dat1'!TK55+'Dat1'!TS55+'Dat1'!UA55)/$A54</f>
        <v>0.25</v>
      </c>
      <c r="EM54">
        <f>SUM('Dat1'!TD55+'Dat1'!TL55+'Dat1'!TT55+'Dat1'!UB55)/$A54</f>
        <v>0</v>
      </c>
      <c r="EN54" s="8">
        <f t="shared" si="10"/>
        <v>0</v>
      </c>
      <c r="EO54" s="8">
        <f t="shared" si="11"/>
        <v>0.25</v>
      </c>
      <c r="EP54" s="7">
        <f>('Dat1'!UC55+'Dat1'!UG55)/2</f>
        <v>3</v>
      </c>
      <c r="EQ54" s="7">
        <f>('Dat1'!UD55+'Dat1'!UH55)/2</f>
        <v>0</v>
      </c>
      <c r="ER54" s="7">
        <f>('Dat1'!UE55+'Dat1'!UI55)/2</f>
        <v>0.5</v>
      </c>
      <c r="ES54" s="7">
        <f>('Dat1'!UF55+'Dat1'!UJ55)/2</f>
        <v>0</v>
      </c>
      <c r="ET54" s="8">
        <f>('Dat1'!UK55+'Dat1'!UT55)/2</f>
        <v>0</v>
      </c>
      <c r="EU54" s="8">
        <f>('Dat1'!UL55+'Dat1'!UU55)/2</f>
        <v>0</v>
      </c>
      <c r="EV54" s="8">
        <f>('Dat1'!UM55+'Dat1'!UV55)/2</f>
        <v>1</v>
      </c>
      <c r="EW54" s="8">
        <f>('Dat1'!UN55+'Dat1'!UW55)/2</f>
        <v>1</v>
      </c>
      <c r="EX54" s="8">
        <f>('Dat1'!UO55+'Dat1'!UX55)/2</f>
        <v>1</v>
      </c>
      <c r="EY54" s="8">
        <f>('Dat1'!UP55+'Dat1'!UY55)/2</f>
        <v>0</v>
      </c>
      <c r="EZ54" s="8">
        <f>('Dat1'!UQ55+'Dat1'!UZ55)/2</f>
        <v>0</v>
      </c>
      <c r="FA54" s="8">
        <f>('Dat1'!UR55+'Dat1'!VA55)/2</f>
        <v>0</v>
      </c>
      <c r="FB54" s="8">
        <f>('Dat1'!US55+'Dat1'!VB55)/2</f>
        <v>0</v>
      </c>
      <c r="FC54">
        <f>'Dat1'!VC55</f>
        <v>0</v>
      </c>
      <c r="FD54">
        <f>'Dat1'!VD55</f>
        <v>0</v>
      </c>
      <c r="FE54">
        <f>'Dat1'!VE55</f>
        <v>0</v>
      </c>
      <c r="FF54">
        <f>'Dat1'!VF55</f>
        <v>0</v>
      </c>
      <c r="FG54">
        <f>'Dat1'!VG55</f>
        <v>0</v>
      </c>
      <c r="FH54">
        <f>'Dat1'!VH55</f>
        <v>0</v>
      </c>
      <c r="FI54">
        <f>'Dat1'!VI55</f>
        <v>0</v>
      </c>
      <c r="FJ54">
        <f>'Dat1'!VJ55</f>
        <v>0</v>
      </c>
      <c r="FK54">
        <f>'Dat1'!VK55</f>
        <v>0</v>
      </c>
      <c r="FL54">
        <f>'Dat1'!VL55</f>
        <v>0</v>
      </c>
      <c r="FM54">
        <f>'Dat1'!VM55</f>
        <v>11</v>
      </c>
      <c r="FN54">
        <f>'Dat1'!VN55</f>
        <v>23</v>
      </c>
      <c r="FO54">
        <f>'Dat1'!VO55</f>
        <v>0</v>
      </c>
      <c r="FP54">
        <f>'Dat1'!VP55</f>
        <v>0</v>
      </c>
      <c r="FQ54">
        <f>'Dat1'!VQ55</f>
        <v>0</v>
      </c>
      <c r="FR54">
        <f>'Dat1'!VR55</f>
        <v>0</v>
      </c>
      <c r="FS54">
        <f>'Dat1'!VS55</f>
        <v>1</v>
      </c>
      <c r="FT54">
        <f>'Dat1'!VT55</f>
        <v>1</v>
      </c>
      <c r="FU54">
        <f>'Dat1'!VU55</f>
        <v>10</v>
      </c>
      <c r="FV54">
        <f>'Dat1'!VV55</f>
        <v>2</v>
      </c>
      <c r="FW54">
        <f>'Dat1'!VW55</f>
        <v>2</v>
      </c>
      <c r="FX54">
        <f>'Dat1'!VX55</f>
        <v>0</v>
      </c>
      <c r="FY54">
        <f>'Dat1'!VY55</f>
        <v>137</v>
      </c>
      <c r="FZ54">
        <f>'Dat1'!VZ55</f>
        <v>231</v>
      </c>
      <c r="GA54">
        <f>'Dat1'!WA55</f>
        <v>2</v>
      </c>
      <c r="GB54">
        <f>'Dat1'!WB55</f>
        <v>0</v>
      </c>
      <c r="GC54">
        <f>'Dat1'!WC55</f>
        <v>3</v>
      </c>
      <c r="GD54">
        <f>'Dat1'!WD55</f>
        <v>0</v>
      </c>
      <c r="GE54" s="12">
        <f>'Dat1'!WO55</f>
        <v>0</v>
      </c>
      <c r="GF54" s="12">
        <f>'Dat1'!WP55</f>
        <v>0</v>
      </c>
      <c r="GG54">
        <f>'Dat1'!WQ55</f>
        <v>0</v>
      </c>
      <c r="GH54">
        <f>'Dat1'!WR55</f>
        <v>0</v>
      </c>
      <c r="GI54">
        <f>'Dat1'!WS55</f>
        <v>0</v>
      </c>
      <c r="GJ54">
        <f>'Dat1'!WT55</f>
        <v>0</v>
      </c>
      <c r="GK54">
        <f>'Dat1'!WU55</f>
        <v>0</v>
      </c>
      <c r="GL54">
        <f>'Dat1'!WV55</f>
        <v>0</v>
      </c>
      <c r="GM54">
        <f>'Dat1'!WW55</f>
        <v>0</v>
      </c>
      <c r="GN54">
        <f>'Dat1'!WX55</f>
        <v>0</v>
      </c>
      <c r="GO54">
        <f>'Dat1'!WY55</f>
        <v>0</v>
      </c>
      <c r="GP54">
        <f>'Dat1'!WZ55</f>
        <v>0</v>
      </c>
      <c r="GQ54">
        <f>'Dat1'!XA55</f>
        <v>0</v>
      </c>
      <c r="GR54">
        <f>'Dat1'!XB55</f>
        <v>0</v>
      </c>
      <c r="GS54">
        <f>'Dat1'!XC55</f>
        <v>0</v>
      </c>
      <c r="GT54">
        <f>'Dat1'!XD55</f>
        <v>4</v>
      </c>
      <c r="GU54">
        <f>'Dat1'!XE55</f>
        <v>0</v>
      </c>
      <c r="GV54">
        <f>'Dat1'!XF55</f>
        <v>0</v>
      </c>
      <c r="GW54">
        <f>'Dat1'!XG55</f>
        <v>9</v>
      </c>
      <c r="GX54">
        <f>'Dat1'!XH55</f>
        <v>7</v>
      </c>
      <c r="GY54">
        <f>'Dat1'!XI55</f>
        <v>0</v>
      </c>
      <c r="GZ54">
        <f>'Dat1'!XJ55</f>
        <v>3</v>
      </c>
      <c r="HA54">
        <f>'Dat1'!XK55</f>
        <v>0</v>
      </c>
      <c r="HB54">
        <f>'Dat1'!XL55</f>
        <v>0</v>
      </c>
      <c r="HC54">
        <f>'Dat1'!XM55</f>
        <v>1</v>
      </c>
      <c r="HD54">
        <f>'Dat1'!XN55</f>
        <v>1</v>
      </c>
      <c r="HE54">
        <f>'Dat1'!XO55</f>
        <v>4</v>
      </c>
      <c r="HF54">
        <f>'Dat1'!XP55</f>
        <v>2</v>
      </c>
      <c r="HG54" s="12">
        <f t="shared" si="12"/>
        <v>0</v>
      </c>
      <c r="HH54" s="12">
        <f t="shared" si="13"/>
        <v>31</v>
      </c>
      <c r="HI54">
        <f>'Dat1'!XQ55</f>
        <v>0</v>
      </c>
      <c r="HJ54">
        <f>'Dat1'!XR55</f>
        <v>0</v>
      </c>
      <c r="HK54">
        <f>'Dat1'!XS55</f>
        <v>0</v>
      </c>
      <c r="HL54">
        <f>'Dat1'!XT55</f>
        <v>0</v>
      </c>
      <c r="HM54">
        <f>'Dat1'!XU55</f>
        <v>0</v>
      </c>
      <c r="HN54">
        <f>'Dat1'!XV55</f>
        <v>0</v>
      </c>
      <c r="HO54">
        <f>'Dat1'!XW55</f>
        <v>0</v>
      </c>
      <c r="HP54">
        <f>'Dat1'!XX55</f>
        <v>0</v>
      </c>
      <c r="HQ54">
        <f>'Dat1'!XY55</f>
        <v>3</v>
      </c>
      <c r="HR54">
        <f>'Dat1'!XZ55</f>
        <v>14</v>
      </c>
      <c r="HS54">
        <f>'Dat1'!YA55</f>
        <v>0</v>
      </c>
      <c r="HT54">
        <f>'Dat1'!YB55</f>
        <v>0</v>
      </c>
      <c r="HU54">
        <f>'Dat1'!YC55</f>
        <v>0</v>
      </c>
      <c r="HV54">
        <f>'Dat1'!YD55</f>
        <v>0</v>
      </c>
      <c r="HW54">
        <f>'Dat1'!YE55</f>
        <v>0</v>
      </c>
      <c r="HX54">
        <f>'Dat1'!YF55</f>
        <v>25</v>
      </c>
      <c r="HY54">
        <f>'Dat1'!YG55</f>
        <v>16</v>
      </c>
      <c r="HZ54">
        <f>'Dat1'!YH55</f>
        <v>16</v>
      </c>
      <c r="IA54">
        <f>'Dat1'!YI55</f>
        <v>24</v>
      </c>
      <c r="IB54">
        <f>'Dat1'!YJ55</f>
        <v>0</v>
      </c>
      <c r="IC54">
        <f>'Dat1'!YK55</f>
        <v>0</v>
      </c>
      <c r="ID54">
        <f>'Dat1'!YL55</f>
        <v>0</v>
      </c>
      <c r="IE54">
        <f>'Dat1'!YM55</f>
        <v>0</v>
      </c>
      <c r="IF54">
        <f>'Dat1'!YN55</f>
        <v>0</v>
      </c>
      <c r="IG54">
        <f>'Dat1'!YO55</f>
        <v>0</v>
      </c>
      <c r="IH54">
        <f>'Dat1'!YP55</f>
        <v>0</v>
      </c>
      <c r="II54">
        <f>'Dat1'!YQ55</f>
        <v>0</v>
      </c>
      <c r="IJ54">
        <f>'Dat1'!YR55</f>
        <v>15</v>
      </c>
      <c r="IK54">
        <f>'Dat1'!YS55</f>
        <v>0</v>
      </c>
      <c r="IL54">
        <f>'Dat1'!YT55</f>
        <v>0</v>
      </c>
      <c r="IM54">
        <f>'Dat1'!YU55</f>
        <v>0</v>
      </c>
      <c r="IN54">
        <f>'Dat1'!YV55</f>
        <v>0</v>
      </c>
      <c r="IO54">
        <f>'Dat1'!YW55</f>
        <v>0</v>
      </c>
      <c r="IP54">
        <f>'Dat1'!YX55</f>
        <v>0</v>
      </c>
      <c r="IQ54">
        <f>'Dat1'!YY55</f>
        <v>16</v>
      </c>
      <c r="IR54">
        <f>'Dat1'!YZ55</f>
        <v>0</v>
      </c>
      <c r="IS54">
        <f>'Dat1'!ZA55</f>
        <v>0</v>
      </c>
      <c r="IT54">
        <f>'Dat1'!ZB55</f>
        <v>0</v>
      </c>
      <c r="IU54">
        <f>'Dat1'!ZC55</f>
        <v>0</v>
      </c>
      <c r="IV54">
        <f>'Dat1'!ZD55</f>
        <v>0</v>
      </c>
      <c r="IW54">
        <f>'Dat1'!ZE55</f>
        <v>0</v>
      </c>
      <c r="IX54">
        <f>'Dat1'!ZF55</f>
        <v>0</v>
      </c>
      <c r="IY54">
        <f>'Dat1'!ZG55</f>
        <v>0</v>
      </c>
      <c r="IZ54">
        <f>'Dat1'!ZH55</f>
        <v>0</v>
      </c>
      <c r="JA54">
        <f>'Dat1'!ZI55</f>
        <v>8</v>
      </c>
      <c r="JB54">
        <f>'Dat1'!ZJ55</f>
        <v>0</v>
      </c>
      <c r="JC54" s="12">
        <f t="shared" si="21"/>
        <v>98</v>
      </c>
      <c r="JD54" s="12">
        <f t="shared" si="22"/>
        <v>39</v>
      </c>
      <c r="JE54">
        <f>'Dat1'!ZK55</f>
        <v>0</v>
      </c>
      <c r="JF54">
        <f>'Dat1'!ZL55</f>
        <v>0</v>
      </c>
      <c r="JG54">
        <f>'Dat1'!ZM55</f>
        <v>0</v>
      </c>
      <c r="JH54">
        <f>'Dat1'!ZN55</f>
        <v>0</v>
      </c>
      <c r="JI54">
        <f>'Dat1'!ZO55</f>
        <v>0</v>
      </c>
      <c r="JJ54">
        <f>'Dat1'!ZP55</f>
        <v>0</v>
      </c>
      <c r="JK54">
        <f>'Dat1'!ZQ55</f>
        <v>0</v>
      </c>
      <c r="JL54">
        <f>'Dat1'!ZR55</f>
        <v>0</v>
      </c>
      <c r="JM54">
        <f>'Dat1'!ZS55</f>
        <v>0</v>
      </c>
      <c r="JN54">
        <f>'Dat1'!ZT55</f>
        <v>0</v>
      </c>
      <c r="JO54">
        <f>'Dat1'!ZU55</f>
        <v>0</v>
      </c>
      <c r="JP54">
        <f>'Dat1'!ZV55</f>
        <v>0</v>
      </c>
      <c r="JQ54">
        <f>'Dat1'!ZW55</f>
        <v>0</v>
      </c>
      <c r="JR54">
        <f>'Dat1'!ZX55</f>
        <v>0</v>
      </c>
      <c r="JS54">
        <f>'Dat1'!ZY55</f>
        <v>0</v>
      </c>
      <c r="JT54">
        <f>'Dat1'!ZZ55</f>
        <v>0</v>
      </c>
      <c r="JU54">
        <f>'Dat1'!AAA55</f>
        <v>0</v>
      </c>
      <c r="JV54">
        <f>'Dat1'!AAB55</f>
        <v>0</v>
      </c>
      <c r="JW54">
        <f>'Dat1'!AAC55</f>
        <v>0</v>
      </c>
      <c r="JX54">
        <f>'Dat1'!AAD55</f>
        <v>0</v>
      </c>
      <c r="JY54">
        <f>'Dat1'!AAE55</f>
        <v>0</v>
      </c>
      <c r="JZ54">
        <f>'Dat1'!AAF55</f>
        <v>12</v>
      </c>
      <c r="KA54">
        <f>'Dat1'!AAG55</f>
        <v>0</v>
      </c>
      <c r="KB54">
        <f>'Dat1'!AAH55</f>
        <v>0</v>
      </c>
      <c r="KC54">
        <f>'Dat1'!AAI55</f>
        <v>0</v>
      </c>
      <c r="KD54">
        <f>'Dat1'!AAJ55</f>
        <v>0</v>
      </c>
      <c r="KE54">
        <f>'Dat1'!AAK55</f>
        <v>0</v>
      </c>
      <c r="KF54">
        <f>'Dat1'!AAL55</f>
        <v>38</v>
      </c>
      <c r="KG54">
        <f>'Dat1'!AAM55</f>
        <v>0</v>
      </c>
      <c r="KH54">
        <f>'Dat1'!AAN55</f>
        <v>8</v>
      </c>
      <c r="KI54">
        <f>'Dat1'!AAO55</f>
        <v>3</v>
      </c>
      <c r="KJ54">
        <f>'Dat1'!AAP55</f>
        <v>40</v>
      </c>
      <c r="KK54">
        <f>'Dat1'!AAQ55</f>
        <v>0</v>
      </c>
      <c r="KL54">
        <f>'Dat1'!AAR55</f>
        <v>15</v>
      </c>
      <c r="KM54">
        <f>'Dat1'!AAS55</f>
        <v>0</v>
      </c>
      <c r="KN54">
        <f>'Dat1'!AAT55</f>
        <v>71</v>
      </c>
      <c r="KO54">
        <f>'Dat1'!AAU55</f>
        <v>0</v>
      </c>
      <c r="KP54">
        <f>'Dat1'!AAV55</f>
        <v>8</v>
      </c>
      <c r="KQ54">
        <f>'Dat1'!AAW55</f>
        <v>7</v>
      </c>
      <c r="KR54">
        <f>'Dat1'!AAX55</f>
        <v>0</v>
      </c>
      <c r="KS54">
        <f>'Dat1'!AAY55</f>
        <v>2</v>
      </c>
      <c r="KT54">
        <f>'Dat1'!AAZ55</f>
        <v>0</v>
      </c>
      <c r="KU54">
        <f>'Dat1'!ABA55</f>
        <v>0</v>
      </c>
      <c r="KV54">
        <f>'Dat1'!ABB55</f>
        <v>27</v>
      </c>
      <c r="KW54" s="12">
        <f>SUM(Dat1fix!JE54:JZ54)</f>
        <v>12</v>
      </c>
      <c r="KX54" s="12">
        <f t="shared" si="14"/>
        <v>219</v>
      </c>
      <c r="KY54" s="12">
        <f>'Dat1'!ABC55</f>
        <v>0</v>
      </c>
      <c r="KZ54" s="12">
        <f>'Dat1'!ABD55</f>
        <v>5</v>
      </c>
      <c r="LA54">
        <f>'Dat1'!ABE55</f>
        <v>0</v>
      </c>
      <c r="LB54">
        <f>'Dat1'!ABF55</f>
        <v>0</v>
      </c>
      <c r="LC54">
        <f>'Dat1'!ABG55</f>
        <v>0</v>
      </c>
      <c r="LD54">
        <f>'Dat1'!VI55</f>
        <v>0</v>
      </c>
      <c r="LE54">
        <f>'Dat1'!VJ55</f>
        <v>0</v>
      </c>
      <c r="LF54">
        <f>'Dat1'!VK55</f>
        <v>0</v>
      </c>
      <c r="LG54">
        <f>'Dat1'!VL55</f>
        <v>0</v>
      </c>
      <c r="LH54">
        <f>'Dat1'!VM55</f>
        <v>11</v>
      </c>
      <c r="LI54">
        <f>'Dat1'!VN55</f>
        <v>23</v>
      </c>
      <c r="LJ54">
        <f>'Dat1'!VO55</f>
        <v>0</v>
      </c>
      <c r="LK54">
        <f>'Dat1'!VP55</f>
        <v>0</v>
      </c>
      <c r="LL54">
        <f>'Dat1'!VQ55</f>
        <v>0</v>
      </c>
      <c r="LM54">
        <f>'Dat1'!VR55</f>
        <v>0</v>
      </c>
      <c r="LN54">
        <f>'Dat1'!VS55</f>
        <v>1</v>
      </c>
      <c r="LO54">
        <f>'Dat1'!VT55</f>
        <v>1</v>
      </c>
      <c r="LP54">
        <f>'Dat1'!VU55</f>
        <v>10</v>
      </c>
      <c r="LQ54">
        <f>'Dat1'!VV55</f>
        <v>2</v>
      </c>
      <c r="LR54">
        <f>'Dat1'!VW55</f>
        <v>2</v>
      </c>
      <c r="LS54">
        <f>'Dat1'!VX55</f>
        <v>0</v>
      </c>
      <c r="LT54">
        <f>'Dat1'!VY55</f>
        <v>137</v>
      </c>
      <c r="LU54">
        <f>'Dat1'!VZ55</f>
        <v>231</v>
      </c>
      <c r="LV54" s="12">
        <f>'Dat1'!WA55</f>
        <v>2</v>
      </c>
      <c r="LW54" s="12">
        <f>'Dat1'!WB55</f>
        <v>0</v>
      </c>
      <c r="LX54" s="12">
        <f>'Dat1'!WC55</f>
        <v>3</v>
      </c>
      <c r="LY54" s="12">
        <f>'Dat1'!WD55</f>
        <v>0</v>
      </c>
      <c r="LZ54" s="364">
        <f>'Dat1'!AG55</f>
        <v>0</v>
      </c>
      <c r="MA54" s="364">
        <f>'Dat1'!AH55</f>
        <v>5</v>
      </c>
      <c r="MB54" s="364">
        <f>'Dat1'!AI55</f>
        <v>6</v>
      </c>
      <c r="MC54" s="364">
        <f>'Dat1'!AJ55</f>
        <v>9</v>
      </c>
      <c r="MD54" s="364">
        <f>'Dat1'!WE55</f>
        <v>26</v>
      </c>
    </row>
    <row r="55" spans="1:342">
      <c r="A55" s="73">
        <f>'Dat1'!C56</f>
        <v>4</v>
      </c>
      <c r="B55" t="str">
        <f>'Dat1'!F56</f>
        <v>Nordland</v>
      </c>
      <c r="C55" t="str">
        <f>'Dat1'!G56</f>
        <v>Bodø vgs</v>
      </c>
      <c r="D55" t="str">
        <f>'Dat1'!H56&amp;" ("&amp;LEFT('Dat1'!I56,1)&amp;"S)"</f>
        <v>Bodø fengsel (HS)</v>
      </c>
      <c r="E55">
        <f t="shared" si="18"/>
        <v>1</v>
      </c>
      <c r="F55">
        <f t="shared" si="15"/>
        <v>1</v>
      </c>
      <c r="G55">
        <f>'Dat1'!J56</f>
        <v>60</v>
      </c>
      <c r="H55" s="8">
        <f>('Dat1'!AK56+'Dat1'!AM56+'Dat1'!AO56+'Dat1'!AQ56)/$A55</f>
        <v>0</v>
      </c>
      <c r="I55" s="8">
        <f>('Dat1'!AL56+'Dat1'!AN56+'Dat1'!AP56+'Dat1'!AR56)/$A55</f>
        <v>0</v>
      </c>
      <c r="J55">
        <f>('Dat1'!AS56+'Dat1'!BS56+'Dat1'!CS56+'Dat1'!DS56)/$A55</f>
        <v>0.25</v>
      </c>
      <c r="K55">
        <f>('Dat1'!AT56+'Dat1'!BT56+'Dat1'!CT56+'Dat1'!DT56)/$A55</f>
        <v>0</v>
      </c>
      <c r="L55">
        <f>('Dat1'!AU56+'Dat1'!BU56+'Dat1'!CU56+'Dat1'!DU56)/$A55</f>
        <v>0</v>
      </c>
      <c r="M55">
        <f>('Dat1'!AV56+'Dat1'!BV56+'Dat1'!CV56+'Dat1'!DV56)/$A55</f>
        <v>3.75</v>
      </c>
      <c r="N55">
        <f>('Dat1'!AW56+'Dat1'!BW56+'Dat1'!CW56+'Dat1'!DW56)/$A55</f>
        <v>0</v>
      </c>
      <c r="O55">
        <f>('Dat1'!AX56+'Dat1'!BX56+'Dat1'!CX56+'Dat1'!DX56)/$A55</f>
        <v>0</v>
      </c>
      <c r="P55">
        <f>('Dat1'!AY56+'Dat1'!BY56+'Dat1'!CY56+'Dat1'!DY56)/$A55</f>
        <v>0.25</v>
      </c>
      <c r="Q55">
        <f>('Dat1'!AZ56+'Dat1'!BZ56+'Dat1'!CZ56+'Dat1'!DZ56)/$A55</f>
        <v>0</v>
      </c>
      <c r="R55">
        <f>('Dat1'!BA56+'Dat1'!CA56+'Dat1'!DA56+'Dat1'!EA56)/$A55</f>
        <v>0</v>
      </c>
      <c r="S55">
        <f>('Dat1'!BB56+'Dat1'!CB56+'Dat1'!DB56+'Dat1'!EB56)/$A55</f>
        <v>0</v>
      </c>
      <c r="T55">
        <f>('Dat1'!BC56+'Dat1'!CC56+'Dat1'!DC56+'Dat1'!EC56)/$A55</f>
        <v>0.5</v>
      </c>
      <c r="U55">
        <f>('Dat1'!BD56+'Dat1'!CD56+'Dat1'!DD56+'Dat1'!ED56)/$A55</f>
        <v>0</v>
      </c>
      <c r="V55">
        <f>('Dat1'!BE56+'Dat1'!CE56+'Dat1'!DE56+'Dat1'!EE56)/$A55</f>
        <v>0.25</v>
      </c>
      <c r="W55">
        <f>('Dat1'!BF56+'Dat1'!CF56+'Dat1'!DF56+'Dat1'!EF56)/$A55</f>
        <v>1.5</v>
      </c>
      <c r="X55">
        <f>('Dat1'!BG56+'Dat1'!CG56+'Dat1'!DG56+'Dat1'!EG56)/$A55</f>
        <v>0</v>
      </c>
      <c r="Y55">
        <f>('Dat1'!BH56+'Dat1'!CH56+'Dat1'!DH56+'Dat1'!EH56)/$A55</f>
        <v>0</v>
      </c>
      <c r="Z55">
        <f>('Dat1'!BI56+'Dat1'!CI56+'Dat1'!DI56+'Dat1'!EI56)/$A55</f>
        <v>1</v>
      </c>
      <c r="AA55">
        <f>('Dat1'!BJ56+'Dat1'!CJ56+'Dat1'!DJ56+'Dat1'!EJ56)/$A55</f>
        <v>1.25</v>
      </c>
      <c r="AB55">
        <f>('Dat1'!BK56+'Dat1'!CK56+'Dat1'!DK56+'Dat1'!EK56)/$A55</f>
        <v>0</v>
      </c>
      <c r="AC55">
        <f>('Dat1'!BL56+'Dat1'!CL56+'Dat1'!DL56+'Dat1'!EL56)/$A55</f>
        <v>0</v>
      </c>
      <c r="AD55">
        <f>('Dat1'!BM56+'Dat1'!CM56+'Dat1'!DM56+'Dat1'!EM56)/$A55</f>
        <v>0</v>
      </c>
      <c r="AE55">
        <f>('Dat1'!BN56+'Dat1'!CN56+'Dat1'!DN56+'Dat1'!EN56)/$A55</f>
        <v>0</v>
      </c>
      <c r="AF55">
        <f>('Dat1'!BO56+'Dat1'!CO56+'Dat1'!DO56+'Dat1'!EO56)/$A55</f>
        <v>0.25</v>
      </c>
      <c r="AG55">
        <f>('Dat1'!BP56+'Dat1'!CP56+'Dat1'!DP56+'Dat1'!EP56)/$A55</f>
        <v>0.75</v>
      </c>
      <c r="AH55">
        <f>('Dat1'!BQ56+'Dat1'!CQ56+'Dat1'!DQ56+'Dat1'!EQ56)/$A55</f>
        <v>0</v>
      </c>
      <c r="AI55">
        <f>('Dat1'!BR56+'Dat1'!CR56+'Dat1'!DR56+'Dat1'!ER56)/$A55</f>
        <v>1.25</v>
      </c>
      <c r="AJ55" s="8">
        <f t="shared" si="5"/>
        <v>5</v>
      </c>
      <c r="AK55" s="8">
        <f t="shared" si="6"/>
        <v>6</v>
      </c>
      <c r="AL55">
        <f>('Dat1'!ES56+'Dat1'!GM56+'Dat1'!IG56+'Dat1'!KA56)/$A55</f>
        <v>0</v>
      </c>
      <c r="AM55">
        <f>('Dat1'!ET56+'Dat1'!GN56+'Dat1'!IH56+'Dat1'!KB56)/$A55</f>
        <v>0.25</v>
      </c>
      <c r="AN55">
        <f>('Dat1'!EU56+'Dat1'!GO56+'Dat1'!II56+'Dat1'!KC56)/$A55</f>
        <v>0</v>
      </c>
      <c r="AO55">
        <f>('Dat1'!EV56+'Dat1'!GP56+'Dat1'!IJ56+'Dat1'!KD56)/$A55</f>
        <v>0</v>
      </c>
      <c r="AP55">
        <f>('Dat1'!EW56+'Dat1'!GQ56+'Dat1'!IK56+'Dat1'!KE56)/$A55</f>
        <v>0</v>
      </c>
      <c r="AQ55">
        <f>('Dat1'!EX56+'Dat1'!GR56+'Dat1'!IL56+'Dat1'!KF56)/$A55</f>
        <v>0</v>
      </c>
      <c r="AR55">
        <f>('Dat1'!EY56+'Dat1'!GS56+'Dat1'!IM56+'Dat1'!KG56)/$A55</f>
        <v>0</v>
      </c>
      <c r="AS55">
        <f>('Dat1'!EZ56+'Dat1'!GT56+'Dat1'!IN56+'Dat1'!KH56)/$A55</f>
        <v>0</v>
      </c>
      <c r="AT55">
        <f>('Dat1'!FA56+'Dat1'!GU56+'Dat1'!IO56+'Dat1'!KI56)/$A55</f>
        <v>0</v>
      </c>
      <c r="AU55">
        <f>('Dat1'!FB56+'Dat1'!GV56+'Dat1'!IP56+'Dat1'!KJ56)/$A55</f>
        <v>0</v>
      </c>
      <c r="AV55">
        <f>('Dat1'!FC56+'Dat1'!GW56+'Dat1'!IQ56+'Dat1'!KK56)/$A55</f>
        <v>0</v>
      </c>
      <c r="AW55">
        <f>('Dat1'!FD56+'Dat1'!GX56+'Dat1'!IR56+'Dat1'!KL56)/$A55</f>
        <v>0</v>
      </c>
      <c r="AX55">
        <f>('Dat1'!FE56+'Dat1'!GY56+'Dat1'!IS56+'Dat1'!KM56)/$A55</f>
        <v>0</v>
      </c>
      <c r="AY55">
        <f>('Dat1'!FF56+'Dat1'!GZ56+'Dat1'!IT56+'Dat1'!KN56)/$A55</f>
        <v>0</v>
      </c>
      <c r="AZ55">
        <f>('Dat1'!FG56+'Dat1'!HA56+'Dat1'!IU56+'Dat1'!KO56)/$A55</f>
        <v>0</v>
      </c>
      <c r="BA55">
        <f>('Dat1'!FH56+'Dat1'!HB56+'Dat1'!IV56+'Dat1'!KP56)/$A55</f>
        <v>0</v>
      </c>
      <c r="BB55">
        <f>('Dat1'!FI56+'Dat1'!HC56+'Dat1'!IW56+'Dat1'!KQ56)/$A55</f>
        <v>0</v>
      </c>
      <c r="BC55">
        <f>('Dat1'!FJ56+'Dat1'!HD56+'Dat1'!IX56+'Dat1'!KR56)/$A55</f>
        <v>0</v>
      </c>
      <c r="BD55">
        <f>('Dat1'!FK56+'Dat1'!HE56+'Dat1'!IY56+'Dat1'!KS56)/$A55</f>
        <v>0</v>
      </c>
      <c r="BE55">
        <f>('Dat1'!FL56+'Dat1'!HF56+'Dat1'!IZ56+'Dat1'!KT56)/$A55</f>
        <v>0</v>
      </c>
      <c r="BF55">
        <f>('Dat1'!FM56+'Dat1'!HG56+'Dat1'!JA56+'Dat1'!KU56)/$A55</f>
        <v>0</v>
      </c>
      <c r="BG55">
        <f>('Dat1'!FN56+'Dat1'!HH56+'Dat1'!JB56+'Dat1'!KV56)/$A55</f>
        <v>0</v>
      </c>
      <c r="BH55">
        <f>('Dat1'!FO56+'Dat1'!HI56+'Dat1'!JC56+'Dat1'!KW56)/$A55</f>
        <v>0</v>
      </c>
      <c r="BI55">
        <f>('Dat1'!FP56+'Dat1'!HJ56+'Dat1'!JD56+'Dat1'!KX56)/$A55</f>
        <v>0</v>
      </c>
      <c r="BJ55">
        <f>('Dat1'!FQ56+'Dat1'!HK56+'Dat1'!JE56+'Dat1'!KY56)/$A55</f>
        <v>2</v>
      </c>
      <c r="BK55">
        <f>('Dat1'!FR56+'Dat1'!HL56+'Dat1'!JF56+'Dat1'!KZ56)/$A55</f>
        <v>0</v>
      </c>
      <c r="BL55">
        <f>('Dat1'!FS56+'Dat1'!HM56+'Dat1'!JG56+'Dat1'!LA56)/$A55</f>
        <v>0</v>
      </c>
      <c r="BM55">
        <f>('Dat1'!FT56+'Dat1'!HN56+'Dat1'!JH56+'Dat1'!LB56)/$A55</f>
        <v>0</v>
      </c>
      <c r="BN55">
        <f>('Dat1'!FU56+'Dat1'!HO56+'Dat1'!JI56+'Dat1'!LC56)/$A55</f>
        <v>0</v>
      </c>
      <c r="BO55">
        <f>('Dat1'!FV56+'Dat1'!HP56+'Dat1'!JJ56+'Dat1'!LD56)/$A55</f>
        <v>0</v>
      </c>
      <c r="BP55">
        <f>('Dat1'!FW56+'Dat1'!HQ56+'Dat1'!JK56+'Dat1'!LE56)/$A55</f>
        <v>0</v>
      </c>
      <c r="BQ55">
        <f>('Dat1'!FX56+'Dat1'!HR56+'Dat1'!JL56+'Dat1'!LF56)/$A55</f>
        <v>0.25</v>
      </c>
      <c r="BR55">
        <f>('Dat1'!FY56+'Dat1'!HS56+'Dat1'!JM56+'Dat1'!LG56)/$A55</f>
        <v>0</v>
      </c>
      <c r="BS55">
        <f>('Dat1'!FZ56+'Dat1'!HT56+'Dat1'!JN56+'Dat1'!LH56)/$A55</f>
        <v>0</v>
      </c>
      <c r="BT55">
        <f>('Dat1'!GA56+'Dat1'!HU56+'Dat1'!JO56+'Dat1'!LI56)/$A55</f>
        <v>0</v>
      </c>
      <c r="BU55">
        <f>('Dat1'!GB56+'Dat1'!HV56+'Dat1'!JP56+'Dat1'!LJ56)/$A55</f>
        <v>0</v>
      </c>
      <c r="BV55">
        <f>('Dat1'!GC56+'Dat1'!HW56+'Dat1'!JQ56+'Dat1'!LK56)/$A55</f>
        <v>0</v>
      </c>
      <c r="BW55">
        <f>('Dat1'!GD56+'Dat1'!HX56+'Dat1'!JR56+'Dat1'!LL56)/$A55</f>
        <v>0</v>
      </c>
      <c r="BX55">
        <f>('Dat1'!GE56+'Dat1'!HY56+'Dat1'!JS56+'Dat1'!LM56)/$A55</f>
        <v>0</v>
      </c>
      <c r="BY55">
        <f>('Dat1'!GF56+'Dat1'!HZ56+'Dat1'!JT56+'Dat1'!LN56)/$A55</f>
        <v>0</v>
      </c>
      <c r="BZ55">
        <f>('Dat1'!GG56+'Dat1'!IA56+'Dat1'!JU56+'Dat1'!LO56)/$A55</f>
        <v>0</v>
      </c>
      <c r="CA55">
        <f>('Dat1'!GH56+'Dat1'!IB56+'Dat1'!JV56+'Dat1'!LP56)/$A55</f>
        <v>0</v>
      </c>
      <c r="CB55">
        <f>('Dat1'!GI56+'Dat1'!IC56+'Dat1'!JW56+'Dat1'!LQ56)/$A55</f>
        <v>0</v>
      </c>
      <c r="CC55">
        <f>('Dat1'!GJ56+'Dat1'!ID56+'Dat1'!JX56+'Dat1'!LR56)/$A55</f>
        <v>0.25</v>
      </c>
      <c r="CD55">
        <f>('Dat1'!GK56+'Dat1'!IE56+'Dat1'!JY56+'Dat1'!LS56)/$A55</f>
        <v>0</v>
      </c>
      <c r="CE55">
        <f>('Dat1'!GL56+'Dat1'!IF56+'Dat1'!JZ56+'Dat1'!LT56)/$A55</f>
        <v>0</v>
      </c>
      <c r="CF55" s="8">
        <f t="shared" si="19"/>
        <v>0.25</v>
      </c>
      <c r="CG55" s="8">
        <f t="shared" si="20"/>
        <v>2.5</v>
      </c>
      <c r="CH55">
        <f>('Dat1'!LU56+'Dat1'!NM56+'Dat1'!PE56+'Dat1'!QW56)/$A55</f>
        <v>0</v>
      </c>
      <c r="CI55">
        <f>('Dat1'!LV56+'Dat1'!NN56+'Dat1'!PF56+'Dat1'!QX56)/$A55</f>
        <v>0</v>
      </c>
      <c r="CJ55">
        <f>('Dat1'!LW56+'Dat1'!NO56+'Dat1'!PG56+'Dat1'!QY56)/$A55</f>
        <v>0</v>
      </c>
      <c r="CK55">
        <f>('Dat1'!LX56+'Dat1'!NP56+'Dat1'!PH56+'Dat1'!QZ56)/$A55</f>
        <v>0</v>
      </c>
      <c r="CL55">
        <f>('Dat1'!LY56+'Dat1'!NQ56+'Dat1'!PI56+'Dat1'!RA56)/$A55</f>
        <v>0</v>
      </c>
      <c r="CM55">
        <f>('Dat1'!LZ56+'Dat1'!NR56+'Dat1'!PJ56+'Dat1'!RB56)/$A55</f>
        <v>0</v>
      </c>
      <c r="CN55">
        <f>('Dat1'!MA56+'Dat1'!NS56+'Dat1'!PK56+'Dat1'!RC56)/$A55</f>
        <v>0</v>
      </c>
      <c r="CO55">
        <f>('Dat1'!MB56+'Dat1'!NT56+'Dat1'!PL56+'Dat1'!RD56)/$A55</f>
        <v>0</v>
      </c>
      <c r="CP55">
        <f>('Dat1'!MC56+'Dat1'!NU56+'Dat1'!PM56+'Dat1'!RE56)/$A55</f>
        <v>0</v>
      </c>
      <c r="CQ55">
        <f>('Dat1'!MD56+'Dat1'!NV56+'Dat1'!PN56+'Dat1'!RF56)/$A55</f>
        <v>0</v>
      </c>
      <c r="CR55">
        <f>('Dat1'!ME56+'Dat1'!NW56+'Dat1'!PO56+'Dat1'!RG56)/$A55</f>
        <v>0</v>
      </c>
      <c r="CS55">
        <f>('Dat1'!MF56+'Dat1'!NX56+'Dat1'!PP56+'Dat1'!RH56)/$A55</f>
        <v>0</v>
      </c>
      <c r="CT55">
        <f>('Dat1'!MG56+'Dat1'!NY56+'Dat1'!PQ56+'Dat1'!RI56)/$A55</f>
        <v>0</v>
      </c>
      <c r="CU55">
        <f>('Dat1'!MH56+'Dat1'!NZ56+'Dat1'!PR56+'Dat1'!RJ56)/$A55</f>
        <v>0</v>
      </c>
      <c r="CV55">
        <f>('Dat1'!MI56+'Dat1'!OA56+'Dat1'!PS56+'Dat1'!RK56)/$A55</f>
        <v>0</v>
      </c>
      <c r="CW55">
        <f>('Dat1'!MJ56+'Dat1'!OB56+'Dat1'!PT56+'Dat1'!RL56)/$A55</f>
        <v>0</v>
      </c>
      <c r="CX55">
        <f>('Dat1'!MK56+'Dat1'!OC56+'Dat1'!PU56+'Dat1'!RM56)/$A55</f>
        <v>0</v>
      </c>
      <c r="CY55">
        <f>('Dat1'!ML56+'Dat1'!OD56+'Dat1'!PV56+'Dat1'!RN56)/$A55</f>
        <v>0</v>
      </c>
      <c r="CZ55">
        <f>('Dat1'!MM56+'Dat1'!OE56+'Dat1'!PW56+'Dat1'!RO56)/$A55</f>
        <v>0</v>
      </c>
      <c r="DA55">
        <f>('Dat1'!MN56+'Dat1'!OF56+'Dat1'!PX56+'Dat1'!RP56)/$A55</f>
        <v>0</v>
      </c>
      <c r="DB55">
        <f>('Dat1'!MO56+'Dat1'!OG56+'Dat1'!PY56+'Dat1'!RQ56)/$A55</f>
        <v>0</v>
      </c>
      <c r="DC55">
        <f>('Dat1'!MP56+'Dat1'!OH56+'Dat1'!PZ56+'Dat1'!RR56)/$A55</f>
        <v>0</v>
      </c>
      <c r="DD55">
        <f>('Dat1'!MQ56+'Dat1'!OI56+'Dat1'!QA56+'Dat1'!RS56)/$A55</f>
        <v>0</v>
      </c>
      <c r="DE55">
        <f>('Dat1'!MR56+'Dat1'!OJ56+'Dat1'!QB56+'Dat1'!RT56)/$A55</f>
        <v>1.25</v>
      </c>
      <c r="DF55">
        <f>('Dat1'!MS56+'Dat1'!OK56+'Dat1'!QC56+'Dat1'!RU56)/$A55</f>
        <v>0</v>
      </c>
      <c r="DG55">
        <f>('Dat1'!MT56+'Dat1'!OL56+'Dat1'!QD56+'Dat1'!RV56)/$A55</f>
        <v>0</v>
      </c>
      <c r="DH55">
        <f>('Dat1'!MU56+'Dat1'!OM56+'Dat1'!QE56+'Dat1'!RW56)/$A55</f>
        <v>0</v>
      </c>
      <c r="DI55">
        <f>('Dat1'!MV56+'Dat1'!ON56+'Dat1'!QF56+'Dat1'!RX56)/$A55</f>
        <v>0.25</v>
      </c>
      <c r="DJ55">
        <f>('Dat1'!MW56+'Dat1'!OO56+'Dat1'!QG56+'Dat1'!RY56)/$A55</f>
        <v>0.75</v>
      </c>
      <c r="DK55">
        <f>('Dat1'!MX56+'Dat1'!OP56+'Dat1'!QH56+'Dat1'!RZ56)/$A55</f>
        <v>0.25</v>
      </c>
      <c r="DL55">
        <f>('Dat1'!MY56+'Dat1'!OQ56+'Dat1'!QI56+'Dat1'!SA56)/$A55</f>
        <v>0</v>
      </c>
      <c r="DM55">
        <f>('Dat1'!MZ56+'Dat1'!OR56+'Dat1'!QJ56+'Dat1'!SB56)/$A55</f>
        <v>0</v>
      </c>
      <c r="DN55">
        <f>('Dat1'!NA56+'Dat1'!OS56+'Dat1'!QK56+'Dat1'!SC56)/$A55</f>
        <v>0</v>
      </c>
      <c r="DO55">
        <f>('Dat1'!NB56+'Dat1'!OT56+'Dat1'!QL56+'Dat1'!SD56)/$A55</f>
        <v>0</v>
      </c>
      <c r="DP55">
        <f>('Dat1'!NC56+'Dat1'!OU56+'Dat1'!QM56+'Dat1'!SE56)/$A55</f>
        <v>0.25</v>
      </c>
      <c r="DQ55">
        <f>('Dat1'!ND56+'Dat1'!OV56+'Dat1'!QN56+'Dat1'!SF56)/$A55</f>
        <v>0</v>
      </c>
      <c r="DR55">
        <f>('Dat1'!NE56+'Dat1'!OW56+'Dat1'!QO56+'Dat1'!SG56)/$A55</f>
        <v>0</v>
      </c>
      <c r="DS55">
        <f>('Dat1'!NF56+'Dat1'!OX56+'Dat1'!QP56+'Dat1'!SH56)/$A55</f>
        <v>0.25</v>
      </c>
      <c r="DT55">
        <f>('Dat1'!NG56+'Dat1'!OY56+'Dat1'!QQ56+'Dat1'!SI56)/$A55</f>
        <v>1.5</v>
      </c>
      <c r="DU55">
        <f>('Dat1'!NH56+'Dat1'!OZ56+'Dat1'!QR56+'Dat1'!SJ56)/$A55</f>
        <v>0</v>
      </c>
      <c r="DV55">
        <f>('Dat1'!NI56+'Dat1'!PA56+'Dat1'!QS56+'Dat1'!SK56)/$A55</f>
        <v>0</v>
      </c>
      <c r="DW55">
        <f>('Dat1'!NJ56+'Dat1'!PB56+'Dat1'!QT56+'Dat1'!SL56)/$A55</f>
        <v>0</v>
      </c>
      <c r="DX55">
        <f>('Dat1'!NK56+'Dat1'!PC56+'Dat1'!QU56+'Dat1'!SM56)/$A55</f>
        <v>0</v>
      </c>
      <c r="DY55">
        <f>('Dat1'!NL56+'Dat1'!PD56+'Dat1'!QV56+'Dat1'!SN56)/$A55</f>
        <v>0</v>
      </c>
      <c r="DZ55" s="8">
        <f t="shared" si="7"/>
        <v>0</v>
      </c>
      <c r="EA55" s="8">
        <f t="shared" si="8"/>
        <v>4.5</v>
      </c>
      <c r="EB55" s="127">
        <f>('Dat1'!SO56+'Dat1'!SQ56+'Dat1'!SS56+'Dat1'!SU56)/$A55</f>
        <v>0</v>
      </c>
      <c r="EC55" s="127">
        <f>('Dat1'!SP56+'Dat1'!SR56+'Dat1'!ST56+'Dat1'!SV56)/$A55</f>
        <v>0</v>
      </c>
      <c r="ED55" s="8">
        <f t="shared" si="16"/>
        <v>0</v>
      </c>
      <c r="EE55" s="8">
        <f t="shared" si="9"/>
        <v>0</v>
      </c>
      <c r="EF55">
        <f>SUM('Dat1'!SW56+'Dat1'!TE56+'Dat1'!TM56+'Dat1'!TU56)/$A55</f>
        <v>0</v>
      </c>
      <c r="EG55">
        <f>SUM('Dat1'!SX56+'Dat1'!TF56+'Dat1'!TN56+'Dat1'!TV56)/$A55</f>
        <v>0</v>
      </c>
      <c r="EH55">
        <f>SUM('Dat1'!SY56+'Dat1'!TG56+'Dat1'!TO56+'Dat1'!TW56)/$A55</f>
        <v>0</v>
      </c>
      <c r="EI55">
        <f>SUM('Dat1'!SZ56+'Dat1'!TH56+'Dat1'!TP56+'Dat1'!TX56)/$A55</f>
        <v>0</v>
      </c>
      <c r="EJ55">
        <f>SUM('Dat1'!TA56+'Dat1'!TI56+'Dat1'!TQ56+'Dat1'!TY56)/$A55</f>
        <v>0</v>
      </c>
      <c r="EK55">
        <f>SUM('Dat1'!TB56+'Dat1'!TJ56+'Dat1'!TR56+'Dat1'!TZ56)/$A55</f>
        <v>0</v>
      </c>
      <c r="EL55">
        <f>SUM('Dat1'!TC56+'Dat1'!TK56+'Dat1'!TS56+'Dat1'!UA56)/$A55</f>
        <v>0</v>
      </c>
      <c r="EM55">
        <f>SUM('Dat1'!TD56+'Dat1'!TL56+'Dat1'!TT56+'Dat1'!UB56)/$A55</f>
        <v>0</v>
      </c>
      <c r="EN55" s="8">
        <f t="shared" si="10"/>
        <v>0</v>
      </c>
      <c r="EO55" s="8">
        <f t="shared" si="11"/>
        <v>0</v>
      </c>
      <c r="EP55" s="7">
        <f>('Dat1'!UC56+'Dat1'!UG56)/2</f>
        <v>16.5</v>
      </c>
      <c r="EQ55" s="7">
        <f>('Dat1'!UD56+'Dat1'!UH56)/2</f>
        <v>1</v>
      </c>
      <c r="ER55" s="7">
        <f>('Dat1'!UE56+'Dat1'!UI56)/2</f>
        <v>5</v>
      </c>
      <c r="ES55" s="7">
        <f>('Dat1'!UF56+'Dat1'!UJ56)/2</f>
        <v>0</v>
      </c>
      <c r="ET55" s="8">
        <f>('Dat1'!UK56+'Dat1'!UT56)/2</f>
        <v>0</v>
      </c>
      <c r="EU55" s="8">
        <f>('Dat1'!UL56+'Dat1'!UU56)/2</f>
        <v>0.5</v>
      </c>
      <c r="EV55" s="8">
        <f>('Dat1'!UM56+'Dat1'!UV56)/2</f>
        <v>2.5</v>
      </c>
      <c r="EW55" s="8">
        <f>('Dat1'!UN56+'Dat1'!UW56)/2</f>
        <v>6.5</v>
      </c>
      <c r="EX55" s="8">
        <f>('Dat1'!UO56+'Dat1'!UX56)/2</f>
        <v>3</v>
      </c>
      <c r="EY55" s="8">
        <f>('Dat1'!UP56+'Dat1'!UY56)/2</f>
        <v>3.5</v>
      </c>
      <c r="EZ55" s="8">
        <f>('Dat1'!UQ56+'Dat1'!UZ56)/2</f>
        <v>1.5</v>
      </c>
      <c r="FA55" s="8">
        <f>('Dat1'!UR56+'Dat1'!VA56)/2</f>
        <v>0</v>
      </c>
      <c r="FB55" s="8">
        <f>('Dat1'!US56+'Dat1'!VB56)/2</f>
        <v>0</v>
      </c>
      <c r="FC55">
        <f>'Dat1'!VC56</f>
        <v>0</v>
      </c>
      <c r="FD55">
        <f>'Dat1'!VD56</f>
        <v>0</v>
      </c>
      <c r="FE55">
        <f>'Dat1'!VE56</f>
        <v>0</v>
      </c>
      <c r="FF55">
        <f>'Dat1'!VF56</f>
        <v>0</v>
      </c>
      <c r="FG55">
        <f>'Dat1'!VG56</f>
        <v>0</v>
      </c>
      <c r="FH55">
        <f>'Dat1'!VH56</f>
        <v>0</v>
      </c>
      <c r="FI55">
        <f>'Dat1'!VI56</f>
        <v>0</v>
      </c>
      <c r="FJ55">
        <f>'Dat1'!VJ56</f>
        <v>0</v>
      </c>
      <c r="FK55">
        <f>'Dat1'!VK56</f>
        <v>0</v>
      </c>
      <c r="FL55">
        <f>'Dat1'!VL56</f>
        <v>0</v>
      </c>
      <c r="FM55">
        <f>'Dat1'!VM56</f>
        <v>8</v>
      </c>
      <c r="FN55">
        <f>'Dat1'!VN56</f>
        <v>28</v>
      </c>
      <c r="FO55">
        <f>'Dat1'!VO56</f>
        <v>0</v>
      </c>
      <c r="FP55">
        <f>'Dat1'!VP56</f>
        <v>0</v>
      </c>
      <c r="FQ55">
        <f>'Dat1'!VQ56</f>
        <v>0</v>
      </c>
      <c r="FR55">
        <f>'Dat1'!VR56</f>
        <v>0</v>
      </c>
      <c r="FS55">
        <f>'Dat1'!VS56</f>
        <v>0</v>
      </c>
      <c r="FT55">
        <f>'Dat1'!VT56</f>
        <v>0</v>
      </c>
      <c r="FU55">
        <f>'Dat1'!VU56</f>
        <v>7</v>
      </c>
      <c r="FV55">
        <f>'Dat1'!VV56</f>
        <v>0</v>
      </c>
      <c r="FW55">
        <f>'Dat1'!VW56</f>
        <v>0</v>
      </c>
      <c r="FX55">
        <f>'Dat1'!VX56</f>
        <v>0</v>
      </c>
      <c r="FY55">
        <f>'Dat1'!VY56</f>
        <v>5</v>
      </c>
      <c r="FZ55">
        <f>'Dat1'!VZ56</f>
        <v>16</v>
      </c>
      <c r="GA55">
        <f>'Dat1'!WA56</f>
        <v>0</v>
      </c>
      <c r="GB55">
        <f>'Dat1'!WB56</f>
        <v>0</v>
      </c>
      <c r="GC55">
        <f>'Dat1'!WC56</f>
        <v>8</v>
      </c>
      <c r="GD55">
        <f>'Dat1'!WD56</f>
        <v>0</v>
      </c>
      <c r="GE55" s="12">
        <f>'Dat1'!WO56</f>
        <v>0</v>
      </c>
      <c r="GF55" s="12">
        <f>'Dat1'!WP56</f>
        <v>0</v>
      </c>
      <c r="GG55">
        <f>'Dat1'!WQ56</f>
        <v>5</v>
      </c>
      <c r="GH55">
        <f>'Dat1'!WR56</f>
        <v>0</v>
      </c>
      <c r="GI55">
        <f>'Dat1'!WS56</f>
        <v>0</v>
      </c>
      <c r="GJ55">
        <f>'Dat1'!WT56</f>
        <v>6</v>
      </c>
      <c r="GK55">
        <f>'Dat1'!WU56</f>
        <v>0</v>
      </c>
      <c r="GL55">
        <f>'Dat1'!WV56</f>
        <v>0</v>
      </c>
      <c r="GM55">
        <f>'Dat1'!WW56</f>
        <v>0</v>
      </c>
      <c r="GN55">
        <f>'Dat1'!WX56</f>
        <v>0</v>
      </c>
      <c r="GO55">
        <f>'Dat1'!WY56</f>
        <v>0</v>
      </c>
      <c r="GP55">
        <f>'Dat1'!WZ56</f>
        <v>1</v>
      </c>
      <c r="GQ55">
        <f>'Dat1'!XA56</f>
        <v>0</v>
      </c>
      <c r="GR55">
        <f>'Dat1'!XB56</f>
        <v>0</v>
      </c>
      <c r="GS55">
        <f>'Dat1'!XC56</f>
        <v>1</v>
      </c>
      <c r="GT55">
        <f>'Dat1'!XD56</f>
        <v>10</v>
      </c>
      <c r="GU55">
        <f>'Dat1'!XE56</f>
        <v>0</v>
      </c>
      <c r="GV55">
        <f>'Dat1'!XF56</f>
        <v>0</v>
      </c>
      <c r="GW55">
        <f>'Dat1'!XG56</f>
        <v>3</v>
      </c>
      <c r="GX55">
        <f>'Dat1'!XH56</f>
        <v>2</v>
      </c>
      <c r="GY55">
        <f>'Dat1'!XI56</f>
        <v>0</v>
      </c>
      <c r="GZ55">
        <f>'Dat1'!XJ56</f>
        <v>0</v>
      </c>
      <c r="HA55">
        <f>'Dat1'!XK56</f>
        <v>0</v>
      </c>
      <c r="HB55">
        <f>'Dat1'!XL56</f>
        <v>0</v>
      </c>
      <c r="HC55">
        <f>'Dat1'!XM56</f>
        <v>0</v>
      </c>
      <c r="HD55">
        <f>'Dat1'!XN56</f>
        <v>3</v>
      </c>
      <c r="HE55">
        <f>'Dat1'!XO56</f>
        <v>1</v>
      </c>
      <c r="HF55">
        <f>'Dat1'!XP56</f>
        <v>2</v>
      </c>
      <c r="HG55" s="12">
        <f t="shared" si="12"/>
        <v>13</v>
      </c>
      <c r="HH55" s="12">
        <f t="shared" si="13"/>
        <v>21</v>
      </c>
      <c r="HI55">
        <f>'Dat1'!XQ56</f>
        <v>0</v>
      </c>
      <c r="HJ55">
        <f>'Dat1'!XR56</f>
        <v>0</v>
      </c>
      <c r="HK55">
        <f>'Dat1'!XS56</f>
        <v>0</v>
      </c>
      <c r="HL55">
        <f>'Dat1'!XT56</f>
        <v>0</v>
      </c>
      <c r="HM55">
        <f>'Dat1'!XU56</f>
        <v>0</v>
      </c>
      <c r="HN55">
        <f>'Dat1'!XV56</f>
        <v>0</v>
      </c>
      <c r="HO55">
        <f>'Dat1'!XW56</f>
        <v>0</v>
      </c>
      <c r="HP55">
        <f>'Dat1'!XX56</f>
        <v>0</v>
      </c>
      <c r="HQ55">
        <f>'Dat1'!XY56</f>
        <v>0</v>
      </c>
      <c r="HR55">
        <f>'Dat1'!XZ56</f>
        <v>0</v>
      </c>
      <c r="HS55">
        <f>'Dat1'!YA56</f>
        <v>0</v>
      </c>
      <c r="HT55">
        <f>'Dat1'!YB56</f>
        <v>0</v>
      </c>
      <c r="HU55">
        <f>'Dat1'!YC56</f>
        <v>0</v>
      </c>
      <c r="HV55">
        <f>'Dat1'!YD56</f>
        <v>0</v>
      </c>
      <c r="HW55">
        <f>'Dat1'!YE56</f>
        <v>0</v>
      </c>
      <c r="HX55">
        <f>'Dat1'!YF56</f>
        <v>0</v>
      </c>
      <c r="HY55">
        <f>'Dat1'!YG56</f>
        <v>0</v>
      </c>
      <c r="HZ55">
        <f>'Dat1'!YH56</f>
        <v>0</v>
      </c>
      <c r="IA55">
        <f>'Dat1'!YI56</f>
        <v>0</v>
      </c>
      <c r="IB55">
        <f>'Dat1'!YJ56</f>
        <v>0</v>
      </c>
      <c r="IC55">
        <f>'Dat1'!YK56</f>
        <v>0</v>
      </c>
      <c r="ID55">
        <f>'Dat1'!YL56</f>
        <v>0</v>
      </c>
      <c r="IE55">
        <f>'Dat1'!YM56</f>
        <v>0</v>
      </c>
      <c r="IF55">
        <f>'Dat1'!YN56</f>
        <v>0</v>
      </c>
      <c r="IG55">
        <f>'Dat1'!YO56</f>
        <v>7</v>
      </c>
      <c r="IH55">
        <f>'Dat1'!YP56</f>
        <v>0</v>
      </c>
      <c r="II55">
        <f>'Dat1'!YQ56</f>
        <v>0</v>
      </c>
      <c r="IJ55">
        <f>'Dat1'!YR56</f>
        <v>1</v>
      </c>
      <c r="IK55">
        <f>'Dat1'!YS56</f>
        <v>0</v>
      </c>
      <c r="IL55">
        <f>'Dat1'!YT56</f>
        <v>0</v>
      </c>
      <c r="IM55">
        <f>'Dat1'!YU56</f>
        <v>0</v>
      </c>
      <c r="IN55">
        <f>'Dat1'!YV56</f>
        <v>0</v>
      </c>
      <c r="IO55">
        <f>'Dat1'!YW56</f>
        <v>0</v>
      </c>
      <c r="IP55">
        <f>'Dat1'!YX56</f>
        <v>1</v>
      </c>
      <c r="IQ55">
        <f>'Dat1'!YY56</f>
        <v>0</v>
      </c>
      <c r="IR55">
        <f>'Dat1'!YZ56</f>
        <v>0</v>
      </c>
      <c r="IS55">
        <f>'Dat1'!ZA56</f>
        <v>0</v>
      </c>
      <c r="IT55">
        <f>'Dat1'!ZB56</f>
        <v>0</v>
      </c>
      <c r="IU55">
        <f>'Dat1'!ZC56</f>
        <v>0</v>
      </c>
      <c r="IV55">
        <f>'Dat1'!ZD56</f>
        <v>0</v>
      </c>
      <c r="IW55">
        <f>'Dat1'!ZE56</f>
        <v>0</v>
      </c>
      <c r="IX55">
        <f>'Dat1'!ZF56</f>
        <v>2</v>
      </c>
      <c r="IY55">
        <f>'Dat1'!ZG56</f>
        <v>0</v>
      </c>
      <c r="IZ55">
        <f>'Dat1'!ZH56</f>
        <v>1</v>
      </c>
      <c r="JA55">
        <f>'Dat1'!ZI56</f>
        <v>0</v>
      </c>
      <c r="JB55">
        <f>'Dat1'!ZJ56</f>
        <v>0</v>
      </c>
      <c r="JC55" s="12">
        <f t="shared" si="21"/>
        <v>0</v>
      </c>
      <c r="JD55" s="12">
        <f t="shared" si="22"/>
        <v>12</v>
      </c>
      <c r="JE55">
        <f>'Dat1'!ZK56</f>
        <v>0</v>
      </c>
      <c r="JF55">
        <f>'Dat1'!ZL56</f>
        <v>0</v>
      </c>
      <c r="JG55">
        <f>'Dat1'!ZM56</f>
        <v>0</v>
      </c>
      <c r="JH55">
        <f>'Dat1'!ZN56</f>
        <v>0</v>
      </c>
      <c r="JI55">
        <f>'Dat1'!ZO56</f>
        <v>0</v>
      </c>
      <c r="JJ55">
        <f>'Dat1'!ZP56</f>
        <v>0</v>
      </c>
      <c r="JK55">
        <f>'Dat1'!ZQ56</f>
        <v>0</v>
      </c>
      <c r="JL55">
        <f>'Dat1'!ZR56</f>
        <v>0</v>
      </c>
      <c r="JM55">
        <f>'Dat1'!ZS56</f>
        <v>0</v>
      </c>
      <c r="JN55">
        <f>'Dat1'!ZT56</f>
        <v>0</v>
      </c>
      <c r="JO55">
        <f>'Dat1'!ZU56</f>
        <v>0</v>
      </c>
      <c r="JP55">
        <f>'Dat1'!ZV56</f>
        <v>0</v>
      </c>
      <c r="JQ55">
        <f>'Dat1'!ZW56</f>
        <v>0</v>
      </c>
      <c r="JR55">
        <f>'Dat1'!ZX56</f>
        <v>0</v>
      </c>
      <c r="JS55">
        <f>'Dat1'!ZY56</f>
        <v>0</v>
      </c>
      <c r="JT55">
        <f>'Dat1'!ZZ56</f>
        <v>0</v>
      </c>
      <c r="JU55">
        <f>'Dat1'!AAA56</f>
        <v>0</v>
      </c>
      <c r="JV55">
        <f>'Dat1'!AAB56</f>
        <v>0</v>
      </c>
      <c r="JW55">
        <f>'Dat1'!AAC56</f>
        <v>0</v>
      </c>
      <c r="JX55">
        <f>'Dat1'!AAD56</f>
        <v>0</v>
      </c>
      <c r="JY55">
        <f>'Dat1'!AAE56</f>
        <v>0</v>
      </c>
      <c r="JZ55">
        <f>'Dat1'!AAF56</f>
        <v>0</v>
      </c>
      <c r="KA55">
        <f>'Dat1'!AAG56</f>
        <v>0</v>
      </c>
      <c r="KB55">
        <f>'Dat1'!AAH56</f>
        <v>0</v>
      </c>
      <c r="KC55">
        <f>'Dat1'!AAI56</f>
        <v>0</v>
      </c>
      <c r="KD55">
        <f>'Dat1'!AAJ56</f>
        <v>0</v>
      </c>
      <c r="KE55">
        <f>'Dat1'!AAK56</f>
        <v>0</v>
      </c>
      <c r="KF55">
        <f>'Dat1'!AAL56</f>
        <v>3</v>
      </c>
      <c r="KG55">
        <f>'Dat1'!AAM56</f>
        <v>3</v>
      </c>
      <c r="KH55">
        <f>'Dat1'!AAN56</f>
        <v>3</v>
      </c>
      <c r="KI55">
        <f>'Dat1'!AAO56</f>
        <v>1</v>
      </c>
      <c r="KJ55">
        <f>'Dat1'!AAP56</f>
        <v>1</v>
      </c>
      <c r="KK55">
        <f>'Dat1'!AAQ56</f>
        <v>0</v>
      </c>
      <c r="KL55">
        <f>'Dat1'!AAR56</f>
        <v>0</v>
      </c>
      <c r="KM55">
        <f>'Dat1'!AAS56</f>
        <v>0</v>
      </c>
      <c r="KN55">
        <f>'Dat1'!AAT56</f>
        <v>0</v>
      </c>
      <c r="KO55">
        <f>'Dat1'!AAU56</f>
        <v>0</v>
      </c>
      <c r="KP55">
        <f>'Dat1'!AAV56</f>
        <v>0</v>
      </c>
      <c r="KQ55">
        <f>'Dat1'!AAW56</f>
        <v>3</v>
      </c>
      <c r="KR55">
        <f>'Dat1'!AAX56</f>
        <v>0</v>
      </c>
      <c r="KS55">
        <f>'Dat1'!AAY56</f>
        <v>0</v>
      </c>
      <c r="KT55">
        <f>'Dat1'!AAZ56</f>
        <v>0</v>
      </c>
      <c r="KU55">
        <f>'Dat1'!ABA56</f>
        <v>0</v>
      </c>
      <c r="KV55">
        <f>'Dat1'!ABB56</f>
        <v>0</v>
      </c>
      <c r="KW55" s="12">
        <f>SUM(Dat1fix!JE55:JZ55)</f>
        <v>0</v>
      </c>
      <c r="KX55" s="12">
        <f t="shared" si="14"/>
        <v>14</v>
      </c>
      <c r="KY55" s="12">
        <f>'Dat1'!ABC56</f>
        <v>0</v>
      </c>
      <c r="KZ55" s="12">
        <f>'Dat1'!ABD56</f>
        <v>2</v>
      </c>
      <c r="LA55">
        <f>'Dat1'!ABE56</f>
        <v>0</v>
      </c>
      <c r="LB55">
        <f>'Dat1'!ABF56</f>
        <v>0</v>
      </c>
      <c r="LC55">
        <f>'Dat1'!ABG56</f>
        <v>0</v>
      </c>
      <c r="LD55">
        <f>'Dat1'!VI56</f>
        <v>0</v>
      </c>
      <c r="LE55">
        <f>'Dat1'!VJ56</f>
        <v>0</v>
      </c>
      <c r="LF55">
        <f>'Dat1'!VK56</f>
        <v>0</v>
      </c>
      <c r="LG55">
        <f>'Dat1'!VL56</f>
        <v>0</v>
      </c>
      <c r="LH55">
        <f>'Dat1'!VM56</f>
        <v>8</v>
      </c>
      <c r="LI55">
        <f>'Dat1'!VN56</f>
        <v>28</v>
      </c>
      <c r="LJ55">
        <f>'Dat1'!VO56</f>
        <v>0</v>
      </c>
      <c r="LK55">
        <f>'Dat1'!VP56</f>
        <v>0</v>
      </c>
      <c r="LL55">
        <f>'Dat1'!VQ56</f>
        <v>0</v>
      </c>
      <c r="LM55">
        <f>'Dat1'!VR56</f>
        <v>0</v>
      </c>
      <c r="LN55">
        <f>'Dat1'!VS56</f>
        <v>0</v>
      </c>
      <c r="LO55">
        <f>'Dat1'!VT56</f>
        <v>0</v>
      </c>
      <c r="LP55">
        <f>'Dat1'!VU56</f>
        <v>7</v>
      </c>
      <c r="LQ55">
        <f>'Dat1'!VV56</f>
        <v>0</v>
      </c>
      <c r="LR55">
        <f>'Dat1'!VW56</f>
        <v>0</v>
      </c>
      <c r="LS55">
        <f>'Dat1'!VX56</f>
        <v>0</v>
      </c>
      <c r="LT55">
        <f>'Dat1'!VY56</f>
        <v>5</v>
      </c>
      <c r="LU55">
        <f>'Dat1'!VZ56</f>
        <v>16</v>
      </c>
      <c r="LV55" s="12">
        <f>'Dat1'!WA56</f>
        <v>0</v>
      </c>
      <c r="LW55" s="12">
        <f>'Dat1'!WB56</f>
        <v>0</v>
      </c>
      <c r="LX55" s="12">
        <f>'Dat1'!WC56</f>
        <v>8</v>
      </c>
      <c r="LY55" s="12">
        <f>'Dat1'!WD56</f>
        <v>0</v>
      </c>
      <c r="LZ55" s="364">
        <f>'Dat1'!AG56</f>
        <v>13</v>
      </c>
      <c r="MA55" s="364">
        <f>'Dat1'!AH56</f>
        <v>15</v>
      </c>
      <c r="MB55" s="364">
        <f>'Dat1'!AI56</f>
        <v>8</v>
      </c>
      <c r="MC55" s="364">
        <f>'Dat1'!AJ56</f>
        <v>10</v>
      </c>
      <c r="MD55" s="364">
        <f>'Dat1'!WE56</f>
        <v>37</v>
      </c>
    </row>
    <row r="56" spans="1:342">
      <c r="A56" s="73">
        <f>'Dat1'!C57</f>
        <v>4</v>
      </c>
      <c r="B56" t="str">
        <f>'Dat1'!F57</f>
        <v>Nordland</v>
      </c>
      <c r="C56" t="str">
        <f>'Dat1'!G57</f>
        <v>Bodø vgs</v>
      </c>
      <c r="D56" t="str">
        <f>'Dat1'!H57&amp;" ("&amp;LEFT('Dat1'!I57,1)&amp;"S)"</f>
        <v>Bodø fengsel Fauske avd (LS)</v>
      </c>
      <c r="E56">
        <f t="shared" si="18"/>
        <v>2</v>
      </c>
      <c r="F56">
        <f t="shared" si="15"/>
        <v>2</v>
      </c>
      <c r="G56">
        <f>'Dat1'!J57</f>
        <v>18</v>
      </c>
      <c r="H56" s="8">
        <f>('Dat1'!AK57+'Dat1'!AM57+'Dat1'!AO57+'Dat1'!AQ57)/$A56</f>
        <v>0</v>
      </c>
      <c r="I56" s="8">
        <f>('Dat1'!AL57+'Dat1'!AN57+'Dat1'!AP57+'Dat1'!AR57)/$A56</f>
        <v>0.75</v>
      </c>
      <c r="J56">
        <f>('Dat1'!AS57+'Dat1'!BS57+'Dat1'!CS57+'Dat1'!DS57)/$A56</f>
        <v>0.5</v>
      </c>
      <c r="K56">
        <f>('Dat1'!AT57+'Dat1'!BT57+'Dat1'!CT57+'Dat1'!DT57)/$A56</f>
        <v>0</v>
      </c>
      <c r="L56">
        <f>('Dat1'!AU57+'Dat1'!BU57+'Dat1'!CU57+'Dat1'!DU57)/$A56</f>
        <v>0</v>
      </c>
      <c r="M56">
        <f>('Dat1'!AV57+'Dat1'!BV57+'Dat1'!CV57+'Dat1'!DV57)/$A56</f>
        <v>0</v>
      </c>
      <c r="N56">
        <f>('Dat1'!AW57+'Dat1'!BW57+'Dat1'!CW57+'Dat1'!DW57)/$A56</f>
        <v>0</v>
      </c>
      <c r="O56">
        <f>('Dat1'!AX57+'Dat1'!BX57+'Dat1'!CX57+'Dat1'!DX57)/$A56</f>
        <v>0</v>
      </c>
      <c r="P56">
        <f>('Dat1'!AY57+'Dat1'!BY57+'Dat1'!CY57+'Dat1'!DY57)/$A56</f>
        <v>0</v>
      </c>
      <c r="Q56">
        <f>('Dat1'!AZ57+'Dat1'!BZ57+'Dat1'!CZ57+'Dat1'!DZ57)/$A56</f>
        <v>0</v>
      </c>
      <c r="R56">
        <f>('Dat1'!BA57+'Dat1'!CA57+'Dat1'!DA57+'Dat1'!EA57)/$A56</f>
        <v>0</v>
      </c>
      <c r="S56">
        <f>('Dat1'!BB57+'Dat1'!CB57+'Dat1'!DB57+'Dat1'!EB57)/$A56</f>
        <v>0</v>
      </c>
      <c r="T56">
        <f>('Dat1'!BC57+'Dat1'!CC57+'Dat1'!DC57+'Dat1'!EC57)/$A56</f>
        <v>0</v>
      </c>
      <c r="U56">
        <f>('Dat1'!BD57+'Dat1'!CD57+'Dat1'!DD57+'Dat1'!ED57)/$A56</f>
        <v>0</v>
      </c>
      <c r="V56">
        <f>('Dat1'!BE57+'Dat1'!CE57+'Dat1'!DE57+'Dat1'!EE57)/$A56</f>
        <v>0</v>
      </c>
      <c r="W56">
        <f>('Dat1'!BF57+'Dat1'!CF57+'Dat1'!DF57+'Dat1'!EF57)/$A56</f>
        <v>0.75</v>
      </c>
      <c r="X56">
        <f>('Dat1'!BG57+'Dat1'!CG57+'Dat1'!DG57+'Dat1'!EG57)/$A56</f>
        <v>0</v>
      </c>
      <c r="Y56">
        <f>('Dat1'!BH57+'Dat1'!CH57+'Dat1'!DH57+'Dat1'!EH57)/$A56</f>
        <v>0</v>
      </c>
      <c r="Z56">
        <f>('Dat1'!BI57+'Dat1'!CI57+'Dat1'!DI57+'Dat1'!EI57)/$A56</f>
        <v>0</v>
      </c>
      <c r="AA56">
        <f>('Dat1'!BJ57+'Dat1'!CJ57+'Dat1'!DJ57+'Dat1'!EJ57)/$A56</f>
        <v>0.25</v>
      </c>
      <c r="AB56">
        <f>('Dat1'!BK57+'Dat1'!CK57+'Dat1'!DK57+'Dat1'!EK57)/$A56</f>
        <v>0</v>
      </c>
      <c r="AC56">
        <f>('Dat1'!BL57+'Dat1'!CL57+'Dat1'!DL57+'Dat1'!EL57)/$A56</f>
        <v>0</v>
      </c>
      <c r="AD56">
        <f>('Dat1'!BM57+'Dat1'!CM57+'Dat1'!DM57+'Dat1'!EM57)/$A56</f>
        <v>0.25</v>
      </c>
      <c r="AE56">
        <f>('Dat1'!BN57+'Dat1'!CN57+'Dat1'!DN57+'Dat1'!EN57)/$A56</f>
        <v>0</v>
      </c>
      <c r="AF56">
        <f>('Dat1'!BO57+'Dat1'!CO57+'Dat1'!DO57+'Dat1'!EO57)/$A56</f>
        <v>0</v>
      </c>
      <c r="AG56">
        <f>('Dat1'!BP57+'Dat1'!CP57+'Dat1'!DP57+'Dat1'!EP57)/$A56</f>
        <v>0.75</v>
      </c>
      <c r="AH56">
        <f>('Dat1'!BQ57+'Dat1'!CQ57+'Dat1'!DQ57+'Dat1'!EQ57)/$A56</f>
        <v>0.25</v>
      </c>
      <c r="AI56">
        <f>('Dat1'!BR57+'Dat1'!CR57+'Dat1'!DR57+'Dat1'!ER57)/$A56</f>
        <v>0</v>
      </c>
      <c r="AJ56" s="8">
        <f t="shared" si="5"/>
        <v>0.5</v>
      </c>
      <c r="AK56" s="8">
        <f t="shared" si="6"/>
        <v>2.25</v>
      </c>
      <c r="AL56">
        <f>('Dat1'!ES57+'Dat1'!GM57+'Dat1'!IG57+'Dat1'!KA57)/$A56</f>
        <v>0</v>
      </c>
      <c r="AM56">
        <f>('Dat1'!ET57+'Dat1'!GN57+'Dat1'!IH57+'Dat1'!KB57)/$A56</f>
        <v>0</v>
      </c>
      <c r="AN56">
        <f>('Dat1'!EU57+'Dat1'!GO57+'Dat1'!II57+'Dat1'!KC57)/$A56</f>
        <v>0</v>
      </c>
      <c r="AO56">
        <f>('Dat1'!EV57+'Dat1'!GP57+'Dat1'!IJ57+'Dat1'!KD57)/$A56</f>
        <v>0</v>
      </c>
      <c r="AP56">
        <f>('Dat1'!EW57+'Dat1'!GQ57+'Dat1'!IK57+'Dat1'!KE57)/$A56</f>
        <v>0</v>
      </c>
      <c r="AQ56">
        <f>('Dat1'!EX57+'Dat1'!GR57+'Dat1'!IL57+'Dat1'!KF57)/$A56</f>
        <v>0.25</v>
      </c>
      <c r="AR56">
        <f>('Dat1'!EY57+'Dat1'!GS57+'Dat1'!IM57+'Dat1'!KG57)/$A56</f>
        <v>0</v>
      </c>
      <c r="AS56">
        <f>('Dat1'!EZ57+'Dat1'!GT57+'Dat1'!IN57+'Dat1'!KH57)/$A56</f>
        <v>0</v>
      </c>
      <c r="AT56">
        <f>('Dat1'!FA57+'Dat1'!GU57+'Dat1'!IO57+'Dat1'!KI57)/$A56</f>
        <v>0</v>
      </c>
      <c r="AU56">
        <f>('Dat1'!FB57+'Dat1'!GV57+'Dat1'!IP57+'Dat1'!KJ57)/$A56</f>
        <v>0</v>
      </c>
      <c r="AV56">
        <f>('Dat1'!FC57+'Dat1'!GW57+'Dat1'!IQ57+'Dat1'!KK57)/$A56</f>
        <v>0</v>
      </c>
      <c r="AW56">
        <f>('Dat1'!FD57+'Dat1'!GX57+'Dat1'!IR57+'Dat1'!KL57)/$A56</f>
        <v>0</v>
      </c>
      <c r="AX56">
        <f>('Dat1'!FE57+'Dat1'!GY57+'Dat1'!IS57+'Dat1'!KM57)/$A56</f>
        <v>0</v>
      </c>
      <c r="AY56">
        <f>('Dat1'!FF57+'Dat1'!GZ57+'Dat1'!IT57+'Dat1'!KN57)/$A56</f>
        <v>0</v>
      </c>
      <c r="AZ56">
        <f>('Dat1'!FG57+'Dat1'!HA57+'Dat1'!IU57+'Dat1'!KO57)/$A56</f>
        <v>0</v>
      </c>
      <c r="BA56">
        <f>('Dat1'!FH57+'Dat1'!HB57+'Dat1'!IV57+'Dat1'!KP57)/$A56</f>
        <v>0</v>
      </c>
      <c r="BB56">
        <f>('Dat1'!FI57+'Dat1'!HC57+'Dat1'!IW57+'Dat1'!KQ57)/$A56</f>
        <v>0</v>
      </c>
      <c r="BC56">
        <f>('Dat1'!FJ57+'Dat1'!HD57+'Dat1'!IX57+'Dat1'!KR57)/$A56</f>
        <v>0</v>
      </c>
      <c r="BD56">
        <f>('Dat1'!FK57+'Dat1'!HE57+'Dat1'!IY57+'Dat1'!KS57)/$A56</f>
        <v>0</v>
      </c>
      <c r="BE56">
        <f>('Dat1'!FL57+'Dat1'!HF57+'Dat1'!IZ57+'Dat1'!KT57)/$A56</f>
        <v>0</v>
      </c>
      <c r="BF56">
        <f>('Dat1'!FM57+'Dat1'!HG57+'Dat1'!JA57+'Dat1'!KU57)/$A56</f>
        <v>0</v>
      </c>
      <c r="BG56">
        <f>('Dat1'!FN57+'Dat1'!HH57+'Dat1'!JB57+'Dat1'!KV57)/$A56</f>
        <v>0</v>
      </c>
      <c r="BH56">
        <f>('Dat1'!FO57+'Dat1'!HI57+'Dat1'!JC57+'Dat1'!KW57)/$A56</f>
        <v>0.25</v>
      </c>
      <c r="BI56">
        <f>('Dat1'!FP57+'Dat1'!HJ57+'Dat1'!JD57+'Dat1'!KX57)/$A56</f>
        <v>1</v>
      </c>
      <c r="BJ56">
        <f>('Dat1'!FQ57+'Dat1'!HK57+'Dat1'!JE57+'Dat1'!KY57)/$A56</f>
        <v>0</v>
      </c>
      <c r="BK56">
        <f>('Dat1'!FR57+'Dat1'!HL57+'Dat1'!JF57+'Dat1'!KZ57)/$A56</f>
        <v>0</v>
      </c>
      <c r="BL56">
        <f>('Dat1'!FS57+'Dat1'!HM57+'Dat1'!JG57+'Dat1'!LA57)/$A56</f>
        <v>0</v>
      </c>
      <c r="BM56">
        <f>('Dat1'!FT57+'Dat1'!HN57+'Dat1'!JH57+'Dat1'!LB57)/$A56</f>
        <v>0.25</v>
      </c>
      <c r="BN56">
        <f>('Dat1'!FU57+'Dat1'!HO57+'Dat1'!JI57+'Dat1'!LC57)/$A56</f>
        <v>0</v>
      </c>
      <c r="BO56">
        <f>('Dat1'!FV57+'Dat1'!HP57+'Dat1'!JJ57+'Dat1'!LD57)/$A56</f>
        <v>0</v>
      </c>
      <c r="BP56">
        <f>('Dat1'!FW57+'Dat1'!HQ57+'Dat1'!JK57+'Dat1'!LE57)/$A56</f>
        <v>0</v>
      </c>
      <c r="BQ56">
        <f>('Dat1'!FX57+'Dat1'!HR57+'Dat1'!JL57+'Dat1'!LF57)/$A56</f>
        <v>0.25</v>
      </c>
      <c r="BR56">
        <f>('Dat1'!FY57+'Dat1'!HS57+'Dat1'!JM57+'Dat1'!LG57)/$A56</f>
        <v>0</v>
      </c>
      <c r="BS56">
        <f>('Dat1'!FZ57+'Dat1'!HT57+'Dat1'!JN57+'Dat1'!LH57)/$A56</f>
        <v>0</v>
      </c>
      <c r="BT56">
        <f>('Dat1'!GA57+'Dat1'!HU57+'Dat1'!JO57+'Dat1'!LI57)/$A56</f>
        <v>0</v>
      </c>
      <c r="BU56">
        <f>('Dat1'!GB57+'Dat1'!HV57+'Dat1'!JP57+'Dat1'!LJ57)/$A56</f>
        <v>0</v>
      </c>
      <c r="BV56">
        <f>('Dat1'!GC57+'Dat1'!HW57+'Dat1'!JQ57+'Dat1'!LK57)/$A56</f>
        <v>0</v>
      </c>
      <c r="BW56">
        <f>('Dat1'!GD57+'Dat1'!HX57+'Dat1'!JR57+'Dat1'!LL57)/$A56</f>
        <v>0</v>
      </c>
      <c r="BX56">
        <f>('Dat1'!GE57+'Dat1'!HY57+'Dat1'!JS57+'Dat1'!LM57)/$A56</f>
        <v>0</v>
      </c>
      <c r="BY56">
        <f>('Dat1'!GF57+'Dat1'!HZ57+'Dat1'!JT57+'Dat1'!LN57)/$A56</f>
        <v>0</v>
      </c>
      <c r="BZ56">
        <f>('Dat1'!GG57+'Dat1'!IA57+'Dat1'!JU57+'Dat1'!LO57)/$A56</f>
        <v>0</v>
      </c>
      <c r="CA56">
        <f>('Dat1'!GH57+'Dat1'!IB57+'Dat1'!JV57+'Dat1'!LP57)/$A56</f>
        <v>0</v>
      </c>
      <c r="CB56">
        <f>('Dat1'!GI57+'Dat1'!IC57+'Dat1'!JW57+'Dat1'!LQ57)/$A56</f>
        <v>0</v>
      </c>
      <c r="CC56">
        <f>('Dat1'!GJ57+'Dat1'!ID57+'Dat1'!JX57+'Dat1'!LR57)/$A56</f>
        <v>0</v>
      </c>
      <c r="CD56">
        <f>('Dat1'!GK57+'Dat1'!IE57+'Dat1'!JY57+'Dat1'!LS57)/$A56</f>
        <v>0.25</v>
      </c>
      <c r="CE56">
        <f>('Dat1'!GL57+'Dat1'!IF57+'Dat1'!JZ57+'Dat1'!LT57)/$A56</f>
        <v>0</v>
      </c>
      <c r="CF56" s="8">
        <f t="shared" si="19"/>
        <v>0.5</v>
      </c>
      <c r="CG56" s="8">
        <f t="shared" si="20"/>
        <v>1.75</v>
      </c>
      <c r="CH56">
        <f>('Dat1'!LU57+'Dat1'!NM57+'Dat1'!PE57+'Dat1'!QW57)/$A56</f>
        <v>0</v>
      </c>
      <c r="CI56">
        <f>('Dat1'!LV57+'Dat1'!NN57+'Dat1'!PF57+'Dat1'!QX57)/$A56</f>
        <v>0</v>
      </c>
      <c r="CJ56">
        <f>('Dat1'!LW57+'Dat1'!NO57+'Dat1'!PG57+'Dat1'!QY57)/$A56</f>
        <v>0</v>
      </c>
      <c r="CK56">
        <f>('Dat1'!LX57+'Dat1'!NP57+'Dat1'!PH57+'Dat1'!QZ57)/$A56</f>
        <v>0</v>
      </c>
      <c r="CL56">
        <f>('Dat1'!LY57+'Dat1'!NQ57+'Dat1'!PI57+'Dat1'!RA57)/$A56</f>
        <v>0</v>
      </c>
      <c r="CM56">
        <f>('Dat1'!LZ57+'Dat1'!NR57+'Dat1'!PJ57+'Dat1'!RB57)/$A56</f>
        <v>0</v>
      </c>
      <c r="CN56">
        <f>('Dat1'!MA57+'Dat1'!NS57+'Dat1'!PK57+'Dat1'!RC57)/$A56</f>
        <v>0</v>
      </c>
      <c r="CO56">
        <f>('Dat1'!MB57+'Dat1'!NT57+'Dat1'!PL57+'Dat1'!RD57)/$A56</f>
        <v>0</v>
      </c>
      <c r="CP56">
        <f>('Dat1'!MC57+'Dat1'!NU57+'Dat1'!PM57+'Dat1'!RE57)/$A56</f>
        <v>0</v>
      </c>
      <c r="CQ56">
        <f>('Dat1'!MD57+'Dat1'!NV57+'Dat1'!PN57+'Dat1'!RF57)/$A56</f>
        <v>0</v>
      </c>
      <c r="CR56">
        <f>('Dat1'!ME57+'Dat1'!NW57+'Dat1'!PO57+'Dat1'!RG57)/$A56</f>
        <v>0</v>
      </c>
      <c r="CS56">
        <f>('Dat1'!MF57+'Dat1'!NX57+'Dat1'!PP57+'Dat1'!RH57)/$A56</f>
        <v>0</v>
      </c>
      <c r="CT56">
        <f>('Dat1'!MG57+'Dat1'!NY57+'Dat1'!PQ57+'Dat1'!RI57)/$A56</f>
        <v>0</v>
      </c>
      <c r="CU56">
        <f>('Dat1'!MH57+'Dat1'!NZ57+'Dat1'!PR57+'Dat1'!RJ57)/$A56</f>
        <v>0</v>
      </c>
      <c r="CV56">
        <f>('Dat1'!MI57+'Dat1'!OA57+'Dat1'!PS57+'Dat1'!RK57)/$A56</f>
        <v>0</v>
      </c>
      <c r="CW56">
        <f>('Dat1'!MJ57+'Dat1'!OB57+'Dat1'!PT57+'Dat1'!RL57)/$A56</f>
        <v>0</v>
      </c>
      <c r="CX56">
        <f>('Dat1'!MK57+'Dat1'!OC57+'Dat1'!PU57+'Dat1'!RM57)/$A56</f>
        <v>0</v>
      </c>
      <c r="CY56">
        <f>('Dat1'!ML57+'Dat1'!OD57+'Dat1'!PV57+'Dat1'!RN57)/$A56</f>
        <v>0</v>
      </c>
      <c r="CZ56">
        <f>('Dat1'!MM57+'Dat1'!OE57+'Dat1'!PW57+'Dat1'!RO57)/$A56</f>
        <v>0</v>
      </c>
      <c r="DA56">
        <f>('Dat1'!MN57+'Dat1'!OF57+'Dat1'!PX57+'Dat1'!RP57)/$A56</f>
        <v>0</v>
      </c>
      <c r="DB56">
        <f>('Dat1'!MO57+'Dat1'!OG57+'Dat1'!PY57+'Dat1'!RQ57)/$A56</f>
        <v>0.5</v>
      </c>
      <c r="DC56">
        <f>('Dat1'!MP57+'Dat1'!OH57+'Dat1'!PZ57+'Dat1'!RR57)/$A56</f>
        <v>0</v>
      </c>
      <c r="DD56">
        <f>('Dat1'!MQ57+'Dat1'!OI57+'Dat1'!QA57+'Dat1'!RS57)/$A56</f>
        <v>0.25</v>
      </c>
      <c r="DE56">
        <f>('Dat1'!MR57+'Dat1'!OJ57+'Dat1'!QB57+'Dat1'!RT57)/$A56</f>
        <v>0</v>
      </c>
      <c r="DF56">
        <f>('Dat1'!MS57+'Dat1'!OK57+'Dat1'!QC57+'Dat1'!RU57)/$A56</f>
        <v>0</v>
      </c>
      <c r="DG56">
        <f>('Dat1'!MT57+'Dat1'!OL57+'Dat1'!QD57+'Dat1'!RV57)/$A56</f>
        <v>0</v>
      </c>
      <c r="DH56">
        <f>('Dat1'!MU57+'Dat1'!OM57+'Dat1'!QE57+'Dat1'!RW57)/$A56</f>
        <v>0</v>
      </c>
      <c r="DI56">
        <f>('Dat1'!MV57+'Dat1'!ON57+'Dat1'!QF57+'Dat1'!RX57)/$A56</f>
        <v>0.25</v>
      </c>
      <c r="DJ56">
        <f>('Dat1'!MW57+'Dat1'!OO57+'Dat1'!QG57+'Dat1'!RY57)/$A56</f>
        <v>0</v>
      </c>
      <c r="DK56">
        <f>('Dat1'!MX57+'Dat1'!OP57+'Dat1'!QH57+'Dat1'!RZ57)/$A56</f>
        <v>0</v>
      </c>
      <c r="DL56">
        <f>('Dat1'!MY57+'Dat1'!OQ57+'Dat1'!QI57+'Dat1'!SA57)/$A56</f>
        <v>0</v>
      </c>
      <c r="DM56">
        <f>('Dat1'!MZ57+'Dat1'!OR57+'Dat1'!QJ57+'Dat1'!SB57)/$A56</f>
        <v>0</v>
      </c>
      <c r="DN56">
        <f>('Dat1'!NA57+'Dat1'!OS57+'Dat1'!QK57+'Dat1'!SC57)/$A56</f>
        <v>0</v>
      </c>
      <c r="DO56">
        <f>('Dat1'!NB57+'Dat1'!OT57+'Dat1'!QL57+'Dat1'!SD57)/$A56</f>
        <v>0</v>
      </c>
      <c r="DP56">
        <f>('Dat1'!NC57+'Dat1'!OU57+'Dat1'!QM57+'Dat1'!SE57)/$A56</f>
        <v>0</v>
      </c>
      <c r="DQ56">
        <f>('Dat1'!ND57+'Dat1'!OV57+'Dat1'!QN57+'Dat1'!SF57)/$A56</f>
        <v>0</v>
      </c>
      <c r="DR56">
        <f>('Dat1'!NE57+'Dat1'!OW57+'Dat1'!QO57+'Dat1'!SG57)/$A56</f>
        <v>0</v>
      </c>
      <c r="DS56">
        <f>('Dat1'!NF57+'Dat1'!OX57+'Dat1'!QP57+'Dat1'!SH57)/$A56</f>
        <v>0</v>
      </c>
      <c r="DT56">
        <f>('Dat1'!NG57+'Dat1'!OY57+'Dat1'!QQ57+'Dat1'!SI57)/$A56</f>
        <v>0</v>
      </c>
      <c r="DU56">
        <f>('Dat1'!NH57+'Dat1'!OZ57+'Dat1'!QR57+'Dat1'!SJ57)/$A56</f>
        <v>0</v>
      </c>
      <c r="DV56">
        <f>('Dat1'!NI57+'Dat1'!PA57+'Dat1'!QS57+'Dat1'!SK57)/$A56</f>
        <v>0</v>
      </c>
      <c r="DW56">
        <f>('Dat1'!NJ57+'Dat1'!PB57+'Dat1'!QT57+'Dat1'!SL57)/$A56</f>
        <v>0.25</v>
      </c>
      <c r="DX56">
        <f>('Dat1'!NK57+'Dat1'!PC57+'Dat1'!QU57+'Dat1'!SM57)/$A56</f>
        <v>0.25</v>
      </c>
      <c r="DY56">
        <f>('Dat1'!NL57+'Dat1'!PD57+'Dat1'!QV57+'Dat1'!SN57)/$A56</f>
        <v>0</v>
      </c>
      <c r="DZ56" s="8">
        <f t="shared" si="7"/>
        <v>0.5</v>
      </c>
      <c r="EA56" s="8">
        <f t="shared" si="8"/>
        <v>1</v>
      </c>
      <c r="EB56" s="127">
        <f>('Dat1'!SO57+'Dat1'!SQ57+'Dat1'!SS57+'Dat1'!SU57)/$A56</f>
        <v>0</v>
      </c>
      <c r="EC56" s="127">
        <f>('Dat1'!SP57+'Dat1'!SR57+'Dat1'!ST57+'Dat1'!SV57)/$A56</f>
        <v>0</v>
      </c>
      <c r="ED56" s="8">
        <f t="shared" si="16"/>
        <v>0</v>
      </c>
      <c r="EE56" s="8">
        <f t="shared" si="9"/>
        <v>0</v>
      </c>
      <c r="EF56">
        <f>SUM('Dat1'!SW57+'Dat1'!TE57+'Dat1'!TM57+'Dat1'!TU57)/$A56</f>
        <v>0</v>
      </c>
      <c r="EG56">
        <f>SUM('Dat1'!SX57+'Dat1'!TF57+'Dat1'!TN57+'Dat1'!TV57)/$A56</f>
        <v>0</v>
      </c>
      <c r="EH56">
        <f>SUM('Dat1'!SY57+'Dat1'!TG57+'Dat1'!TO57+'Dat1'!TW57)/$A56</f>
        <v>0</v>
      </c>
      <c r="EI56">
        <f>SUM('Dat1'!SZ57+'Dat1'!TH57+'Dat1'!TP57+'Dat1'!TX57)/$A56</f>
        <v>0</v>
      </c>
      <c r="EJ56">
        <f>SUM('Dat1'!TA57+'Dat1'!TI57+'Dat1'!TQ57+'Dat1'!TY57)/$A56</f>
        <v>0</v>
      </c>
      <c r="EK56">
        <f>SUM('Dat1'!TB57+'Dat1'!TJ57+'Dat1'!TR57+'Dat1'!TZ57)/$A56</f>
        <v>0.25</v>
      </c>
      <c r="EL56">
        <f>SUM('Dat1'!TC57+'Dat1'!TK57+'Dat1'!TS57+'Dat1'!UA57)/$A56</f>
        <v>0</v>
      </c>
      <c r="EM56">
        <f>SUM('Dat1'!TD57+'Dat1'!TL57+'Dat1'!TT57+'Dat1'!UB57)/$A56</f>
        <v>0</v>
      </c>
      <c r="EN56" s="8">
        <f t="shared" si="10"/>
        <v>0</v>
      </c>
      <c r="EO56" s="8">
        <f t="shared" si="11"/>
        <v>0.25</v>
      </c>
      <c r="EP56" s="7">
        <f>('Dat1'!UC57+'Dat1'!UG57)/2</f>
        <v>5</v>
      </c>
      <c r="EQ56" s="7">
        <f>('Dat1'!UD57+'Dat1'!UH57)/2</f>
        <v>0</v>
      </c>
      <c r="ER56" s="7">
        <f>('Dat1'!UE57+'Dat1'!UI57)/2</f>
        <v>0.5</v>
      </c>
      <c r="ES56" s="7">
        <f>('Dat1'!UF57+'Dat1'!UJ57)/2</f>
        <v>0</v>
      </c>
      <c r="ET56" s="8">
        <f>('Dat1'!UK57+'Dat1'!UT57)/2</f>
        <v>0</v>
      </c>
      <c r="EU56" s="8">
        <f>('Dat1'!UL57+'Dat1'!UU57)/2</f>
        <v>0</v>
      </c>
      <c r="EV56" s="8">
        <f>('Dat1'!UM57+'Dat1'!UV57)/2</f>
        <v>1.5</v>
      </c>
      <c r="EW56" s="8">
        <f>('Dat1'!UN57+'Dat1'!UW57)/2</f>
        <v>1.5</v>
      </c>
      <c r="EX56" s="8">
        <f>('Dat1'!UO57+'Dat1'!UX57)/2</f>
        <v>0.5</v>
      </c>
      <c r="EY56" s="8">
        <f>('Dat1'!UP57+'Dat1'!UY57)/2</f>
        <v>1</v>
      </c>
      <c r="EZ56" s="8">
        <f>('Dat1'!UQ57+'Dat1'!UZ57)/2</f>
        <v>0.5</v>
      </c>
      <c r="FA56" s="8">
        <f>('Dat1'!UR57+'Dat1'!VA57)/2</f>
        <v>0</v>
      </c>
      <c r="FB56" s="8">
        <f>('Dat1'!US57+'Dat1'!VB57)/2</f>
        <v>0</v>
      </c>
      <c r="FC56">
        <f>'Dat1'!VC57</f>
        <v>0</v>
      </c>
      <c r="FD56">
        <f>'Dat1'!VD57</f>
        <v>0</v>
      </c>
      <c r="FE56">
        <f>'Dat1'!VE57</f>
        <v>0</v>
      </c>
      <c r="FF56">
        <f>'Dat1'!VF57</f>
        <v>0</v>
      </c>
      <c r="FG56">
        <f>'Dat1'!VG57</f>
        <v>0</v>
      </c>
      <c r="FH56">
        <f>'Dat1'!VH57</f>
        <v>0</v>
      </c>
      <c r="FI56">
        <f>'Dat1'!VI57</f>
        <v>0</v>
      </c>
      <c r="FJ56">
        <f>'Dat1'!VJ57</f>
        <v>0</v>
      </c>
      <c r="FK56">
        <f>'Dat1'!VK57</f>
        <v>0</v>
      </c>
      <c r="FL56">
        <f>'Dat1'!VL57</f>
        <v>0</v>
      </c>
      <c r="FM56">
        <f>'Dat1'!VM57</f>
        <v>0</v>
      </c>
      <c r="FN56">
        <f>'Dat1'!VN57</f>
        <v>0</v>
      </c>
      <c r="FO56">
        <f>'Dat1'!VO57</f>
        <v>0</v>
      </c>
      <c r="FP56">
        <f>'Dat1'!VP57</f>
        <v>0</v>
      </c>
      <c r="FQ56">
        <f>'Dat1'!VQ57</f>
        <v>0</v>
      </c>
      <c r="FR56">
        <f>'Dat1'!VR57</f>
        <v>0</v>
      </c>
      <c r="FS56">
        <f>'Dat1'!VS57</f>
        <v>0</v>
      </c>
      <c r="FT56">
        <f>'Dat1'!VT57</f>
        <v>0</v>
      </c>
      <c r="FU56">
        <f>'Dat1'!VU57</f>
        <v>0</v>
      </c>
      <c r="FV56">
        <f>'Dat1'!VV57</f>
        <v>0</v>
      </c>
      <c r="FW56">
        <f>'Dat1'!VW57</f>
        <v>0</v>
      </c>
      <c r="FX56">
        <f>'Dat1'!VX57</f>
        <v>0</v>
      </c>
      <c r="FY56">
        <f>'Dat1'!VY57</f>
        <v>5</v>
      </c>
      <c r="FZ56">
        <f>'Dat1'!VZ57</f>
        <v>7</v>
      </c>
      <c r="GA56">
        <f>'Dat1'!WA57</f>
        <v>0</v>
      </c>
      <c r="GB56">
        <f>'Dat1'!WB57</f>
        <v>0</v>
      </c>
      <c r="GC56">
        <f>'Dat1'!WC57</f>
        <v>0</v>
      </c>
      <c r="GD56">
        <f>'Dat1'!WD57</f>
        <v>0</v>
      </c>
      <c r="GE56" s="12">
        <f>'Dat1'!WO57</f>
        <v>0</v>
      </c>
      <c r="GF56" s="12">
        <f>'Dat1'!WP57</f>
        <v>0</v>
      </c>
      <c r="GG56">
        <f>'Dat1'!WQ57</f>
        <v>0</v>
      </c>
      <c r="GH56">
        <f>'Dat1'!WR57</f>
        <v>0</v>
      </c>
      <c r="GI56">
        <f>'Dat1'!WS57</f>
        <v>0</v>
      </c>
      <c r="GJ56">
        <f>'Dat1'!WT57</f>
        <v>0</v>
      </c>
      <c r="GK56">
        <f>'Dat1'!WU57</f>
        <v>0</v>
      </c>
      <c r="GL56">
        <f>'Dat1'!WV57</f>
        <v>0</v>
      </c>
      <c r="GM56">
        <f>'Dat1'!WW57</f>
        <v>0</v>
      </c>
      <c r="GN56">
        <f>'Dat1'!WX57</f>
        <v>0</v>
      </c>
      <c r="GO56">
        <f>'Dat1'!WY57</f>
        <v>0</v>
      </c>
      <c r="GP56">
        <f>'Dat1'!WZ57</f>
        <v>0</v>
      </c>
      <c r="GQ56">
        <f>'Dat1'!XA57</f>
        <v>0</v>
      </c>
      <c r="GR56">
        <f>'Dat1'!XB57</f>
        <v>0</v>
      </c>
      <c r="GS56">
        <f>'Dat1'!XC57</f>
        <v>0</v>
      </c>
      <c r="GT56">
        <f>'Dat1'!XD57</f>
        <v>4</v>
      </c>
      <c r="GU56">
        <f>'Dat1'!XE57</f>
        <v>0</v>
      </c>
      <c r="GV56">
        <f>'Dat1'!XF57</f>
        <v>0</v>
      </c>
      <c r="GW56">
        <f>'Dat1'!XG57</f>
        <v>0</v>
      </c>
      <c r="GX56">
        <f>'Dat1'!XH57</f>
        <v>1</v>
      </c>
      <c r="GY56">
        <f>'Dat1'!XI57</f>
        <v>0</v>
      </c>
      <c r="GZ56">
        <f>'Dat1'!XJ57</f>
        <v>0</v>
      </c>
      <c r="HA56">
        <f>'Dat1'!XK57</f>
        <v>0</v>
      </c>
      <c r="HB56">
        <f>'Dat1'!XL57</f>
        <v>0</v>
      </c>
      <c r="HC56">
        <f>'Dat1'!XM57</f>
        <v>0</v>
      </c>
      <c r="HD56">
        <f>'Dat1'!XN57</f>
        <v>2</v>
      </c>
      <c r="HE56">
        <f>'Dat1'!XO57</f>
        <v>2</v>
      </c>
      <c r="HF56">
        <f>'Dat1'!XP57</f>
        <v>0</v>
      </c>
      <c r="HG56" s="12">
        <f t="shared" si="12"/>
        <v>0</v>
      </c>
      <c r="HH56" s="12">
        <f t="shared" si="13"/>
        <v>9</v>
      </c>
      <c r="HI56">
        <f>'Dat1'!XQ57</f>
        <v>0</v>
      </c>
      <c r="HJ56">
        <f>'Dat1'!XR57</f>
        <v>0</v>
      </c>
      <c r="HK56">
        <f>'Dat1'!XS57</f>
        <v>0</v>
      </c>
      <c r="HL56">
        <f>'Dat1'!XT57</f>
        <v>0</v>
      </c>
      <c r="HM56">
        <f>'Dat1'!XU57</f>
        <v>0</v>
      </c>
      <c r="HN56">
        <f>'Dat1'!XV57</f>
        <v>0</v>
      </c>
      <c r="HO56">
        <f>'Dat1'!XW57</f>
        <v>0</v>
      </c>
      <c r="HP56">
        <f>'Dat1'!XX57</f>
        <v>0</v>
      </c>
      <c r="HQ56">
        <f>'Dat1'!XY57</f>
        <v>0</v>
      </c>
      <c r="HR56">
        <f>'Dat1'!XZ57</f>
        <v>0</v>
      </c>
      <c r="HS56">
        <f>'Dat1'!YA57</f>
        <v>0</v>
      </c>
      <c r="HT56">
        <f>'Dat1'!YB57</f>
        <v>0</v>
      </c>
      <c r="HU56">
        <f>'Dat1'!YC57</f>
        <v>0</v>
      </c>
      <c r="HV56">
        <f>'Dat1'!YD57</f>
        <v>0</v>
      </c>
      <c r="HW56">
        <f>'Dat1'!YE57</f>
        <v>0</v>
      </c>
      <c r="HX56">
        <f>'Dat1'!YF57</f>
        <v>0</v>
      </c>
      <c r="HY56">
        <f>'Dat1'!YG57</f>
        <v>0</v>
      </c>
      <c r="HZ56">
        <f>'Dat1'!YH57</f>
        <v>0</v>
      </c>
      <c r="IA56">
        <f>'Dat1'!YI57</f>
        <v>0</v>
      </c>
      <c r="IB56">
        <f>'Dat1'!YJ57</f>
        <v>0</v>
      </c>
      <c r="IC56">
        <f>'Dat1'!YK57</f>
        <v>0</v>
      </c>
      <c r="ID56">
        <f>'Dat1'!YL57</f>
        <v>0</v>
      </c>
      <c r="IE56">
        <f>'Dat1'!YM57</f>
        <v>0</v>
      </c>
      <c r="IF56">
        <f>'Dat1'!YN57</f>
        <v>4</v>
      </c>
      <c r="IG56">
        <f>'Dat1'!YO57</f>
        <v>0</v>
      </c>
      <c r="IH56">
        <f>'Dat1'!YP57</f>
        <v>0</v>
      </c>
      <c r="II56">
        <f>'Dat1'!YQ57</f>
        <v>0</v>
      </c>
      <c r="IJ56">
        <f>'Dat1'!YR57</f>
        <v>2</v>
      </c>
      <c r="IK56">
        <f>'Dat1'!YS57</f>
        <v>0</v>
      </c>
      <c r="IL56">
        <f>'Dat1'!YT57</f>
        <v>0</v>
      </c>
      <c r="IM56">
        <f>'Dat1'!YU57</f>
        <v>0</v>
      </c>
      <c r="IN56">
        <f>'Dat1'!YV57</f>
        <v>2</v>
      </c>
      <c r="IO56">
        <f>'Dat1'!YW57</f>
        <v>0</v>
      </c>
      <c r="IP56">
        <f>'Dat1'!YX57</f>
        <v>0</v>
      </c>
      <c r="IQ56">
        <f>'Dat1'!YY57</f>
        <v>0</v>
      </c>
      <c r="IR56">
        <f>'Dat1'!YZ57</f>
        <v>0</v>
      </c>
      <c r="IS56">
        <f>'Dat1'!ZA57</f>
        <v>0</v>
      </c>
      <c r="IT56">
        <f>'Dat1'!ZB57</f>
        <v>0</v>
      </c>
      <c r="IU56">
        <f>'Dat1'!ZC57</f>
        <v>0</v>
      </c>
      <c r="IV56">
        <f>'Dat1'!ZD57</f>
        <v>0</v>
      </c>
      <c r="IW56">
        <f>'Dat1'!ZE57</f>
        <v>0</v>
      </c>
      <c r="IX56">
        <f>'Dat1'!ZF57</f>
        <v>0</v>
      </c>
      <c r="IY56">
        <f>'Dat1'!ZG57</f>
        <v>0</v>
      </c>
      <c r="IZ56">
        <f>'Dat1'!ZH57</f>
        <v>0</v>
      </c>
      <c r="JA56">
        <f>'Dat1'!ZI57</f>
        <v>1</v>
      </c>
      <c r="JB56">
        <f>'Dat1'!ZJ57</f>
        <v>0</v>
      </c>
      <c r="JC56" s="12">
        <f t="shared" si="21"/>
        <v>0</v>
      </c>
      <c r="JD56" s="12">
        <f t="shared" si="22"/>
        <v>9</v>
      </c>
      <c r="JE56">
        <f>'Dat1'!ZK57</f>
        <v>0</v>
      </c>
      <c r="JF56">
        <f>'Dat1'!ZL57</f>
        <v>0</v>
      </c>
      <c r="JG56">
        <f>'Dat1'!ZM57</f>
        <v>0</v>
      </c>
      <c r="JH56">
        <f>'Dat1'!ZN57</f>
        <v>0</v>
      </c>
      <c r="JI56">
        <f>'Dat1'!ZO57</f>
        <v>0</v>
      </c>
      <c r="JJ56">
        <f>'Dat1'!ZP57</f>
        <v>0</v>
      </c>
      <c r="JK56">
        <f>'Dat1'!ZQ57</f>
        <v>0</v>
      </c>
      <c r="JL56">
        <f>'Dat1'!ZR57</f>
        <v>0</v>
      </c>
      <c r="JM56">
        <f>'Dat1'!ZS57</f>
        <v>0</v>
      </c>
      <c r="JN56">
        <f>'Dat1'!ZT57</f>
        <v>0</v>
      </c>
      <c r="JO56">
        <f>'Dat1'!ZU57</f>
        <v>0</v>
      </c>
      <c r="JP56">
        <f>'Dat1'!ZV57</f>
        <v>0</v>
      </c>
      <c r="JQ56">
        <f>'Dat1'!ZW57</f>
        <v>0</v>
      </c>
      <c r="JR56">
        <f>'Dat1'!ZX57</f>
        <v>0</v>
      </c>
      <c r="JS56">
        <f>'Dat1'!ZY57</f>
        <v>0</v>
      </c>
      <c r="JT56">
        <f>'Dat1'!ZZ57</f>
        <v>0</v>
      </c>
      <c r="JU56">
        <f>'Dat1'!AAA57</f>
        <v>0</v>
      </c>
      <c r="JV56">
        <f>'Dat1'!AAB57</f>
        <v>0</v>
      </c>
      <c r="JW56">
        <f>'Dat1'!AAC57</f>
        <v>0</v>
      </c>
      <c r="JX56">
        <f>'Dat1'!AAD57</f>
        <v>0</v>
      </c>
      <c r="JY56">
        <f>'Dat1'!AAE57</f>
        <v>0</v>
      </c>
      <c r="JZ56">
        <f>'Dat1'!AAF57</f>
        <v>0</v>
      </c>
      <c r="KA56">
        <f>'Dat1'!AAG57</f>
        <v>0</v>
      </c>
      <c r="KB56">
        <f>'Dat1'!AAH57</f>
        <v>2</v>
      </c>
      <c r="KC56">
        <f>'Dat1'!AAI57</f>
        <v>0</v>
      </c>
      <c r="KD56">
        <f>'Dat1'!AAJ57</f>
        <v>0</v>
      </c>
      <c r="KE56">
        <f>'Dat1'!AAK57</f>
        <v>0</v>
      </c>
      <c r="KF56">
        <f>'Dat1'!AAL57</f>
        <v>0</v>
      </c>
      <c r="KG56">
        <f>'Dat1'!AAM57</f>
        <v>0</v>
      </c>
      <c r="KH56">
        <f>'Dat1'!AAN57</f>
        <v>0</v>
      </c>
      <c r="KI56">
        <f>'Dat1'!AAO57</f>
        <v>0</v>
      </c>
      <c r="KJ56">
        <f>'Dat1'!AAP57</f>
        <v>0</v>
      </c>
      <c r="KK56">
        <f>'Dat1'!AAQ57</f>
        <v>0</v>
      </c>
      <c r="KL56">
        <f>'Dat1'!AAR57</f>
        <v>0</v>
      </c>
      <c r="KM56">
        <f>'Dat1'!AAS57</f>
        <v>0</v>
      </c>
      <c r="KN56">
        <f>'Dat1'!AAT57</f>
        <v>0</v>
      </c>
      <c r="KO56">
        <f>'Dat1'!AAU57</f>
        <v>0</v>
      </c>
      <c r="KP56">
        <f>'Dat1'!AAV57</f>
        <v>0</v>
      </c>
      <c r="KQ56">
        <f>'Dat1'!AAW57</f>
        <v>2</v>
      </c>
      <c r="KR56">
        <f>'Dat1'!AAX57</f>
        <v>0</v>
      </c>
      <c r="KS56">
        <f>'Dat1'!AAY57</f>
        <v>0</v>
      </c>
      <c r="KT56">
        <f>'Dat1'!AAZ57</f>
        <v>0</v>
      </c>
      <c r="KU56">
        <f>'Dat1'!ABA57</f>
        <v>0</v>
      </c>
      <c r="KV56">
        <f>'Dat1'!ABB57</f>
        <v>0</v>
      </c>
      <c r="KW56" s="12">
        <f>SUM(Dat1fix!JE56:JZ56)</f>
        <v>0</v>
      </c>
      <c r="KX56" s="12">
        <f t="shared" si="14"/>
        <v>4</v>
      </c>
      <c r="KY56" s="12">
        <f>'Dat1'!ABC57</f>
        <v>0</v>
      </c>
      <c r="KZ56" s="12">
        <f>'Dat1'!ABD57</f>
        <v>0</v>
      </c>
      <c r="LA56">
        <f>'Dat1'!ABE57</f>
        <v>0</v>
      </c>
      <c r="LB56">
        <f>'Dat1'!ABF57</f>
        <v>0</v>
      </c>
      <c r="LC56">
        <f>'Dat1'!ABG57</f>
        <v>0</v>
      </c>
      <c r="LD56">
        <f>'Dat1'!VI57</f>
        <v>0</v>
      </c>
      <c r="LE56">
        <f>'Dat1'!VJ57</f>
        <v>0</v>
      </c>
      <c r="LF56">
        <f>'Dat1'!VK57</f>
        <v>0</v>
      </c>
      <c r="LG56">
        <f>'Dat1'!VL57</f>
        <v>0</v>
      </c>
      <c r="LH56">
        <f>'Dat1'!VM57</f>
        <v>0</v>
      </c>
      <c r="LI56">
        <f>'Dat1'!VN57</f>
        <v>0</v>
      </c>
      <c r="LJ56">
        <f>'Dat1'!VO57</f>
        <v>0</v>
      </c>
      <c r="LK56">
        <f>'Dat1'!VP57</f>
        <v>0</v>
      </c>
      <c r="LL56">
        <f>'Dat1'!VQ57</f>
        <v>0</v>
      </c>
      <c r="LM56">
        <f>'Dat1'!VR57</f>
        <v>0</v>
      </c>
      <c r="LN56">
        <f>'Dat1'!VS57</f>
        <v>0</v>
      </c>
      <c r="LO56">
        <f>'Dat1'!VT57</f>
        <v>0</v>
      </c>
      <c r="LP56">
        <f>'Dat1'!VU57</f>
        <v>0</v>
      </c>
      <c r="LQ56">
        <f>'Dat1'!VV57</f>
        <v>0</v>
      </c>
      <c r="LR56">
        <f>'Dat1'!VW57</f>
        <v>0</v>
      </c>
      <c r="LS56">
        <f>'Dat1'!VX57</f>
        <v>0</v>
      </c>
      <c r="LT56">
        <f>'Dat1'!VY57</f>
        <v>5</v>
      </c>
      <c r="LU56">
        <f>'Dat1'!VZ57</f>
        <v>7</v>
      </c>
      <c r="LV56" s="12">
        <f>'Dat1'!WA57</f>
        <v>0</v>
      </c>
      <c r="LW56" s="12">
        <f>'Dat1'!WB57</f>
        <v>0</v>
      </c>
      <c r="LX56" s="12">
        <f>'Dat1'!WC57</f>
        <v>0</v>
      </c>
      <c r="LY56" s="12">
        <f>'Dat1'!WD57</f>
        <v>0</v>
      </c>
      <c r="LZ56" s="364">
        <f>'Dat1'!AG57</f>
        <v>6</v>
      </c>
      <c r="MA56" s="364">
        <f>'Dat1'!AH57</f>
        <v>2</v>
      </c>
      <c r="MB56" s="364">
        <f>'Dat1'!AI57</f>
        <v>3</v>
      </c>
      <c r="MC56" s="364">
        <f>'Dat1'!AJ57</f>
        <v>4</v>
      </c>
      <c r="MD56" s="364">
        <f>'Dat1'!WE57</f>
        <v>15</v>
      </c>
    </row>
    <row r="57" spans="1:342">
      <c r="A57" s="73">
        <f>'Dat1'!C58</f>
        <v>4</v>
      </c>
      <c r="B57" t="str">
        <f>'Dat1'!F58</f>
        <v>Nordland</v>
      </c>
      <c r="C57" t="str">
        <f>'Dat1'!G58</f>
        <v>Mosjøen vgs</v>
      </c>
      <c r="D57" t="str">
        <f>'Dat1'!H58&amp;" ("&amp;LEFT('Dat1'!I58,1)&amp;"S)"</f>
        <v>Mosjøen fengsel (HS)</v>
      </c>
      <c r="E57">
        <f t="shared" si="18"/>
        <v>1</v>
      </c>
      <c r="F57">
        <f t="shared" si="15"/>
        <v>1</v>
      </c>
      <c r="G57">
        <f>'Dat1'!J58</f>
        <v>15</v>
      </c>
      <c r="H57" s="8">
        <f>('Dat1'!AK58+'Dat1'!AM58+'Dat1'!AO58+'Dat1'!AQ58)/$A57</f>
        <v>0</v>
      </c>
      <c r="I57" s="8">
        <f>('Dat1'!AL58+'Dat1'!AN58+'Dat1'!AP58+'Dat1'!AR58)/$A57</f>
        <v>0</v>
      </c>
      <c r="J57">
        <f>('Dat1'!AS58+'Dat1'!BS58+'Dat1'!CS58+'Dat1'!DS58)/$A57</f>
        <v>0</v>
      </c>
      <c r="K57">
        <f>('Dat1'!AT58+'Dat1'!BT58+'Dat1'!CT58+'Dat1'!DT58)/$A57</f>
        <v>0</v>
      </c>
      <c r="L57">
        <f>('Dat1'!AU58+'Dat1'!BU58+'Dat1'!CU58+'Dat1'!DU58)/$A57</f>
        <v>0</v>
      </c>
      <c r="M57">
        <f>('Dat1'!AV58+'Dat1'!BV58+'Dat1'!CV58+'Dat1'!DV58)/$A57</f>
        <v>0</v>
      </c>
      <c r="N57">
        <f>('Dat1'!AW58+'Dat1'!BW58+'Dat1'!CW58+'Dat1'!DW58)/$A57</f>
        <v>0.25</v>
      </c>
      <c r="O57">
        <f>('Dat1'!AX58+'Dat1'!BX58+'Dat1'!CX58+'Dat1'!DX58)/$A57</f>
        <v>0</v>
      </c>
      <c r="P57">
        <f>('Dat1'!AY58+'Dat1'!BY58+'Dat1'!CY58+'Dat1'!DY58)/$A57</f>
        <v>0</v>
      </c>
      <c r="Q57">
        <f>('Dat1'!AZ58+'Dat1'!BZ58+'Dat1'!CZ58+'Dat1'!DZ58)/$A57</f>
        <v>0</v>
      </c>
      <c r="R57">
        <f>('Dat1'!BA58+'Dat1'!CA58+'Dat1'!DA58+'Dat1'!EA58)/$A57</f>
        <v>0</v>
      </c>
      <c r="S57">
        <f>('Dat1'!BB58+'Dat1'!CB58+'Dat1'!DB58+'Dat1'!EB58)/$A57</f>
        <v>0</v>
      </c>
      <c r="T57">
        <f>('Dat1'!BC58+'Dat1'!CC58+'Dat1'!DC58+'Dat1'!EC58)/$A57</f>
        <v>0</v>
      </c>
      <c r="U57">
        <f>('Dat1'!BD58+'Dat1'!CD58+'Dat1'!DD58+'Dat1'!ED58)/$A57</f>
        <v>0</v>
      </c>
      <c r="V57">
        <f>('Dat1'!BE58+'Dat1'!CE58+'Dat1'!DE58+'Dat1'!EE58)/$A57</f>
        <v>0</v>
      </c>
      <c r="W57">
        <f>('Dat1'!BF58+'Dat1'!CF58+'Dat1'!DF58+'Dat1'!EF58)/$A57</f>
        <v>1</v>
      </c>
      <c r="X57">
        <f>('Dat1'!BG58+'Dat1'!CG58+'Dat1'!DG58+'Dat1'!EG58)/$A57</f>
        <v>0</v>
      </c>
      <c r="Y57">
        <f>('Dat1'!BH58+'Dat1'!CH58+'Dat1'!DH58+'Dat1'!EH58)/$A57</f>
        <v>0</v>
      </c>
      <c r="Z57">
        <f>('Dat1'!BI58+'Dat1'!CI58+'Dat1'!DI58+'Dat1'!EI58)/$A57</f>
        <v>0</v>
      </c>
      <c r="AA57">
        <f>('Dat1'!BJ58+'Dat1'!CJ58+'Dat1'!DJ58+'Dat1'!EJ58)/$A57</f>
        <v>1.5</v>
      </c>
      <c r="AB57">
        <f>('Dat1'!BK58+'Dat1'!CK58+'Dat1'!DK58+'Dat1'!EK58)/$A57</f>
        <v>3.5</v>
      </c>
      <c r="AC57">
        <f>('Dat1'!BL58+'Dat1'!CL58+'Dat1'!DL58+'Dat1'!EL58)/$A57</f>
        <v>0</v>
      </c>
      <c r="AD57">
        <f>('Dat1'!BM58+'Dat1'!CM58+'Dat1'!DM58+'Dat1'!EM58)/$A57</f>
        <v>0</v>
      </c>
      <c r="AE57">
        <f>('Dat1'!BN58+'Dat1'!CN58+'Dat1'!DN58+'Dat1'!EN58)/$A57</f>
        <v>0</v>
      </c>
      <c r="AF57">
        <f>('Dat1'!BO58+'Dat1'!CO58+'Dat1'!DO58+'Dat1'!EO58)/$A57</f>
        <v>0</v>
      </c>
      <c r="AG57">
        <f>('Dat1'!BP58+'Dat1'!CP58+'Dat1'!DP58+'Dat1'!EP58)/$A57</f>
        <v>0</v>
      </c>
      <c r="AH57">
        <f>('Dat1'!BQ58+'Dat1'!CQ58+'Dat1'!DQ58+'Dat1'!EQ58)/$A57</f>
        <v>0</v>
      </c>
      <c r="AI57">
        <f>('Dat1'!BR58+'Dat1'!CR58+'Dat1'!DR58+'Dat1'!ER58)/$A57</f>
        <v>0</v>
      </c>
      <c r="AJ57" s="8">
        <f t="shared" si="5"/>
        <v>0.25</v>
      </c>
      <c r="AK57" s="8">
        <f t="shared" si="6"/>
        <v>6</v>
      </c>
      <c r="AL57">
        <f>('Dat1'!ES58+'Dat1'!GM58+'Dat1'!IG58+'Dat1'!KA58)/$A57</f>
        <v>0</v>
      </c>
      <c r="AM57">
        <f>('Dat1'!ET58+'Dat1'!GN58+'Dat1'!IH58+'Dat1'!KB58)/$A57</f>
        <v>0</v>
      </c>
      <c r="AN57">
        <f>('Dat1'!EU58+'Dat1'!GO58+'Dat1'!II58+'Dat1'!KC58)/$A57</f>
        <v>0</v>
      </c>
      <c r="AO57">
        <f>('Dat1'!EV58+'Dat1'!GP58+'Dat1'!IJ58+'Dat1'!KD58)/$A57</f>
        <v>0</v>
      </c>
      <c r="AP57">
        <f>('Dat1'!EW58+'Dat1'!GQ58+'Dat1'!IK58+'Dat1'!KE58)/$A57</f>
        <v>0</v>
      </c>
      <c r="AQ57">
        <f>('Dat1'!EX58+'Dat1'!GR58+'Dat1'!IL58+'Dat1'!KF58)/$A57</f>
        <v>0</v>
      </c>
      <c r="AR57">
        <f>('Dat1'!EY58+'Dat1'!GS58+'Dat1'!IM58+'Dat1'!KG58)/$A57</f>
        <v>0</v>
      </c>
      <c r="AS57">
        <f>('Dat1'!EZ58+'Dat1'!GT58+'Dat1'!IN58+'Dat1'!KH58)/$A57</f>
        <v>0</v>
      </c>
      <c r="AT57">
        <f>('Dat1'!FA58+'Dat1'!GU58+'Dat1'!IO58+'Dat1'!KI58)/$A57</f>
        <v>0</v>
      </c>
      <c r="AU57">
        <f>('Dat1'!FB58+'Dat1'!GV58+'Dat1'!IP58+'Dat1'!KJ58)/$A57</f>
        <v>0</v>
      </c>
      <c r="AV57">
        <f>('Dat1'!FC58+'Dat1'!GW58+'Dat1'!IQ58+'Dat1'!KK58)/$A57</f>
        <v>0</v>
      </c>
      <c r="AW57">
        <f>('Dat1'!FD58+'Dat1'!GX58+'Dat1'!IR58+'Dat1'!KL58)/$A57</f>
        <v>0</v>
      </c>
      <c r="AX57">
        <f>('Dat1'!FE58+'Dat1'!GY58+'Dat1'!IS58+'Dat1'!KM58)/$A57</f>
        <v>0</v>
      </c>
      <c r="AY57">
        <f>('Dat1'!FF58+'Dat1'!GZ58+'Dat1'!IT58+'Dat1'!KN58)/$A57</f>
        <v>0</v>
      </c>
      <c r="AZ57">
        <f>('Dat1'!FG58+'Dat1'!HA58+'Dat1'!IU58+'Dat1'!KO58)/$A57</f>
        <v>0</v>
      </c>
      <c r="BA57">
        <f>('Dat1'!FH58+'Dat1'!HB58+'Dat1'!IV58+'Dat1'!KP58)/$A57</f>
        <v>0</v>
      </c>
      <c r="BB57">
        <f>('Dat1'!FI58+'Dat1'!HC58+'Dat1'!IW58+'Dat1'!KQ58)/$A57</f>
        <v>0</v>
      </c>
      <c r="BC57">
        <f>('Dat1'!FJ58+'Dat1'!HD58+'Dat1'!IX58+'Dat1'!KR58)/$A57</f>
        <v>0</v>
      </c>
      <c r="BD57">
        <f>('Dat1'!FK58+'Dat1'!HE58+'Dat1'!IY58+'Dat1'!KS58)/$A57</f>
        <v>0</v>
      </c>
      <c r="BE57">
        <f>('Dat1'!FL58+'Dat1'!HF58+'Dat1'!IZ58+'Dat1'!KT58)/$A57</f>
        <v>0</v>
      </c>
      <c r="BF57">
        <f>('Dat1'!FM58+'Dat1'!HG58+'Dat1'!JA58+'Dat1'!KU58)/$A57</f>
        <v>0</v>
      </c>
      <c r="BG57">
        <f>('Dat1'!FN58+'Dat1'!HH58+'Dat1'!JB58+'Dat1'!KV58)/$A57</f>
        <v>0</v>
      </c>
      <c r="BH57">
        <f>('Dat1'!FO58+'Dat1'!HI58+'Dat1'!JC58+'Dat1'!KW58)/$A57</f>
        <v>0</v>
      </c>
      <c r="BI57">
        <f>('Dat1'!FP58+'Dat1'!HJ58+'Dat1'!JD58+'Dat1'!KX58)/$A57</f>
        <v>0</v>
      </c>
      <c r="BJ57">
        <f>('Dat1'!FQ58+'Dat1'!HK58+'Dat1'!JE58+'Dat1'!KY58)/$A57</f>
        <v>0</v>
      </c>
      <c r="BK57">
        <f>('Dat1'!FR58+'Dat1'!HL58+'Dat1'!JF58+'Dat1'!KZ58)/$A57</f>
        <v>0</v>
      </c>
      <c r="BL57">
        <f>('Dat1'!FS58+'Dat1'!HM58+'Dat1'!JG58+'Dat1'!LA58)/$A57</f>
        <v>0</v>
      </c>
      <c r="BM57">
        <f>('Dat1'!FT58+'Dat1'!HN58+'Dat1'!JH58+'Dat1'!LB58)/$A57</f>
        <v>0</v>
      </c>
      <c r="BN57">
        <f>('Dat1'!FU58+'Dat1'!HO58+'Dat1'!JI58+'Dat1'!LC58)/$A57</f>
        <v>0</v>
      </c>
      <c r="BO57">
        <f>('Dat1'!FV58+'Dat1'!HP58+'Dat1'!JJ58+'Dat1'!LD58)/$A57</f>
        <v>0</v>
      </c>
      <c r="BP57">
        <f>('Dat1'!FW58+'Dat1'!HQ58+'Dat1'!JK58+'Dat1'!LE58)/$A57</f>
        <v>0</v>
      </c>
      <c r="BQ57">
        <f>('Dat1'!FX58+'Dat1'!HR58+'Dat1'!JL58+'Dat1'!LF58)/$A57</f>
        <v>0.25</v>
      </c>
      <c r="BR57">
        <f>('Dat1'!FY58+'Dat1'!HS58+'Dat1'!JM58+'Dat1'!LG58)/$A57</f>
        <v>0</v>
      </c>
      <c r="BS57">
        <f>('Dat1'!FZ58+'Dat1'!HT58+'Dat1'!JN58+'Dat1'!LH58)/$A57</f>
        <v>0</v>
      </c>
      <c r="BT57">
        <f>('Dat1'!GA58+'Dat1'!HU58+'Dat1'!JO58+'Dat1'!LI58)/$A57</f>
        <v>0</v>
      </c>
      <c r="BU57">
        <f>('Dat1'!GB58+'Dat1'!HV58+'Dat1'!JP58+'Dat1'!LJ58)/$A57</f>
        <v>0</v>
      </c>
      <c r="BV57">
        <f>('Dat1'!GC58+'Dat1'!HW58+'Dat1'!JQ58+'Dat1'!LK58)/$A57</f>
        <v>0</v>
      </c>
      <c r="BW57">
        <f>('Dat1'!GD58+'Dat1'!HX58+'Dat1'!JR58+'Dat1'!LL58)/$A57</f>
        <v>0</v>
      </c>
      <c r="BX57">
        <f>('Dat1'!GE58+'Dat1'!HY58+'Dat1'!JS58+'Dat1'!LM58)/$A57</f>
        <v>0</v>
      </c>
      <c r="BY57">
        <f>('Dat1'!GF58+'Dat1'!HZ58+'Dat1'!JT58+'Dat1'!LN58)/$A57</f>
        <v>0</v>
      </c>
      <c r="BZ57">
        <f>('Dat1'!GG58+'Dat1'!IA58+'Dat1'!JU58+'Dat1'!LO58)/$A57</f>
        <v>0</v>
      </c>
      <c r="CA57">
        <f>('Dat1'!GH58+'Dat1'!IB58+'Dat1'!JV58+'Dat1'!LP58)/$A57</f>
        <v>0</v>
      </c>
      <c r="CB57">
        <f>('Dat1'!GI58+'Dat1'!IC58+'Dat1'!JW58+'Dat1'!LQ58)/$A57</f>
        <v>0</v>
      </c>
      <c r="CC57">
        <f>('Dat1'!GJ58+'Dat1'!ID58+'Dat1'!JX58+'Dat1'!LR58)/$A57</f>
        <v>0</v>
      </c>
      <c r="CD57">
        <f>('Dat1'!GK58+'Dat1'!IE58+'Dat1'!JY58+'Dat1'!LS58)/$A57</f>
        <v>0</v>
      </c>
      <c r="CE57">
        <f>('Dat1'!GL58+'Dat1'!IF58+'Dat1'!JZ58+'Dat1'!LT58)/$A57</f>
        <v>0</v>
      </c>
      <c r="CF57" s="8">
        <f t="shared" si="19"/>
        <v>0</v>
      </c>
      <c r="CG57" s="8">
        <f t="shared" si="20"/>
        <v>0.25</v>
      </c>
      <c r="CH57">
        <f>('Dat1'!LU58+'Dat1'!NM58+'Dat1'!PE58+'Dat1'!QW58)/$A57</f>
        <v>0</v>
      </c>
      <c r="CI57">
        <f>('Dat1'!LV58+'Dat1'!NN58+'Dat1'!PF58+'Dat1'!QX58)/$A57</f>
        <v>0</v>
      </c>
      <c r="CJ57">
        <f>('Dat1'!LW58+'Dat1'!NO58+'Dat1'!PG58+'Dat1'!QY58)/$A57</f>
        <v>0</v>
      </c>
      <c r="CK57">
        <f>('Dat1'!LX58+'Dat1'!NP58+'Dat1'!PH58+'Dat1'!QZ58)/$A57</f>
        <v>0</v>
      </c>
      <c r="CL57">
        <f>('Dat1'!LY58+'Dat1'!NQ58+'Dat1'!PI58+'Dat1'!RA58)/$A57</f>
        <v>0</v>
      </c>
      <c r="CM57">
        <f>('Dat1'!LZ58+'Dat1'!NR58+'Dat1'!PJ58+'Dat1'!RB58)/$A57</f>
        <v>0</v>
      </c>
      <c r="CN57">
        <f>('Dat1'!MA58+'Dat1'!NS58+'Dat1'!PK58+'Dat1'!RC58)/$A57</f>
        <v>0</v>
      </c>
      <c r="CO57">
        <f>('Dat1'!MB58+'Dat1'!NT58+'Dat1'!PL58+'Dat1'!RD58)/$A57</f>
        <v>0</v>
      </c>
      <c r="CP57">
        <f>('Dat1'!MC58+'Dat1'!NU58+'Dat1'!PM58+'Dat1'!RE58)/$A57</f>
        <v>0</v>
      </c>
      <c r="CQ57">
        <f>('Dat1'!MD58+'Dat1'!NV58+'Dat1'!PN58+'Dat1'!RF58)/$A57</f>
        <v>0</v>
      </c>
      <c r="CR57">
        <f>('Dat1'!ME58+'Dat1'!NW58+'Dat1'!PO58+'Dat1'!RG58)/$A57</f>
        <v>0</v>
      </c>
      <c r="CS57">
        <f>('Dat1'!MF58+'Dat1'!NX58+'Dat1'!PP58+'Dat1'!RH58)/$A57</f>
        <v>0</v>
      </c>
      <c r="CT57">
        <f>('Dat1'!MG58+'Dat1'!NY58+'Dat1'!PQ58+'Dat1'!RI58)/$A57</f>
        <v>0</v>
      </c>
      <c r="CU57">
        <f>('Dat1'!MH58+'Dat1'!NZ58+'Dat1'!PR58+'Dat1'!RJ58)/$A57</f>
        <v>0</v>
      </c>
      <c r="CV57">
        <f>('Dat1'!MI58+'Dat1'!OA58+'Dat1'!PS58+'Dat1'!RK58)/$A57</f>
        <v>0</v>
      </c>
      <c r="CW57">
        <f>('Dat1'!MJ58+'Dat1'!OB58+'Dat1'!PT58+'Dat1'!RL58)/$A57</f>
        <v>0</v>
      </c>
      <c r="CX57">
        <f>('Dat1'!MK58+'Dat1'!OC58+'Dat1'!PU58+'Dat1'!RM58)/$A57</f>
        <v>0</v>
      </c>
      <c r="CY57">
        <f>('Dat1'!ML58+'Dat1'!OD58+'Dat1'!PV58+'Dat1'!RN58)/$A57</f>
        <v>0</v>
      </c>
      <c r="CZ57">
        <f>('Dat1'!MM58+'Dat1'!OE58+'Dat1'!PW58+'Dat1'!RO58)/$A57</f>
        <v>0</v>
      </c>
      <c r="DA57">
        <f>('Dat1'!MN58+'Dat1'!OF58+'Dat1'!PX58+'Dat1'!RP58)/$A57</f>
        <v>0</v>
      </c>
      <c r="DB57">
        <f>('Dat1'!MO58+'Dat1'!OG58+'Dat1'!PY58+'Dat1'!RQ58)/$A57</f>
        <v>0</v>
      </c>
      <c r="DC57">
        <f>('Dat1'!MP58+'Dat1'!OH58+'Dat1'!PZ58+'Dat1'!RR58)/$A57</f>
        <v>0</v>
      </c>
      <c r="DD57">
        <f>('Dat1'!MQ58+'Dat1'!OI58+'Dat1'!QA58+'Dat1'!RS58)/$A57</f>
        <v>0</v>
      </c>
      <c r="DE57">
        <f>('Dat1'!MR58+'Dat1'!OJ58+'Dat1'!QB58+'Dat1'!RT58)/$A57</f>
        <v>0.25</v>
      </c>
      <c r="DF57">
        <f>('Dat1'!MS58+'Dat1'!OK58+'Dat1'!QC58+'Dat1'!RU58)/$A57</f>
        <v>0</v>
      </c>
      <c r="DG57">
        <f>('Dat1'!MT58+'Dat1'!OL58+'Dat1'!QD58+'Dat1'!RV58)/$A57</f>
        <v>0</v>
      </c>
      <c r="DH57">
        <f>('Dat1'!MU58+'Dat1'!OM58+'Dat1'!QE58+'Dat1'!RW58)/$A57</f>
        <v>0</v>
      </c>
      <c r="DI57">
        <f>('Dat1'!MV58+'Dat1'!ON58+'Dat1'!QF58+'Dat1'!RX58)/$A57</f>
        <v>0</v>
      </c>
      <c r="DJ57">
        <f>('Dat1'!MW58+'Dat1'!OO58+'Dat1'!QG58+'Dat1'!RY58)/$A57</f>
        <v>1</v>
      </c>
      <c r="DK57">
        <f>('Dat1'!MX58+'Dat1'!OP58+'Dat1'!QH58+'Dat1'!RZ58)/$A57</f>
        <v>0</v>
      </c>
      <c r="DL57">
        <f>('Dat1'!MY58+'Dat1'!OQ58+'Dat1'!QI58+'Dat1'!SA58)/$A57</f>
        <v>0</v>
      </c>
      <c r="DM57">
        <f>('Dat1'!MZ58+'Dat1'!OR58+'Dat1'!QJ58+'Dat1'!SB58)/$A57</f>
        <v>0</v>
      </c>
      <c r="DN57">
        <f>('Dat1'!NA58+'Dat1'!OS58+'Dat1'!QK58+'Dat1'!SC58)/$A57</f>
        <v>0</v>
      </c>
      <c r="DO57">
        <f>('Dat1'!NB58+'Dat1'!OT58+'Dat1'!QL58+'Dat1'!SD58)/$A57</f>
        <v>0</v>
      </c>
      <c r="DP57">
        <f>('Dat1'!NC58+'Dat1'!OU58+'Dat1'!QM58+'Dat1'!SE58)/$A57</f>
        <v>0</v>
      </c>
      <c r="DQ57">
        <f>('Dat1'!ND58+'Dat1'!OV58+'Dat1'!QN58+'Dat1'!SF58)/$A57</f>
        <v>0</v>
      </c>
      <c r="DR57">
        <f>('Dat1'!NE58+'Dat1'!OW58+'Dat1'!QO58+'Dat1'!SG58)/$A57</f>
        <v>0</v>
      </c>
      <c r="DS57">
        <f>('Dat1'!NF58+'Dat1'!OX58+'Dat1'!QP58+'Dat1'!SH58)/$A57</f>
        <v>0</v>
      </c>
      <c r="DT57">
        <f>('Dat1'!NG58+'Dat1'!OY58+'Dat1'!QQ58+'Dat1'!SI58)/$A57</f>
        <v>1</v>
      </c>
      <c r="DU57">
        <f>('Dat1'!NH58+'Dat1'!OZ58+'Dat1'!QR58+'Dat1'!SJ58)/$A57</f>
        <v>0</v>
      </c>
      <c r="DV57">
        <f>('Dat1'!NI58+'Dat1'!PA58+'Dat1'!QS58+'Dat1'!SK58)/$A57</f>
        <v>0</v>
      </c>
      <c r="DW57">
        <f>('Dat1'!NJ58+'Dat1'!PB58+'Dat1'!QT58+'Dat1'!SL58)/$A57</f>
        <v>0</v>
      </c>
      <c r="DX57">
        <f>('Dat1'!NK58+'Dat1'!PC58+'Dat1'!QU58+'Dat1'!SM58)/$A57</f>
        <v>0.75</v>
      </c>
      <c r="DY57">
        <f>('Dat1'!NL58+'Dat1'!PD58+'Dat1'!QV58+'Dat1'!SN58)/$A57</f>
        <v>0</v>
      </c>
      <c r="DZ57" s="8">
        <f t="shared" si="7"/>
        <v>0</v>
      </c>
      <c r="EA57" s="8">
        <f t="shared" si="8"/>
        <v>3</v>
      </c>
      <c r="EB57" s="127">
        <f>('Dat1'!SO58+'Dat1'!SQ58+'Dat1'!SS58+'Dat1'!SU58)/$A57</f>
        <v>0</v>
      </c>
      <c r="EC57" s="127">
        <f>('Dat1'!SP58+'Dat1'!SR58+'Dat1'!ST58+'Dat1'!SV58)/$A57</f>
        <v>0</v>
      </c>
      <c r="ED57" s="8">
        <f t="shared" si="16"/>
        <v>0</v>
      </c>
      <c r="EE57" s="8">
        <f t="shared" si="9"/>
        <v>0</v>
      </c>
      <c r="EF57">
        <f>SUM('Dat1'!SW58+'Dat1'!TE58+'Dat1'!TM58+'Dat1'!TU58)/$A57</f>
        <v>0</v>
      </c>
      <c r="EG57">
        <f>SUM('Dat1'!SX58+'Dat1'!TF58+'Dat1'!TN58+'Dat1'!TV58)/$A57</f>
        <v>0</v>
      </c>
      <c r="EH57">
        <f>SUM('Dat1'!SY58+'Dat1'!TG58+'Dat1'!TO58+'Dat1'!TW58)/$A57</f>
        <v>0</v>
      </c>
      <c r="EI57">
        <f>SUM('Dat1'!SZ58+'Dat1'!TH58+'Dat1'!TP58+'Dat1'!TX58)/$A57</f>
        <v>0</v>
      </c>
      <c r="EJ57">
        <f>SUM('Dat1'!TA58+'Dat1'!TI58+'Dat1'!TQ58+'Dat1'!TY58)/$A57</f>
        <v>0</v>
      </c>
      <c r="EK57">
        <f>SUM('Dat1'!TB58+'Dat1'!TJ58+'Dat1'!TR58+'Dat1'!TZ58)/$A57</f>
        <v>0</v>
      </c>
      <c r="EL57">
        <f>SUM('Dat1'!TC58+'Dat1'!TK58+'Dat1'!TS58+'Dat1'!UA58)/$A57</f>
        <v>0</v>
      </c>
      <c r="EM57">
        <f>SUM('Dat1'!TD58+'Dat1'!TL58+'Dat1'!TT58+'Dat1'!UB58)/$A57</f>
        <v>0</v>
      </c>
      <c r="EN57" s="8">
        <f t="shared" si="10"/>
        <v>0</v>
      </c>
      <c r="EO57" s="8">
        <f t="shared" si="11"/>
        <v>0</v>
      </c>
      <c r="EP57" s="7">
        <f>('Dat1'!UC58+'Dat1'!UG58)/2</f>
        <v>9.5</v>
      </c>
      <c r="EQ57" s="7">
        <f>('Dat1'!UD58+'Dat1'!UH58)/2</f>
        <v>0</v>
      </c>
      <c r="ER57" s="7">
        <f>('Dat1'!UE58+'Dat1'!UI58)/2</f>
        <v>3.5</v>
      </c>
      <c r="ES57" s="7">
        <f>('Dat1'!UF58+'Dat1'!UJ58)/2</f>
        <v>0</v>
      </c>
      <c r="ET57" s="8">
        <f>('Dat1'!UK58+'Dat1'!UT58)/2</f>
        <v>0</v>
      </c>
      <c r="EU57" s="8">
        <f>('Dat1'!UL58+'Dat1'!UU58)/2</f>
        <v>0</v>
      </c>
      <c r="EV57" s="8">
        <f>('Dat1'!UM58+'Dat1'!UV58)/2</f>
        <v>1</v>
      </c>
      <c r="EW57" s="8">
        <f>('Dat1'!UN58+'Dat1'!UW58)/2</f>
        <v>1</v>
      </c>
      <c r="EX57" s="8">
        <f>('Dat1'!UO58+'Dat1'!UX58)/2</f>
        <v>4</v>
      </c>
      <c r="EY57" s="8">
        <f>('Dat1'!UP58+'Dat1'!UY58)/2</f>
        <v>2.5</v>
      </c>
      <c r="EZ57" s="8">
        <f>('Dat1'!UQ58+'Dat1'!UZ58)/2</f>
        <v>0.5</v>
      </c>
      <c r="FA57" s="8">
        <f>('Dat1'!UR58+'Dat1'!VA58)/2</f>
        <v>0.5</v>
      </c>
      <c r="FB57" s="8">
        <f>('Dat1'!US58+'Dat1'!VB58)/2</f>
        <v>0</v>
      </c>
      <c r="FC57">
        <f>'Dat1'!VC58</f>
        <v>0</v>
      </c>
      <c r="FD57">
        <f>'Dat1'!VD58</f>
        <v>0</v>
      </c>
      <c r="FE57">
        <f>'Dat1'!VE58</f>
        <v>0</v>
      </c>
      <c r="FF57">
        <f>'Dat1'!VF58</f>
        <v>0</v>
      </c>
      <c r="FG57">
        <f>'Dat1'!VG58</f>
        <v>0</v>
      </c>
      <c r="FH57">
        <f>'Dat1'!VH58</f>
        <v>0</v>
      </c>
      <c r="FI57">
        <f>'Dat1'!VI58</f>
        <v>0</v>
      </c>
      <c r="FJ57">
        <f>'Dat1'!VJ58</f>
        <v>0</v>
      </c>
      <c r="FK57">
        <f>'Dat1'!VK58</f>
        <v>0</v>
      </c>
      <c r="FL57">
        <f>'Dat1'!VL58</f>
        <v>0</v>
      </c>
      <c r="FM57">
        <f>'Dat1'!VM58</f>
        <v>0</v>
      </c>
      <c r="FN57">
        <f>'Dat1'!VN58</f>
        <v>0</v>
      </c>
      <c r="FO57">
        <f>'Dat1'!VO58</f>
        <v>2</v>
      </c>
      <c r="FP57">
        <f>'Dat1'!VP58</f>
        <v>3</v>
      </c>
      <c r="FQ57">
        <f>'Dat1'!VQ58</f>
        <v>0</v>
      </c>
      <c r="FR57">
        <f>'Dat1'!VR58</f>
        <v>0</v>
      </c>
      <c r="FS57">
        <f>'Dat1'!VS58</f>
        <v>0</v>
      </c>
      <c r="FT57">
        <f>'Dat1'!VT58</f>
        <v>0</v>
      </c>
      <c r="FU57">
        <f>'Dat1'!VU58</f>
        <v>0</v>
      </c>
      <c r="FV57">
        <f>'Dat1'!VV58</f>
        <v>0</v>
      </c>
      <c r="FW57">
        <f>'Dat1'!VW58</f>
        <v>0</v>
      </c>
      <c r="FX57">
        <f>'Dat1'!VX58</f>
        <v>0</v>
      </c>
      <c r="FY57">
        <f>'Dat1'!VY58</f>
        <v>0</v>
      </c>
      <c r="FZ57">
        <f>'Dat1'!VZ58</f>
        <v>0</v>
      </c>
      <c r="GA57">
        <f>'Dat1'!WA58</f>
        <v>0</v>
      </c>
      <c r="GB57">
        <f>'Dat1'!WB58</f>
        <v>0</v>
      </c>
      <c r="GC57">
        <f>'Dat1'!WC58</f>
        <v>0</v>
      </c>
      <c r="GD57">
        <f>'Dat1'!WD58</f>
        <v>0</v>
      </c>
      <c r="GE57" s="12">
        <f>'Dat1'!WO58</f>
        <v>0</v>
      </c>
      <c r="GF57" s="12">
        <f>'Dat1'!WP58</f>
        <v>0</v>
      </c>
      <c r="GG57">
        <f>'Dat1'!WQ58</f>
        <v>0</v>
      </c>
      <c r="GH57">
        <f>'Dat1'!WR58</f>
        <v>0</v>
      </c>
      <c r="GI57">
        <f>'Dat1'!WS58</f>
        <v>0</v>
      </c>
      <c r="GJ57">
        <f>'Dat1'!WT58</f>
        <v>0</v>
      </c>
      <c r="GK57">
        <f>'Dat1'!WU58</f>
        <v>0</v>
      </c>
      <c r="GL57">
        <f>'Dat1'!WV58</f>
        <v>0</v>
      </c>
      <c r="GM57">
        <f>'Dat1'!WW58</f>
        <v>0</v>
      </c>
      <c r="GN57">
        <f>'Dat1'!WX58</f>
        <v>0</v>
      </c>
      <c r="GO57">
        <f>'Dat1'!WY58</f>
        <v>0</v>
      </c>
      <c r="GP57">
        <f>'Dat1'!WZ58</f>
        <v>0</v>
      </c>
      <c r="GQ57">
        <f>'Dat1'!XA58</f>
        <v>0</v>
      </c>
      <c r="GR57">
        <f>'Dat1'!XB58</f>
        <v>0</v>
      </c>
      <c r="GS57">
        <f>'Dat1'!XC58</f>
        <v>0</v>
      </c>
      <c r="GT57">
        <f>'Dat1'!XD58</f>
        <v>4</v>
      </c>
      <c r="GU57">
        <f>'Dat1'!XE58</f>
        <v>0</v>
      </c>
      <c r="GV57">
        <f>'Dat1'!XF58</f>
        <v>0</v>
      </c>
      <c r="GW57">
        <f>'Dat1'!XG58</f>
        <v>0</v>
      </c>
      <c r="GX57">
        <f>'Dat1'!XH58</f>
        <v>7</v>
      </c>
      <c r="GY57">
        <f>'Dat1'!XI58</f>
        <v>14</v>
      </c>
      <c r="GZ57">
        <f>'Dat1'!XJ58</f>
        <v>0</v>
      </c>
      <c r="HA57">
        <f>'Dat1'!XK58</f>
        <v>0</v>
      </c>
      <c r="HB57">
        <f>'Dat1'!XL58</f>
        <v>0</v>
      </c>
      <c r="HC57">
        <f>'Dat1'!XM58</f>
        <v>0</v>
      </c>
      <c r="HD57">
        <f>'Dat1'!XN58</f>
        <v>0</v>
      </c>
      <c r="HE57">
        <f>'Dat1'!XO58</f>
        <v>0</v>
      </c>
      <c r="HF57">
        <f>'Dat1'!XP58</f>
        <v>0</v>
      </c>
      <c r="HG57" s="12">
        <f t="shared" si="12"/>
        <v>0</v>
      </c>
      <c r="HH57" s="12">
        <f t="shared" si="13"/>
        <v>25</v>
      </c>
      <c r="HI57">
        <f>'Dat1'!XQ58</f>
        <v>0</v>
      </c>
      <c r="HJ57">
        <f>'Dat1'!XR58</f>
        <v>0</v>
      </c>
      <c r="HK57">
        <f>'Dat1'!XS58</f>
        <v>0</v>
      </c>
      <c r="HL57">
        <f>'Dat1'!XT58</f>
        <v>0</v>
      </c>
      <c r="HM57">
        <f>'Dat1'!XU58</f>
        <v>0</v>
      </c>
      <c r="HN57">
        <f>'Dat1'!XV58</f>
        <v>0</v>
      </c>
      <c r="HO57">
        <f>'Dat1'!XW58</f>
        <v>0</v>
      </c>
      <c r="HP57">
        <f>'Dat1'!XX58</f>
        <v>0</v>
      </c>
      <c r="HQ57">
        <f>'Dat1'!XY58</f>
        <v>0</v>
      </c>
      <c r="HR57">
        <f>'Dat1'!XZ58</f>
        <v>0</v>
      </c>
      <c r="HS57">
        <f>'Dat1'!YA58</f>
        <v>0</v>
      </c>
      <c r="HT57">
        <f>'Dat1'!YB58</f>
        <v>0</v>
      </c>
      <c r="HU57">
        <f>'Dat1'!YC58</f>
        <v>0</v>
      </c>
      <c r="HV57">
        <f>'Dat1'!YD58</f>
        <v>0</v>
      </c>
      <c r="HW57">
        <f>'Dat1'!YE58</f>
        <v>0</v>
      </c>
      <c r="HX57">
        <f>'Dat1'!YF58</f>
        <v>0</v>
      </c>
      <c r="HY57">
        <f>'Dat1'!YG58</f>
        <v>0</v>
      </c>
      <c r="HZ57">
        <f>'Dat1'!YH58</f>
        <v>0</v>
      </c>
      <c r="IA57">
        <f>'Dat1'!YI58</f>
        <v>0</v>
      </c>
      <c r="IB57">
        <f>'Dat1'!YJ58</f>
        <v>0</v>
      </c>
      <c r="IC57">
        <f>'Dat1'!YK58</f>
        <v>0</v>
      </c>
      <c r="ID57">
        <f>'Dat1'!YL58</f>
        <v>0</v>
      </c>
      <c r="IE57">
        <f>'Dat1'!YM58</f>
        <v>0</v>
      </c>
      <c r="IF57">
        <f>'Dat1'!YN58</f>
        <v>0</v>
      </c>
      <c r="IG57">
        <f>'Dat1'!YO58</f>
        <v>0</v>
      </c>
      <c r="IH57">
        <f>'Dat1'!YP58</f>
        <v>0</v>
      </c>
      <c r="II57">
        <f>'Dat1'!YQ58</f>
        <v>0</v>
      </c>
      <c r="IJ57">
        <f>'Dat1'!YR58</f>
        <v>0</v>
      </c>
      <c r="IK57">
        <f>'Dat1'!YS58</f>
        <v>0</v>
      </c>
      <c r="IL57">
        <f>'Dat1'!YT58</f>
        <v>0</v>
      </c>
      <c r="IM57">
        <f>'Dat1'!YU58</f>
        <v>0</v>
      </c>
      <c r="IN57">
        <f>'Dat1'!YV58</f>
        <v>1</v>
      </c>
      <c r="IO57">
        <f>'Dat1'!YW58</f>
        <v>0</v>
      </c>
      <c r="IP57">
        <f>'Dat1'!YX58</f>
        <v>0</v>
      </c>
      <c r="IQ57">
        <f>'Dat1'!YY58</f>
        <v>0</v>
      </c>
      <c r="IR57">
        <f>'Dat1'!YZ58</f>
        <v>0</v>
      </c>
      <c r="IS57">
        <f>'Dat1'!ZA58</f>
        <v>0</v>
      </c>
      <c r="IT57">
        <f>'Dat1'!ZB58</f>
        <v>0</v>
      </c>
      <c r="IU57">
        <f>'Dat1'!ZC58</f>
        <v>0</v>
      </c>
      <c r="IV57">
        <f>'Dat1'!ZD58</f>
        <v>0</v>
      </c>
      <c r="IW57">
        <f>'Dat1'!ZE58</f>
        <v>0</v>
      </c>
      <c r="IX57">
        <f>'Dat1'!ZF58</f>
        <v>0</v>
      </c>
      <c r="IY57">
        <f>'Dat1'!ZG58</f>
        <v>0</v>
      </c>
      <c r="IZ57">
        <f>'Dat1'!ZH58</f>
        <v>0</v>
      </c>
      <c r="JA57">
        <f>'Dat1'!ZI58</f>
        <v>0</v>
      </c>
      <c r="JB57">
        <f>'Dat1'!ZJ58</f>
        <v>0</v>
      </c>
      <c r="JC57" s="12">
        <f t="shared" si="21"/>
        <v>0</v>
      </c>
      <c r="JD57" s="12">
        <f t="shared" si="22"/>
        <v>1</v>
      </c>
      <c r="JE57">
        <f>'Dat1'!ZK58</f>
        <v>0</v>
      </c>
      <c r="JF57">
        <f>'Dat1'!ZL58</f>
        <v>0</v>
      </c>
      <c r="JG57">
        <f>'Dat1'!ZM58</f>
        <v>0</v>
      </c>
      <c r="JH57">
        <f>'Dat1'!ZN58</f>
        <v>0</v>
      </c>
      <c r="JI57">
        <f>'Dat1'!ZO58</f>
        <v>0</v>
      </c>
      <c r="JJ57">
        <f>'Dat1'!ZP58</f>
        <v>0</v>
      </c>
      <c r="JK57">
        <f>'Dat1'!ZQ58</f>
        <v>0</v>
      </c>
      <c r="JL57">
        <f>'Dat1'!ZR58</f>
        <v>0</v>
      </c>
      <c r="JM57">
        <f>'Dat1'!ZS58</f>
        <v>0</v>
      </c>
      <c r="JN57">
        <f>'Dat1'!ZT58</f>
        <v>0</v>
      </c>
      <c r="JO57">
        <f>'Dat1'!ZU58</f>
        <v>0</v>
      </c>
      <c r="JP57">
        <f>'Dat1'!ZV58</f>
        <v>0</v>
      </c>
      <c r="JQ57">
        <f>'Dat1'!ZW58</f>
        <v>0</v>
      </c>
      <c r="JR57">
        <f>'Dat1'!ZX58</f>
        <v>0</v>
      </c>
      <c r="JS57">
        <f>'Dat1'!ZY58</f>
        <v>0</v>
      </c>
      <c r="JT57">
        <f>'Dat1'!ZZ58</f>
        <v>0</v>
      </c>
      <c r="JU57">
        <f>'Dat1'!AAA58</f>
        <v>0</v>
      </c>
      <c r="JV57">
        <f>'Dat1'!AAB58</f>
        <v>0</v>
      </c>
      <c r="JW57">
        <f>'Dat1'!AAC58</f>
        <v>0</v>
      </c>
      <c r="JX57">
        <f>'Dat1'!AAD58</f>
        <v>0</v>
      </c>
      <c r="JY57">
        <f>'Dat1'!AAE58</f>
        <v>0</v>
      </c>
      <c r="JZ57">
        <f>'Dat1'!AAF58</f>
        <v>0</v>
      </c>
      <c r="KA57">
        <f>'Dat1'!AAG58</f>
        <v>0</v>
      </c>
      <c r="KB57">
        <f>'Dat1'!AAH58</f>
        <v>0</v>
      </c>
      <c r="KC57">
        <f>'Dat1'!AAI58</f>
        <v>0</v>
      </c>
      <c r="KD57">
        <f>'Dat1'!AAJ58</f>
        <v>0</v>
      </c>
      <c r="KE57">
        <f>'Dat1'!AAK58</f>
        <v>0</v>
      </c>
      <c r="KF57">
        <f>'Dat1'!AAL58</f>
        <v>1</v>
      </c>
      <c r="KG57">
        <f>'Dat1'!AAM58</f>
        <v>4</v>
      </c>
      <c r="KH57">
        <f>'Dat1'!AAN58</f>
        <v>0</v>
      </c>
      <c r="KI57">
        <f>'Dat1'!AAO58</f>
        <v>0</v>
      </c>
      <c r="KJ57">
        <f>'Dat1'!AAP58</f>
        <v>0</v>
      </c>
      <c r="KK57">
        <f>'Dat1'!AAQ58</f>
        <v>0</v>
      </c>
      <c r="KL57">
        <f>'Dat1'!AAR58</f>
        <v>0</v>
      </c>
      <c r="KM57">
        <f>'Dat1'!AAS58</f>
        <v>0</v>
      </c>
      <c r="KN57">
        <f>'Dat1'!AAT58</f>
        <v>0</v>
      </c>
      <c r="KO57">
        <f>'Dat1'!AAU58</f>
        <v>0</v>
      </c>
      <c r="KP57">
        <f>'Dat1'!AAV58</f>
        <v>0</v>
      </c>
      <c r="KQ57">
        <f>'Dat1'!AAW58</f>
        <v>4</v>
      </c>
      <c r="KR57">
        <f>'Dat1'!AAX58</f>
        <v>0</v>
      </c>
      <c r="KS57">
        <f>'Dat1'!AAY58</f>
        <v>0</v>
      </c>
      <c r="KT57">
        <f>'Dat1'!AAZ58</f>
        <v>0</v>
      </c>
      <c r="KU57">
        <f>'Dat1'!ABA58</f>
        <v>3</v>
      </c>
      <c r="KV57">
        <f>'Dat1'!ABB58</f>
        <v>0</v>
      </c>
      <c r="KW57" s="12">
        <f>SUM(Dat1fix!JE57:JZ57)</f>
        <v>0</v>
      </c>
      <c r="KX57" s="12">
        <f t="shared" si="14"/>
        <v>12</v>
      </c>
      <c r="KY57" s="12">
        <f>'Dat1'!ABC58</f>
        <v>0</v>
      </c>
      <c r="KZ57" s="12">
        <f>'Dat1'!ABD58</f>
        <v>0</v>
      </c>
      <c r="LA57">
        <f>'Dat1'!ABE58</f>
        <v>0</v>
      </c>
      <c r="LB57">
        <f>'Dat1'!ABF58</f>
        <v>0</v>
      </c>
      <c r="LC57">
        <f>'Dat1'!ABG58</f>
        <v>0</v>
      </c>
      <c r="LD57">
        <f>'Dat1'!VI58</f>
        <v>0</v>
      </c>
      <c r="LE57">
        <f>'Dat1'!VJ58</f>
        <v>0</v>
      </c>
      <c r="LF57">
        <f>'Dat1'!VK58</f>
        <v>0</v>
      </c>
      <c r="LG57">
        <f>'Dat1'!VL58</f>
        <v>0</v>
      </c>
      <c r="LH57">
        <f>'Dat1'!VM58</f>
        <v>0</v>
      </c>
      <c r="LI57">
        <f>'Dat1'!VN58</f>
        <v>0</v>
      </c>
      <c r="LJ57">
        <f>'Dat1'!VO58</f>
        <v>2</v>
      </c>
      <c r="LK57">
        <f>'Dat1'!VP58</f>
        <v>3</v>
      </c>
      <c r="LL57">
        <f>'Dat1'!VQ58</f>
        <v>0</v>
      </c>
      <c r="LM57">
        <f>'Dat1'!VR58</f>
        <v>0</v>
      </c>
      <c r="LN57">
        <f>'Dat1'!VS58</f>
        <v>0</v>
      </c>
      <c r="LO57">
        <f>'Dat1'!VT58</f>
        <v>0</v>
      </c>
      <c r="LP57">
        <f>'Dat1'!VU58</f>
        <v>0</v>
      </c>
      <c r="LQ57">
        <f>'Dat1'!VV58</f>
        <v>0</v>
      </c>
      <c r="LR57">
        <f>'Dat1'!VW58</f>
        <v>0</v>
      </c>
      <c r="LS57">
        <f>'Dat1'!VX58</f>
        <v>0</v>
      </c>
      <c r="LT57">
        <f>'Dat1'!VY58</f>
        <v>0</v>
      </c>
      <c r="LU57">
        <f>'Dat1'!VZ58</f>
        <v>0</v>
      </c>
      <c r="LV57" s="12">
        <f>'Dat1'!WA58</f>
        <v>0</v>
      </c>
      <c r="LW57" s="12">
        <f>'Dat1'!WB58</f>
        <v>0</v>
      </c>
      <c r="LX57" s="12">
        <f>'Dat1'!WC58</f>
        <v>0</v>
      </c>
      <c r="LY57" s="12">
        <f>'Dat1'!WD58</f>
        <v>0</v>
      </c>
      <c r="LZ57" s="364">
        <f>'Dat1'!AG58</f>
        <v>5</v>
      </c>
      <c r="MA57" s="364">
        <f>'Dat1'!AH58</f>
        <v>5</v>
      </c>
      <c r="MB57" s="364">
        <f>'Dat1'!AI58</f>
        <v>5</v>
      </c>
      <c r="MC57" s="364">
        <f>'Dat1'!AJ58</f>
        <v>5</v>
      </c>
      <c r="MD57" s="364">
        <f>'Dat1'!WE58</f>
        <v>20</v>
      </c>
    </row>
    <row r="58" spans="1:342">
      <c r="A58" s="73">
        <f>'Dat1'!C59</f>
        <v>4</v>
      </c>
      <c r="B58" t="str">
        <f>'Dat1'!F59</f>
        <v>Troms</v>
      </c>
      <c r="C58" t="str">
        <f>'Dat1'!G59</f>
        <v>Breivika vgs</v>
      </c>
      <c r="D58" t="str">
        <f>'Dat1'!H59&amp;" ("&amp;LEFT('Dat1'!I59,1)&amp;"S)"</f>
        <v>Tromsø fengsel avd. høyere sikkerhet (HS)</v>
      </c>
      <c r="E58">
        <f t="shared" si="18"/>
        <v>1</v>
      </c>
      <c r="F58" s="144">
        <v>0</v>
      </c>
      <c r="G58">
        <f>'Dat1'!J59</f>
        <v>39</v>
      </c>
      <c r="H58" s="8">
        <f>('Dat1'!AK59+'Dat1'!AM59+'Dat1'!AO59+'Dat1'!AQ59)/$A58</f>
        <v>0</v>
      </c>
      <c r="I58" s="8">
        <f>('Dat1'!AL59+'Dat1'!AN59+'Dat1'!AP59+'Dat1'!AR59)/$A58</f>
        <v>0</v>
      </c>
      <c r="J58">
        <f>('Dat1'!AS59+'Dat1'!BS59+'Dat1'!CS59+'Dat1'!DS59)/$A58</f>
        <v>0</v>
      </c>
      <c r="K58">
        <f>('Dat1'!AT59+'Dat1'!BT59+'Dat1'!CT59+'Dat1'!DT59)/$A58</f>
        <v>0</v>
      </c>
      <c r="L58">
        <f>('Dat1'!AU59+'Dat1'!BU59+'Dat1'!CU59+'Dat1'!DU59)/$A58</f>
        <v>0</v>
      </c>
      <c r="M58">
        <f>('Dat1'!AV59+'Dat1'!BV59+'Dat1'!CV59+'Dat1'!DV59)/$A58</f>
        <v>0</v>
      </c>
      <c r="N58">
        <f>('Dat1'!AW59+'Dat1'!BW59+'Dat1'!CW59+'Dat1'!DW59)/$A58</f>
        <v>0</v>
      </c>
      <c r="O58">
        <f>('Dat1'!AX59+'Dat1'!BX59+'Dat1'!CX59+'Dat1'!DX59)/$A58</f>
        <v>0</v>
      </c>
      <c r="P58">
        <f>('Dat1'!AY59+'Dat1'!BY59+'Dat1'!CY59+'Dat1'!DY59)/$A58</f>
        <v>0</v>
      </c>
      <c r="Q58">
        <f>('Dat1'!AZ59+'Dat1'!BZ59+'Dat1'!CZ59+'Dat1'!DZ59)/$A58</f>
        <v>0</v>
      </c>
      <c r="R58">
        <f>('Dat1'!BA59+'Dat1'!CA59+'Dat1'!DA59+'Dat1'!EA59)/$A58</f>
        <v>0</v>
      </c>
      <c r="S58">
        <f>('Dat1'!BB59+'Dat1'!CB59+'Dat1'!DB59+'Dat1'!EB59)/$A58</f>
        <v>0</v>
      </c>
      <c r="T58">
        <f>('Dat1'!BC59+'Dat1'!CC59+'Dat1'!DC59+'Dat1'!EC59)/$A58</f>
        <v>0.25</v>
      </c>
      <c r="U58">
        <f>('Dat1'!BD59+'Dat1'!CD59+'Dat1'!DD59+'Dat1'!ED59)/$A58</f>
        <v>0</v>
      </c>
      <c r="V58">
        <f>('Dat1'!BE59+'Dat1'!CE59+'Dat1'!DE59+'Dat1'!EE59)/$A58</f>
        <v>0</v>
      </c>
      <c r="W58">
        <f>('Dat1'!BF59+'Dat1'!CF59+'Dat1'!DF59+'Dat1'!EF59)/$A58</f>
        <v>6</v>
      </c>
      <c r="X58">
        <f>('Dat1'!BG59+'Dat1'!CG59+'Dat1'!DG59+'Dat1'!EG59)/$A58</f>
        <v>0</v>
      </c>
      <c r="Y58">
        <f>('Dat1'!BH59+'Dat1'!CH59+'Dat1'!DH59+'Dat1'!EH59)/$A58</f>
        <v>0</v>
      </c>
      <c r="Z58">
        <f>('Dat1'!BI59+'Dat1'!CI59+'Dat1'!DI59+'Dat1'!EI59)/$A58</f>
        <v>4.5</v>
      </c>
      <c r="AA58">
        <f>('Dat1'!BJ59+'Dat1'!CJ59+'Dat1'!DJ59+'Dat1'!EJ59)/$A58</f>
        <v>0</v>
      </c>
      <c r="AB58">
        <f>('Dat1'!BK59+'Dat1'!CK59+'Dat1'!DK59+'Dat1'!EK59)/$A58</f>
        <v>0</v>
      </c>
      <c r="AC58">
        <f>('Dat1'!BL59+'Dat1'!CL59+'Dat1'!DL59+'Dat1'!EL59)/$A58</f>
        <v>0</v>
      </c>
      <c r="AD58">
        <f>('Dat1'!BM59+'Dat1'!CM59+'Dat1'!DM59+'Dat1'!EM59)/$A58</f>
        <v>0</v>
      </c>
      <c r="AE58">
        <f>('Dat1'!BN59+'Dat1'!CN59+'Dat1'!DN59+'Dat1'!EN59)/$A58</f>
        <v>0</v>
      </c>
      <c r="AF58">
        <f>('Dat1'!BO59+'Dat1'!CO59+'Dat1'!DO59+'Dat1'!EO59)/$A58</f>
        <v>0</v>
      </c>
      <c r="AG58">
        <f>('Dat1'!BP59+'Dat1'!CP59+'Dat1'!DP59+'Dat1'!EP59)/$A58</f>
        <v>1.25</v>
      </c>
      <c r="AH58">
        <f>('Dat1'!BQ59+'Dat1'!CQ59+'Dat1'!DQ59+'Dat1'!EQ59)/$A58</f>
        <v>0</v>
      </c>
      <c r="AI58">
        <f>('Dat1'!BR59+'Dat1'!CR59+'Dat1'!DR59+'Dat1'!ER59)/$A58</f>
        <v>2</v>
      </c>
      <c r="AJ58" s="8">
        <f t="shared" si="5"/>
        <v>0.25</v>
      </c>
      <c r="AK58" s="8">
        <f t="shared" si="6"/>
        <v>13.75</v>
      </c>
      <c r="AL58">
        <f>('Dat1'!ES59+'Dat1'!GM59+'Dat1'!IG59+'Dat1'!KA59)/$A58</f>
        <v>0</v>
      </c>
      <c r="AM58">
        <f>('Dat1'!ET59+'Dat1'!GN59+'Dat1'!IH59+'Dat1'!KB59)/$A58</f>
        <v>0</v>
      </c>
      <c r="AN58">
        <f>('Dat1'!EU59+'Dat1'!GO59+'Dat1'!II59+'Dat1'!KC59)/$A58</f>
        <v>0</v>
      </c>
      <c r="AO58">
        <f>('Dat1'!EV59+'Dat1'!GP59+'Dat1'!IJ59+'Dat1'!KD59)/$A58</f>
        <v>0</v>
      </c>
      <c r="AP58">
        <f>('Dat1'!EW59+'Dat1'!GQ59+'Dat1'!IK59+'Dat1'!KE59)/$A58</f>
        <v>0</v>
      </c>
      <c r="AQ58">
        <f>('Dat1'!EX59+'Dat1'!GR59+'Dat1'!IL59+'Dat1'!KF59)/$A58</f>
        <v>0</v>
      </c>
      <c r="AR58">
        <f>('Dat1'!EY59+'Dat1'!GS59+'Dat1'!IM59+'Dat1'!KG59)/$A58</f>
        <v>0</v>
      </c>
      <c r="AS58">
        <f>('Dat1'!EZ59+'Dat1'!GT59+'Dat1'!IN59+'Dat1'!KH59)/$A58</f>
        <v>0</v>
      </c>
      <c r="AT58">
        <f>('Dat1'!FA59+'Dat1'!GU59+'Dat1'!IO59+'Dat1'!KI59)/$A58</f>
        <v>0</v>
      </c>
      <c r="AU58">
        <f>('Dat1'!FB59+'Dat1'!GV59+'Dat1'!IP59+'Dat1'!KJ59)/$A58</f>
        <v>0</v>
      </c>
      <c r="AV58">
        <f>('Dat1'!FC59+'Dat1'!GW59+'Dat1'!IQ59+'Dat1'!KK59)/$A58</f>
        <v>0</v>
      </c>
      <c r="AW58">
        <f>('Dat1'!FD59+'Dat1'!GX59+'Dat1'!IR59+'Dat1'!KL59)/$A58</f>
        <v>0</v>
      </c>
      <c r="AX58">
        <f>('Dat1'!FE59+'Dat1'!GY59+'Dat1'!IS59+'Dat1'!KM59)/$A58</f>
        <v>0</v>
      </c>
      <c r="AY58">
        <f>('Dat1'!FF59+'Dat1'!GZ59+'Dat1'!IT59+'Dat1'!KN59)/$A58</f>
        <v>0</v>
      </c>
      <c r="AZ58">
        <f>('Dat1'!FG59+'Dat1'!HA59+'Dat1'!IU59+'Dat1'!KO59)/$A58</f>
        <v>0</v>
      </c>
      <c r="BA58">
        <f>('Dat1'!FH59+'Dat1'!HB59+'Dat1'!IV59+'Dat1'!KP59)/$A58</f>
        <v>0</v>
      </c>
      <c r="BB58">
        <f>('Dat1'!FI59+'Dat1'!HC59+'Dat1'!IW59+'Dat1'!KQ59)/$A58</f>
        <v>0</v>
      </c>
      <c r="BC58">
        <f>('Dat1'!FJ59+'Dat1'!HD59+'Dat1'!IX59+'Dat1'!KR59)/$A58</f>
        <v>0</v>
      </c>
      <c r="BD58">
        <f>('Dat1'!FK59+'Dat1'!HE59+'Dat1'!IY59+'Dat1'!KS59)/$A58</f>
        <v>0</v>
      </c>
      <c r="BE58">
        <f>('Dat1'!FL59+'Dat1'!HF59+'Dat1'!IZ59+'Dat1'!KT59)/$A58</f>
        <v>0</v>
      </c>
      <c r="BF58">
        <f>('Dat1'!FM59+'Dat1'!HG59+'Dat1'!JA59+'Dat1'!KU59)/$A58</f>
        <v>0</v>
      </c>
      <c r="BG58">
        <f>('Dat1'!FN59+'Dat1'!HH59+'Dat1'!JB59+'Dat1'!KV59)/$A58</f>
        <v>0</v>
      </c>
      <c r="BH58">
        <f>('Dat1'!FO59+'Dat1'!HI59+'Dat1'!JC59+'Dat1'!KW59)/$A58</f>
        <v>0</v>
      </c>
      <c r="BI58">
        <f>('Dat1'!FP59+'Dat1'!HJ59+'Dat1'!JD59+'Dat1'!KX59)/$A58</f>
        <v>0</v>
      </c>
      <c r="BJ58">
        <f>('Dat1'!FQ59+'Dat1'!HK59+'Dat1'!JE59+'Dat1'!KY59)/$A58</f>
        <v>0</v>
      </c>
      <c r="BK58">
        <f>('Dat1'!FR59+'Dat1'!HL59+'Dat1'!JF59+'Dat1'!KZ59)/$A58</f>
        <v>0</v>
      </c>
      <c r="BL58">
        <f>('Dat1'!FS59+'Dat1'!HM59+'Dat1'!JG59+'Dat1'!LA59)/$A58</f>
        <v>0</v>
      </c>
      <c r="BM58">
        <f>('Dat1'!FT59+'Dat1'!HN59+'Dat1'!JH59+'Dat1'!LB59)/$A58</f>
        <v>0</v>
      </c>
      <c r="BN58">
        <f>('Dat1'!FU59+'Dat1'!HO59+'Dat1'!JI59+'Dat1'!LC59)/$A58</f>
        <v>0</v>
      </c>
      <c r="BO58">
        <f>('Dat1'!FV59+'Dat1'!HP59+'Dat1'!JJ59+'Dat1'!LD59)/$A58</f>
        <v>0</v>
      </c>
      <c r="BP58">
        <f>('Dat1'!FW59+'Dat1'!HQ59+'Dat1'!JK59+'Dat1'!LE59)/$A58</f>
        <v>0</v>
      </c>
      <c r="BQ58">
        <f>('Dat1'!FX59+'Dat1'!HR59+'Dat1'!JL59+'Dat1'!LF59)/$A58</f>
        <v>0</v>
      </c>
      <c r="BR58">
        <f>('Dat1'!FY59+'Dat1'!HS59+'Dat1'!JM59+'Dat1'!LG59)/$A58</f>
        <v>0</v>
      </c>
      <c r="BS58">
        <f>('Dat1'!FZ59+'Dat1'!HT59+'Dat1'!JN59+'Dat1'!LH59)/$A58</f>
        <v>0</v>
      </c>
      <c r="BT58">
        <f>('Dat1'!GA59+'Dat1'!HU59+'Dat1'!JO59+'Dat1'!LI59)/$A58</f>
        <v>0</v>
      </c>
      <c r="BU58">
        <f>('Dat1'!GB59+'Dat1'!HV59+'Dat1'!JP59+'Dat1'!LJ59)/$A58</f>
        <v>0</v>
      </c>
      <c r="BV58">
        <f>('Dat1'!GC59+'Dat1'!HW59+'Dat1'!JQ59+'Dat1'!LK59)/$A58</f>
        <v>0</v>
      </c>
      <c r="BW58">
        <f>('Dat1'!GD59+'Dat1'!HX59+'Dat1'!JR59+'Dat1'!LL59)/$A58</f>
        <v>0</v>
      </c>
      <c r="BX58">
        <f>('Dat1'!GE59+'Dat1'!HY59+'Dat1'!JS59+'Dat1'!LM59)/$A58</f>
        <v>0</v>
      </c>
      <c r="BY58">
        <f>('Dat1'!GF59+'Dat1'!HZ59+'Dat1'!JT59+'Dat1'!LN59)/$A58</f>
        <v>0</v>
      </c>
      <c r="BZ58">
        <f>('Dat1'!GG59+'Dat1'!IA59+'Dat1'!JU59+'Dat1'!LO59)/$A58</f>
        <v>0</v>
      </c>
      <c r="CA58">
        <f>('Dat1'!GH59+'Dat1'!IB59+'Dat1'!JV59+'Dat1'!LP59)/$A58</f>
        <v>0</v>
      </c>
      <c r="CB58">
        <f>('Dat1'!GI59+'Dat1'!IC59+'Dat1'!JW59+'Dat1'!LQ59)/$A58</f>
        <v>0</v>
      </c>
      <c r="CC58">
        <f>('Dat1'!GJ59+'Dat1'!ID59+'Dat1'!JX59+'Dat1'!LR59)/$A58</f>
        <v>0</v>
      </c>
      <c r="CD58">
        <f>('Dat1'!GK59+'Dat1'!IE59+'Dat1'!JY59+'Dat1'!LS59)/$A58</f>
        <v>0</v>
      </c>
      <c r="CE58">
        <f>('Dat1'!GL59+'Dat1'!IF59+'Dat1'!JZ59+'Dat1'!LT59)/$A58</f>
        <v>0.75</v>
      </c>
      <c r="CF58" s="8">
        <f t="shared" si="19"/>
        <v>0</v>
      </c>
      <c r="CG58" s="8">
        <f t="shared" si="20"/>
        <v>0.75</v>
      </c>
      <c r="CH58">
        <f>('Dat1'!LU59+'Dat1'!NM59+'Dat1'!PE59+'Dat1'!QW59)/$A58</f>
        <v>0</v>
      </c>
      <c r="CI58">
        <f>('Dat1'!LV59+'Dat1'!NN59+'Dat1'!PF59+'Dat1'!QX59)/$A58</f>
        <v>0</v>
      </c>
      <c r="CJ58">
        <f>('Dat1'!LW59+'Dat1'!NO59+'Dat1'!PG59+'Dat1'!QY59)/$A58</f>
        <v>0</v>
      </c>
      <c r="CK58">
        <f>('Dat1'!LX59+'Dat1'!NP59+'Dat1'!PH59+'Dat1'!QZ59)/$A58</f>
        <v>0</v>
      </c>
      <c r="CL58">
        <f>('Dat1'!LY59+'Dat1'!NQ59+'Dat1'!PI59+'Dat1'!RA59)/$A58</f>
        <v>0</v>
      </c>
      <c r="CM58">
        <f>('Dat1'!LZ59+'Dat1'!NR59+'Dat1'!PJ59+'Dat1'!RB59)/$A58</f>
        <v>0</v>
      </c>
      <c r="CN58">
        <f>('Dat1'!MA59+'Dat1'!NS59+'Dat1'!PK59+'Dat1'!RC59)/$A58</f>
        <v>0</v>
      </c>
      <c r="CO58">
        <f>('Dat1'!MB59+'Dat1'!NT59+'Dat1'!PL59+'Dat1'!RD59)/$A58</f>
        <v>0</v>
      </c>
      <c r="CP58">
        <f>('Dat1'!MC59+'Dat1'!NU59+'Dat1'!PM59+'Dat1'!RE59)/$A58</f>
        <v>0</v>
      </c>
      <c r="CQ58">
        <f>('Dat1'!MD59+'Dat1'!NV59+'Dat1'!PN59+'Dat1'!RF59)/$A58</f>
        <v>0</v>
      </c>
      <c r="CR58">
        <f>('Dat1'!ME59+'Dat1'!NW59+'Dat1'!PO59+'Dat1'!RG59)/$A58</f>
        <v>0</v>
      </c>
      <c r="CS58">
        <f>('Dat1'!MF59+'Dat1'!NX59+'Dat1'!PP59+'Dat1'!RH59)/$A58</f>
        <v>0</v>
      </c>
      <c r="CT58">
        <f>('Dat1'!MG59+'Dat1'!NY59+'Dat1'!PQ59+'Dat1'!RI59)/$A58</f>
        <v>0</v>
      </c>
      <c r="CU58">
        <f>('Dat1'!MH59+'Dat1'!NZ59+'Dat1'!PR59+'Dat1'!RJ59)/$A58</f>
        <v>0</v>
      </c>
      <c r="CV58">
        <f>('Dat1'!MI59+'Dat1'!OA59+'Dat1'!PS59+'Dat1'!RK59)/$A58</f>
        <v>0</v>
      </c>
      <c r="CW58">
        <f>('Dat1'!MJ59+'Dat1'!OB59+'Dat1'!PT59+'Dat1'!RL59)/$A58</f>
        <v>0</v>
      </c>
      <c r="CX58">
        <f>('Dat1'!MK59+'Dat1'!OC59+'Dat1'!PU59+'Dat1'!RM59)/$A58</f>
        <v>0</v>
      </c>
      <c r="CY58">
        <f>('Dat1'!ML59+'Dat1'!OD59+'Dat1'!PV59+'Dat1'!RN59)/$A58</f>
        <v>0</v>
      </c>
      <c r="CZ58">
        <f>('Dat1'!MM59+'Dat1'!OE59+'Dat1'!PW59+'Dat1'!RO59)/$A58</f>
        <v>0</v>
      </c>
      <c r="DA58">
        <f>('Dat1'!MN59+'Dat1'!OF59+'Dat1'!PX59+'Dat1'!RP59)/$A58</f>
        <v>0</v>
      </c>
      <c r="DB58">
        <f>('Dat1'!MO59+'Dat1'!OG59+'Dat1'!PY59+'Dat1'!RQ59)/$A58</f>
        <v>0</v>
      </c>
      <c r="DC58">
        <f>('Dat1'!MP59+'Dat1'!OH59+'Dat1'!PZ59+'Dat1'!RR59)/$A58</f>
        <v>0</v>
      </c>
      <c r="DD58">
        <f>('Dat1'!MQ59+'Dat1'!OI59+'Dat1'!QA59+'Dat1'!RS59)/$A58</f>
        <v>0</v>
      </c>
      <c r="DE58">
        <f>('Dat1'!MR59+'Dat1'!OJ59+'Dat1'!QB59+'Dat1'!RT59)/$A58</f>
        <v>0</v>
      </c>
      <c r="DF58">
        <f>('Dat1'!MS59+'Dat1'!OK59+'Dat1'!QC59+'Dat1'!RU59)/$A58</f>
        <v>0</v>
      </c>
      <c r="DG58">
        <f>('Dat1'!MT59+'Dat1'!OL59+'Dat1'!QD59+'Dat1'!RV59)/$A58</f>
        <v>0</v>
      </c>
      <c r="DH58">
        <f>('Dat1'!MU59+'Dat1'!OM59+'Dat1'!QE59+'Dat1'!RW59)/$A58</f>
        <v>0</v>
      </c>
      <c r="DI58">
        <f>('Dat1'!MV59+'Dat1'!ON59+'Dat1'!QF59+'Dat1'!RX59)/$A58</f>
        <v>0</v>
      </c>
      <c r="DJ58">
        <f>('Dat1'!MW59+'Dat1'!OO59+'Dat1'!QG59+'Dat1'!RY59)/$A58</f>
        <v>4.75</v>
      </c>
      <c r="DK58">
        <f>('Dat1'!MX59+'Dat1'!OP59+'Dat1'!QH59+'Dat1'!RZ59)/$A58</f>
        <v>0</v>
      </c>
      <c r="DL58">
        <f>('Dat1'!MY59+'Dat1'!OQ59+'Dat1'!QI59+'Dat1'!SA59)/$A58</f>
        <v>0</v>
      </c>
      <c r="DM58">
        <f>('Dat1'!MZ59+'Dat1'!OR59+'Dat1'!QJ59+'Dat1'!SB59)/$A58</f>
        <v>0</v>
      </c>
      <c r="DN58">
        <f>('Dat1'!NA59+'Dat1'!OS59+'Dat1'!QK59+'Dat1'!SC59)/$A58</f>
        <v>0</v>
      </c>
      <c r="DO58">
        <f>('Dat1'!NB59+'Dat1'!OT59+'Dat1'!QL59+'Dat1'!SD59)/$A58</f>
        <v>0</v>
      </c>
      <c r="DP58">
        <f>('Dat1'!NC59+'Dat1'!OU59+'Dat1'!QM59+'Dat1'!SE59)/$A58</f>
        <v>0</v>
      </c>
      <c r="DQ58">
        <f>('Dat1'!ND59+'Dat1'!OV59+'Dat1'!QN59+'Dat1'!SF59)/$A58</f>
        <v>0</v>
      </c>
      <c r="DR58">
        <f>('Dat1'!NE59+'Dat1'!OW59+'Dat1'!QO59+'Dat1'!SG59)/$A58</f>
        <v>0</v>
      </c>
      <c r="DS58">
        <f>('Dat1'!NF59+'Dat1'!OX59+'Dat1'!QP59+'Dat1'!SH59)/$A58</f>
        <v>1.75</v>
      </c>
      <c r="DT58">
        <f>('Dat1'!NG59+'Dat1'!OY59+'Dat1'!QQ59+'Dat1'!SI59)/$A58</f>
        <v>6</v>
      </c>
      <c r="DU58">
        <f>('Dat1'!NH59+'Dat1'!OZ59+'Dat1'!QR59+'Dat1'!SJ59)/$A58</f>
        <v>0</v>
      </c>
      <c r="DV58">
        <f>('Dat1'!NI59+'Dat1'!PA59+'Dat1'!QS59+'Dat1'!SK59)/$A58</f>
        <v>0</v>
      </c>
      <c r="DW58">
        <f>('Dat1'!NJ59+'Dat1'!PB59+'Dat1'!QT59+'Dat1'!SL59)/$A58</f>
        <v>0</v>
      </c>
      <c r="DX58">
        <f>('Dat1'!NK59+'Dat1'!PC59+'Dat1'!QU59+'Dat1'!SM59)/$A58</f>
        <v>0</v>
      </c>
      <c r="DY58">
        <f>('Dat1'!NL59+'Dat1'!PD59+'Dat1'!QV59+'Dat1'!SN59)/$A58</f>
        <v>0</v>
      </c>
      <c r="DZ58" s="8">
        <f t="shared" si="7"/>
        <v>0</v>
      </c>
      <c r="EA58" s="8">
        <f t="shared" si="8"/>
        <v>12.5</v>
      </c>
      <c r="EB58" s="127">
        <f>('Dat1'!SO59+'Dat1'!SQ59+'Dat1'!SS59+'Dat1'!SU59)/$A58</f>
        <v>0.25</v>
      </c>
      <c r="EC58" s="127">
        <f>('Dat1'!SP59+'Dat1'!SR59+'Dat1'!ST59+'Dat1'!SV59)/$A58</f>
        <v>0</v>
      </c>
      <c r="ED58" s="8">
        <f t="shared" si="16"/>
        <v>0.25</v>
      </c>
      <c r="EE58" s="8">
        <f t="shared" si="9"/>
        <v>0</v>
      </c>
      <c r="EF58">
        <f>SUM('Dat1'!SW59+'Dat1'!TE59+'Dat1'!TM59+'Dat1'!TU59)/$A58</f>
        <v>0</v>
      </c>
      <c r="EG58">
        <f>SUM('Dat1'!SX59+'Dat1'!TF59+'Dat1'!TN59+'Dat1'!TV59)/$A58</f>
        <v>0.5</v>
      </c>
      <c r="EH58">
        <f>SUM('Dat1'!SY59+'Dat1'!TG59+'Dat1'!TO59+'Dat1'!TW59)/$A58</f>
        <v>0</v>
      </c>
      <c r="EI58">
        <f>SUM('Dat1'!SZ59+'Dat1'!TH59+'Dat1'!TP59+'Dat1'!TX59)/$A58</f>
        <v>0</v>
      </c>
      <c r="EJ58">
        <f>SUM('Dat1'!TA59+'Dat1'!TI59+'Dat1'!TQ59+'Dat1'!TY59)/$A58</f>
        <v>0</v>
      </c>
      <c r="EK58">
        <f>SUM('Dat1'!TB59+'Dat1'!TJ59+'Dat1'!TR59+'Dat1'!TZ59)/$A58</f>
        <v>0.25</v>
      </c>
      <c r="EL58">
        <f>SUM('Dat1'!TC59+'Dat1'!TK59+'Dat1'!TS59+'Dat1'!UA59)/$A58</f>
        <v>0</v>
      </c>
      <c r="EM58">
        <f>SUM('Dat1'!TD59+'Dat1'!TL59+'Dat1'!TT59+'Dat1'!UB59)/$A58</f>
        <v>0</v>
      </c>
      <c r="EN58" s="8">
        <f t="shared" si="10"/>
        <v>0.5</v>
      </c>
      <c r="EO58" s="8">
        <f t="shared" si="11"/>
        <v>0.25</v>
      </c>
      <c r="EP58" s="7">
        <f>('Dat1'!UC59+'Dat1'!UG59)/2</f>
        <v>14.5</v>
      </c>
      <c r="EQ58" s="7">
        <f>('Dat1'!UD59+'Dat1'!UH59)/2</f>
        <v>0.5</v>
      </c>
      <c r="ER58" s="7">
        <f>('Dat1'!UE59+'Dat1'!UI59)/2</f>
        <v>3.5</v>
      </c>
      <c r="ES58" s="7">
        <f>('Dat1'!UF59+'Dat1'!UJ59)/2</f>
        <v>0</v>
      </c>
      <c r="ET58" s="8">
        <f>('Dat1'!UK59+'Dat1'!UT59)/2</f>
        <v>0</v>
      </c>
      <c r="EU58" s="8">
        <f>('Dat1'!UL59+'Dat1'!UU59)/2</f>
        <v>0</v>
      </c>
      <c r="EV58" s="8">
        <f>('Dat1'!UM59+'Dat1'!UV59)/2</f>
        <v>1</v>
      </c>
      <c r="EW58" s="8">
        <f>('Dat1'!UN59+'Dat1'!UW59)/2</f>
        <v>4</v>
      </c>
      <c r="EX58" s="8">
        <f>('Dat1'!UO59+'Dat1'!UX59)/2</f>
        <v>6</v>
      </c>
      <c r="EY58" s="8">
        <f>('Dat1'!UP59+'Dat1'!UY59)/2</f>
        <v>4</v>
      </c>
      <c r="EZ58" s="8">
        <f>('Dat1'!UQ59+'Dat1'!UZ59)/2</f>
        <v>0</v>
      </c>
      <c r="FA58" s="8">
        <f>('Dat1'!UR59+'Dat1'!VA59)/2</f>
        <v>0</v>
      </c>
      <c r="FB58" s="8">
        <f>('Dat1'!US59+'Dat1'!VB59)/2</f>
        <v>0</v>
      </c>
      <c r="FC58">
        <f>'Dat1'!VC59</f>
        <v>0</v>
      </c>
      <c r="FD58">
        <f>'Dat1'!VD59</f>
        <v>0</v>
      </c>
      <c r="FE58">
        <f>'Dat1'!VE59</f>
        <v>0</v>
      </c>
      <c r="FF58">
        <f>'Dat1'!VF59</f>
        <v>0</v>
      </c>
      <c r="FG58">
        <f>'Dat1'!VG59</f>
        <v>0</v>
      </c>
      <c r="FH58">
        <f>'Dat1'!VH59</f>
        <v>0</v>
      </c>
      <c r="FI58">
        <f>'Dat1'!VI59</f>
        <v>0</v>
      </c>
      <c r="FJ58">
        <f>'Dat1'!VJ59</f>
        <v>0</v>
      </c>
      <c r="FK58">
        <f>'Dat1'!VK59</f>
        <v>0</v>
      </c>
      <c r="FL58">
        <f>'Dat1'!VL59</f>
        <v>0</v>
      </c>
      <c r="FM58">
        <f>'Dat1'!VM59</f>
        <v>13</v>
      </c>
      <c r="FN58">
        <f>'Dat1'!VN59</f>
        <v>40</v>
      </c>
      <c r="FO58">
        <f>'Dat1'!VO59</f>
        <v>0</v>
      </c>
      <c r="FP58">
        <f>'Dat1'!VP59</f>
        <v>0</v>
      </c>
      <c r="FQ58">
        <f>'Dat1'!VQ59</f>
        <v>1</v>
      </c>
      <c r="FR58">
        <f>'Dat1'!VR59</f>
        <v>6</v>
      </c>
      <c r="FS58">
        <f>'Dat1'!VS59</f>
        <v>3</v>
      </c>
      <c r="FT58">
        <f>'Dat1'!VT59</f>
        <v>6</v>
      </c>
      <c r="FU58">
        <f>'Dat1'!VU59</f>
        <v>0</v>
      </c>
      <c r="FV58">
        <f>'Dat1'!VV59</f>
        <v>2</v>
      </c>
      <c r="FW58">
        <f>'Dat1'!VW59</f>
        <v>0</v>
      </c>
      <c r="FX58">
        <f>'Dat1'!VX59</f>
        <v>0</v>
      </c>
      <c r="FY58">
        <f>'Dat1'!VY59</f>
        <v>20</v>
      </c>
      <c r="FZ58">
        <f>'Dat1'!VZ59</f>
        <v>13</v>
      </c>
      <c r="GA58">
        <f>'Dat1'!WA59</f>
        <v>0</v>
      </c>
      <c r="GB58">
        <f>'Dat1'!WB59</f>
        <v>0</v>
      </c>
      <c r="GC58">
        <f>'Dat1'!WC59</f>
        <v>3</v>
      </c>
      <c r="GD58">
        <f>'Dat1'!WD59</f>
        <v>0</v>
      </c>
      <c r="GE58" s="12">
        <f>'Dat1'!WO59</f>
        <v>0</v>
      </c>
      <c r="GF58" s="12">
        <f>'Dat1'!WP59</f>
        <v>0</v>
      </c>
      <c r="GG58">
        <f>'Dat1'!WQ59</f>
        <v>0</v>
      </c>
      <c r="GH58">
        <f>'Dat1'!WR59</f>
        <v>0</v>
      </c>
      <c r="GI58">
        <f>'Dat1'!WS59</f>
        <v>0</v>
      </c>
      <c r="GJ58">
        <f>'Dat1'!WT59</f>
        <v>0</v>
      </c>
      <c r="GK58">
        <f>'Dat1'!WU59</f>
        <v>0</v>
      </c>
      <c r="GL58">
        <f>'Dat1'!WV59</f>
        <v>0</v>
      </c>
      <c r="GM58">
        <f>'Dat1'!WW59</f>
        <v>0</v>
      </c>
      <c r="GN58">
        <f>'Dat1'!WX59</f>
        <v>0</v>
      </c>
      <c r="GO58">
        <f>'Dat1'!WY59</f>
        <v>0</v>
      </c>
      <c r="GP58">
        <f>'Dat1'!WZ59</f>
        <v>0</v>
      </c>
      <c r="GQ58">
        <f>'Dat1'!XA59</f>
        <v>0</v>
      </c>
      <c r="GR58">
        <f>'Dat1'!XB59</f>
        <v>0</v>
      </c>
      <c r="GS58">
        <f>'Dat1'!XC59</f>
        <v>0</v>
      </c>
      <c r="GT58">
        <f>'Dat1'!XD59</f>
        <v>16</v>
      </c>
      <c r="GU58">
        <f>'Dat1'!XE59</f>
        <v>0</v>
      </c>
      <c r="GV58">
        <f>'Dat1'!XF59</f>
        <v>0</v>
      </c>
      <c r="GW58">
        <f>'Dat1'!XG59</f>
        <v>17</v>
      </c>
      <c r="GX58">
        <f>'Dat1'!XH59</f>
        <v>0</v>
      </c>
      <c r="GY58">
        <f>'Dat1'!XI59</f>
        <v>0</v>
      </c>
      <c r="GZ58">
        <f>'Dat1'!XJ59</f>
        <v>0</v>
      </c>
      <c r="HA58">
        <f>'Dat1'!XK59</f>
        <v>0</v>
      </c>
      <c r="HB58">
        <f>'Dat1'!XL59</f>
        <v>0</v>
      </c>
      <c r="HC58">
        <f>'Dat1'!XM59</f>
        <v>0</v>
      </c>
      <c r="HD58">
        <f>'Dat1'!XN59</f>
        <v>4</v>
      </c>
      <c r="HE58">
        <f>'Dat1'!XO59</f>
        <v>0</v>
      </c>
      <c r="HF58">
        <f>'Dat1'!XP59</f>
        <v>8</v>
      </c>
      <c r="HG58" s="12">
        <f t="shared" si="12"/>
        <v>0</v>
      </c>
      <c r="HH58" s="12">
        <f t="shared" si="13"/>
        <v>45</v>
      </c>
      <c r="HI58">
        <f>'Dat1'!XQ59</f>
        <v>0</v>
      </c>
      <c r="HJ58">
        <f>'Dat1'!XR59</f>
        <v>0</v>
      </c>
      <c r="HK58">
        <f>'Dat1'!XS59</f>
        <v>0</v>
      </c>
      <c r="HL58">
        <f>'Dat1'!XT59</f>
        <v>0</v>
      </c>
      <c r="HM58">
        <f>'Dat1'!XU59</f>
        <v>0</v>
      </c>
      <c r="HN58">
        <f>'Dat1'!XV59</f>
        <v>0</v>
      </c>
      <c r="HO58">
        <f>'Dat1'!XW59</f>
        <v>0</v>
      </c>
      <c r="HP58">
        <f>'Dat1'!XX59</f>
        <v>0</v>
      </c>
      <c r="HQ58">
        <f>'Dat1'!XY59</f>
        <v>0</v>
      </c>
      <c r="HR58">
        <f>'Dat1'!XZ59</f>
        <v>0</v>
      </c>
      <c r="HS58">
        <f>'Dat1'!YA59</f>
        <v>0</v>
      </c>
      <c r="HT58">
        <f>'Dat1'!YB59</f>
        <v>0</v>
      </c>
      <c r="HU58">
        <f>'Dat1'!YC59</f>
        <v>0</v>
      </c>
      <c r="HV58">
        <f>'Dat1'!YD59</f>
        <v>0</v>
      </c>
      <c r="HW58">
        <f>'Dat1'!YE59</f>
        <v>0</v>
      </c>
      <c r="HX58">
        <f>'Dat1'!YF59</f>
        <v>0</v>
      </c>
      <c r="HY58">
        <f>'Dat1'!YG59</f>
        <v>0</v>
      </c>
      <c r="HZ58">
        <f>'Dat1'!YH59</f>
        <v>0</v>
      </c>
      <c r="IA58">
        <f>'Dat1'!YI59</f>
        <v>0</v>
      </c>
      <c r="IB58">
        <f>'Dat1'!YJ59</f>
        <v>0</v>
      </c>
      <c r="IC58">
        <f>'Dat1'!YK59</f>
        <v>0</v>
      </c>
      <c r="ID58">
        <f>'Dat1'!YL59</f>
        <v>0</v>
      </c>
      <c r="IE58">
        <f>'Dat1'!YM59</f>
        <v>0</v>
      </c>
      <c r="IF58">
        <f>'Dat1'!YN59</f>
        <v>0</v>
      </c>
      <c r="IG58">
        <f>'Dat1'!YO59</f>
        <v>0</v>
      </c>
      <c r="IH58">
        <f>'Dat1'!YP59</f>
        <v>0</v>
      </c>
      <c r="II58">
        <f>'Dat1'!YQ59</f>
        <v>0</v>
      </c>
      <c r="IJ58">
        <f>'Dat1'!YR59</f>
        <v>0</v>
      </c>
      <c r="IK58">
        <f>'Dat1'!YS59</f>
        <v>0</v>
      </c>
      <c r="IL58">
        <f>'Dat1'!YT59</f>
        <v>0</v>
      </c>
      <c r="IM58">
        <f>'Dat1'!YU59</f>
        <v>0</v>
      </c>
      <c r="IN58">
        <f>'Dat1'!YV59</f>
        <v>0</v>
      </c>
      <c r="IO58">
        <f>'Dat1'!YW59</f>
        <v>0</v>
      </c>
      <c r="IP58">
        <f>'Dat1'!YX59</f>
        <v>0</v>
      </c>
      <c r="IQ58">
        <f>'Dat1'!YY59</f>
        <v>0</v>
      </c>
      <c r="IR58">
        <f>'Dat1'!YZ59</f>
        <v>0</v>
      </c>
      <c r="IS58">
        <f>'Dat1'!ZA59</f>
        <v>0</v>
      </c>
      <c r="IT58">
        <f>'Dat1'!ZB59</f>
        <v>0</v>
      </c>
      <c r="IU58">
        <f>'Dat1'!ZC59</f>
        <v>0</v>
      </c>
      <c r="IV58">
        <f>'Dat1'!ZD59</f>
        <v>0</v>
      </c>
      <c r="IW58">
        <f>'Dat1'!ZE59</f>
        <v>0</v>
      </c>
      <c r="IX58">
        <f>'Dat1'!ZF59</f>
        <v>0</v>
      </c>
      <c r="IY58">
        <f>'Dat1'!ZG59</f>
        <v>0</v>
      </c>
      <c r="IZ58">
        <f>'Dat1'!ZH59</f>
        <v>0</v>
      </c>
      <c r="JA58">
        <f>'Dat1'!ZI59</f>
        <v>20</v>
      </c>
      <c r="JB58">
        <f>'Dat1'!ZJ59</f>
        <v>4</v>
      </c>
      <c r="JC58" s="12">
        <f t="shared" si="21"/>
        <v>0</v>
      </c>
      <c r="JD58" s="12">
        <f t="shared" si="22"/>
        <v>24</v>
      </c>
      <c r="JE58">
        <f>'Dat1'!ZK59</f>
        <v>0</v>
      </c>
      <c r="JF58">
        <f>'Dat1'!ZL59</f>
        <v>0</v>
      </c>
      <c r="JG58">
        <f>'Dat1'!ZM59</f>
        <v>0</v>
      </c>
      <c r="JH58">
        <f>'Dat1'!ZN59</f>
        <v>0</v>
      </c>
      <c r="JI58">
        <f>'Dat1'!ZO59</f>
        <v>0</v>
      </c>
      <c r="JJ58">
        <f>'Dat1'!ZP59</f>
        <v>0</v>
      </c>
      <c r="JK58">
        <f>'Dat1'!ZQ59</f>
        <v>0</v>
      </c>
      <c r="JL58">
        <f>'Dat1'!ZR59</f>
        <v>0</v>
      </c>
      <c r="JM58">
        <f>'Dat1'!ZS59</f>
        <v>0</v>
      </c>
      <c r="JN58">
        <f>'Dat1'!ZT59</f>
        <v>0</v>
      </c>
      <c r="JO58">
        <f>'Dat1'!ZU59</f>
        <v>0</v>
      </c>
      <c r="JP58">
        <f>'Dat1'!ZV59</f>
        <v>0</v>
      </c>
      <c r="JQ58">
        <f>'Dat1'!ZW59</f>
        <v>0</v>
      </c>
      <c r="JR58">
        <f>'Dat1'!ZX59</f>
        <v>0</v>
      </c>
      <c r="JS58">
        <f>'Dat1'!ZY59</f>
        <v>0</v>
      </c>
      <c r="JT58">
        <f>'Dat1'!ZZ59</f>
        <v>0</v>
      </c>
      <c r="JU58">
        <f>'Dat1'!AAA59</f>
        <v>0</v>
      </c>
      <c r="JV58">
        <f>'Dat1'!AAB59</f>
        <v>0</v>
      </c>
      <c r="JW58">
        <f>'Dat1'!AAC59</f>
        <v>0</v>
      </c>
      <c r="JX58">
        <f>'Dat1'!AAD59</f>
        <v>0</v>
      </c>
      <c r="JY58">
        <f>'Dat1'!AAE59</f>
        <v>0</v>
      </c>
      <c r="JZ58">
        <f>'Dat1'!AAF59</f>
        <v>0</v>
      </c>
      <c r="KA58">
        <f>'Dat1'!AAG59</f>
        <v>0</v>
      </c>
      <c r="KB58">
        <f>'Dat1'!AAH59</f>
        <v>0</v>
      </c>
      <c r="KC58">
        <f>'Dat1'!AAI59</f>
        <v>0</v>
      </c>
      <c r="KD58">
        <f>'Dat1'!AAJ59</f>
        <v>0</v>
      </c>
      <c r="KE58">
        <f>'Dat1'!AAK59</f>
        <v>0</v>
      </c>
      <c r="KF58">
        <f>'Dat1'!AAL59</f>
        <v>0</v>
      </c>
      <c r="KG58">
        <f>'Dat1'!AAM59</f>
        <v>12</v>
      </c>
      <c r="KH58">
        <f>'Dat1'!AAN59</f>
        <v>0</v>
      </c>
      <c r="KI58">
        <f>'Dat1'!AAO59</f>
        <v>4</v>
      </c>
      <c r="KJ58">
        <f>'Dat1'!AAP59</f>
        <v>0</v>
      </c>
      <c r="KK58">
        <f>'Dat1'!AAQ59</f>
        <v>0</v>
      </c>
      <c r="KL58">
        <f>'Dat1'!AAR59</f>
        <v>0</v>
      </c>
      <c r="KM58">
        <f>'Dat1'!AAS59</f>
        <v>0</v>
      </c>
      <c r="KN58">
        <f>'Dat1'!AAT59</f>
        <v>0</v>
      </c>
      <c r="KO58">
        <f>'Dat1'!AAU59</f>
        <v>0</v>
      </c>
      <c r="KP58">
        <f>'Dat1'!AAV59</f>
        <v>12</v>
      </c>
      <c r="KQ58">
        <f>'Dat1'!AAW59</f>
        <v>14</v>
      </c>
      <c r="KR58">
        <f>'Dat1'!AAX59</f>
        <v>0</v>
      </c>
      <c r="KS58">
        <f>'Dat1'!AAY59</f>
        <v>0</v>
      </c>
      <c r="KT58">
        <f>'Dat1'!AAZ59</f>
        <v>0</v>
      </c>
      <c r="KU58">
        <f>'Dat1'!ABA59</f>
        <v>0</v>
      </c>
      <c r="KV58">
        <f>'Dat1'!ABB59</f>
        <v>0</v>
      </c>
      <c r="KW58" s="12">
        <f>SUM(Dat1fix!JE58:JZ58)</f>
        <v>0</v>
      </c>
      <c r="KX58" s="12">
        <f t="shared" si="14"/>
        <v>42</v>
      </c>
      <c r="KY58" s="12">
        <f>'Dat1'!ABC59</f>
        <v>1</v>
      </c>
      <c r="KZ58" s="12">
        <f>'Dat1'!ABD59</f>
        <v>3</v>
      </c>
      <c r="LA58">
        <f>'Dat1'!ABE59</f>
        <v>0</v>
      </c>
      <c r="LB58">
        <f>'Dat1'!ABF59</f>
        <v>0</v>
      </c>
      <c r="LC58">
        <f>'Dat1'!ABG59</f>
        <v>0</v>
      </c>
      <c r="LD58">
        <f>'Dat1'!VI59</f>
        <v>0</v>
      </c>
      <c r="LE58">
        <f>'Dat1'!VJ59</f>
        <v>0</v>
      </c>
      <c r="LF58">
        <f>'Dat1'!VK59</f>
        <v>0</v>
      </c>
      <c r="LG58">
        <f>'Dat1'!VL59</f>
        <v>0</v>
      </c>
      <c r="LH58">
        <f>'Dat1'!VM59</f>
        <v>13</v>
      </c>
      <c r="LI58">
        <f>'Dat1'!VN59</f>
        <v>40</v>
      </c>
      <c r="LJ58">
        <f>'Dat1'!VO59</f>
        <v>0</v>
      </c>
      <c r="LK58">
        <f>'Dat1'!VP59</f>
        <v>0</v>
      </c>
      <c r="LL58">
        <f>'Dat1'!VQ59</f>
        <v>1</v>
      </c>
      <c r="LM58">
        <f>'Dat1'!VR59</f>
        <v>6</v>
      </c>
      <c r="LN58">
        <f>'Dat1'!VS59</f>
        <v>3</v>
      </c>
      <c r="LO58">
        <f>'Dat1'!VT59</f>
        <v>6</v>
      </c>
      <c r="LP58">
        <f>'Dat1'!VU59</f>
        <v>0</v>
      </c>
      <c r="LQ58">
        <f>'Dat1'!VV59</f>
        <v>2</v>
      </c>
      <c r="LR58">
        <f>'Dat1'!VW59</f>
        <v>0</v>
      </c>
      <c r="LS58">
        <f>'Dat1'!VX59</f>
        <v>0</v>
      </c>
      <c r="LT58">
        <f>'Dat1'!VY59</f>
        <v>20</v>
      </c>
      <c r="LU58">
        <f>'Dat1'!VZ59</f>
        <v>13</v>
      </c>
      <c r="LV58" s="12">
        <f>'Dat1'!WA59</f>
        <v>0</v>
      </c>
      <c r="LW58" s="12">
        <f>'Dat1'!WB59</f>
        <v>0</v>
      </c>
      <c r="LX58" s="12">
        <f>'Dat1'!WC59</f>
        <v>3</v>
      </c>
      <c r="LY58" s="12">
        <f>'Dat1'!WD59</f>
        <v>0</v>
      </c>
      <c r="LZ58" s="364">
        <f>'Dat1'!AG59</f>
        <v>0</v>
      </c>
      <c r="MA58" s="364">
        <f>'Dat1'!AH59</f>
        <v>0</v>
      </c>
      <c r="MB58" s="364">
        <f>'Dat1'!AI59</f>
        <v>0</v>
      </c>
      <c r="MC58" s="364">
        <f>'Dat1'!AJ59</f>
        <v>0</v>
      </c>
      <c r="MD58" s="364">
        <f>'Dat1'!WE59</f>
        <v>0</v>
      </c>
    </row>
    <row r="59" spans="1:342">
      <c r="A59" s="73">
        <f>'Dat1'!C60</f>
        <v>4</v>
      </c>
      <c r="B59" t="str">
        <f>'Dat1'!F60</f>
        <v>Troms</v>
      </c>
      <c r="C59" t="str">
        <f>'Dat1'!G60</f>
        <v>Breivika vgs</v>
      </c>
      <c r="D59" t="str">
        <f>'Dat1'!H60&amp;" ("&amp;LEFT('Dat1'!I60,1)&amp;"S)"</f>
        <v>Tromsø fengsel avd. lavere sikkerhet (LS)</v>
      </c>
      <c r="E59">
        <f t="shared" si="18"/>
        <v>2</v>
      </c>
      <c r="F59" s="144">
        <v>0</v>
      </c>
      <c r="G59">
        <f>'Dat1'!J60</f>
        <v>20</v>
      </c>
      <c r="H59" s="8">
        <f>('Dat1'!AK60+'Dat1'!AM60+'Dat1'!AO60+'Dat1'!AQ60)/$A59</f>
        <v>0</v>
      </c>
      <c r="I59" s="8">
        <f>('Dat1'!AL60+'Dat1'!AN60+'Dat1'!AP60+'Dat1'!AR60)/$A59</f>
        <v>0</v>
      </c>
      <c r="J59">
        <f>('Dat1'!AS60+'Dat1'!BS60+'Dat1'!CS60+'Dat1'!DS60)/$A59</f>
        <v>0</v>
      </c>
      <c r="K59">
        <f>('Dat1'!AT60+'Dat1'!BT60+'Dat1'!CT60+'Dat1'!DT60)/$A59</f>
        <v>0</v>
      </c>
      <c r="L59">
        <f>('Dat1'!AU60+'Dat1'!BU60+'Dat1'!CU60+'Dat1'!DU60)/$A59</f>
        <v>0</v>
      </c>
      <c r="M59">
        <f>('Dat1'!AV60+'Dat1'!BV60+'Dat1'!CV60+'Dat1'!DV60)/$A59</f>
        <v>0</v>
      </c>
      <c r="N59">
        <f>('Dat1'!AW60+'Dat1'!BW60+'Dat1'!CW60+'Dat1'!DW60)/$A59</f>
        <v>0</v>
      </c>
      <c r="O59">
        <f>('Dat1'!AX60+'Dat1'!BX60+'Dat1'!CX60+'Dat1'!DX60)/$A59</f>
        <v>0</v>
      </c>
      <c r="P59">
        <f>('Dat1'!AY60+'Dat1'!BY60+'Dat1'!CY60+'Dat1'!DY60)/$A59</f>
        <v>0</v>
      </c>
      <c r="Q59">
        <f>('Dat1'!AZ60+'Dat1'!BZ60+'Dat1'!CZ60+'Dat1'!DZ60)/$A59</f>
        <v>0</v>
      </c>
      <c r="R59">
        <f>('Dat1'!BA60+'Dat1'!CA60+'Dat1'!DA60+'Dat1'!EA60)/$A59</f>
        <v>0</v>
      </c>
      <c r="S59">
        <f>('Dat1'!BB60+'Dat1'!CB60+'Dat1'!DB60+'Dat1'!EB60)/$A59</f>
        <v>0</v>
      </c>
      <c r="T59">
        <f>('Dat1'!BC60+'Dat1'!CC60+'Dat1'!DC60+'Dat1'!EC60)/$A59</f>
        <v>0</v>
      </c>
      <c r="U59">
        <f>('Dat1'!BD60+'Dat1'!CD60+'Dat1'!DD60+'Dat1'!ED60)/$A59</f>
        <v>0</v>
      </c>
      <c r="V59">
        <f>('Dat1'!BE60+'Dat1'!CE60+'Dat1'!DE60+'Dat1'!EE60)/$A59</f>
        <v>0</v>
      </c>
      <c r="W59">
        <f>('Dat1'!BF60+'Dat1'!CF60+'Dat1'!DF60+'Dat1'!EF60)/$A59</f>
        <v>2.25</v>
      </c>
      <c r="X59">
        <f>('Dat1'!BG60+'Dat1'!CG60+'Dat1'!DG60+'Dat1'!EG60)/$A59</f>
        <v>0</v>
      </c>
      <c r="Y59">
        <f>('Dat1'!BH60+'Dat1'!CH60+'Dat1'!DH60+'Dat1'!EH60)/$A59</f>
        <v>0</v>
      </c>
      <c r="Z59">
        <f>('Dat1'!BI60+'Dat1'!CI60+'Dat1'!DI60+'Dat1'!EI60)/$A59</f>
        <v>3.5</v>
      </c>
      <c r="AA59">
        <f>('Dat1'!BJ60+'Dat1'!CJ60+'Dat1'!DJ60+'Dat1'!EJ60)/$A59</f>
        <v>0</v>
      </c>
      <c r="AB59">
        <f>('Dat1'!BK60+'Dat1'!CK60+'Dat1'!DK60+'Dat1'!EK60)/$A59</f>
        <v>0</v>
      </c>
      <c r="AC59">
        <f>('Dat1'!BL60+'Dat1'!CL60+'Dat1'!DL60+'Dat1'!EL60)/$A59</f>
        <v>0</v>
      </c>
      <c r="AD59">
        <f>('Dat1'!BM60+'Dat1'!CM60+'Dat1'!DM60+'Dat1'!EM60)/$A59</f>
        <v>0</v>
      </c>
      <c r="AE59">
        <f>('Dat1'!BN60+'Dat1'!CN60+'Dat1'!DN60+'Dat1'!EN60)/$A59</f>
        <v>0</v>
      </c>
      <c r="AF59">
        <f>('Dat1'!BO60+'Dat1'!CO60+'Dat1'!DO60+'Dat1'!EO60)/$A59</f>
        <v>0</v>
      </c>
      <c r="AG59">
        <f>('Dat1'!BP60+'Dat1'!CP60+'Dat1'!DP60+'Dat1'!EP60)/$A59</f>
        <v>0</v>
      </c>
      <c r="AH59">
        <f>('Dat1'!BQ60+'Dat1'!CQ60+'Dat1'!DQ60+'Dat1'!EQ60)/$A59</f>
        <v>0</v>
      </c>
      <c r="AI59">
        <f>('Dat1'!BR60+'Dat1'!CR60+'Dat1'!DR60+'Dat1'!ER60)/$A59</f>
        <v>0.5</v>
      </c>
      <c r="AJ59" s="8">
        <f t="shared" si="5"/>
        <v>0</v>
      </c>
      <c r="AK59" s="8">
        <f t="shared" si="6"/>
        <v>6.25</v>
      </c>
      <c r="AL59">
        <f>('Dat1'!ES60+'Dat1'!GM60+'Dat1'!IG60+'Dat1'!KA60)/$A59</f>
        <v>0</v>
      </c>
      <c r="AM59">
        <f>('Dat1'!ET60+'Dat1'!GN60+'Dat1'!IH60+'Dat1'!KB60)/$A59</f>
        <v>0</v>
      </c>
      <c r="AN59">
        <f>('Dat1'!EU60+'Dat1'!GO60+'Dat1'!II60+'Dat1'!KC60)/$A59</f>
        <v>0</v>
      </c>
      <c r="AO59">
        <f>('Dat1'!EV60+'Dat1'!GP60+'Dat1'!IJ60+'Dat1'!KD60)/$A59</f>
        <v>0</v>
      </c>
      <c r="AP59">
        <f>('Dat1'!EW60+'Dat1'!GQ60+'Dat1'!IK60+'Dat1'!KE60)/$A59</f>
        <v>0</v>
      </c>
      <c r="AQ59">
        <f>('Dat1'!EX60+'Dat1'!GR60+'Dat1'!IL60+'Dat1'!KF60)/$A59</f>
        <v>0</v>
      </c>
      <c r="AR59">
        <f>('Dat1'!EY60+'Dat1'!GS60+'Dat1'!IM60+'Dat1'!KG60)/$A59</f>
        <v>0</v>
      </c>
      <c r="AS59">
        <f>('Dat1'!EZ60+'Dat1'!GT60+'Dat1'!IN60+'Dat1'!KH60)/$A59</f>
        <v>0</v>
      </c>
      <c r="AT59">
        <f>('Dat1'!FA60+'Dat1'!GU60+'Dat1'!IO60+'Dat1'!KI60)/$A59</f>
        <v>0</v>
      </c>
      <c r="AU59">
        <f>('Dat1'!FB60+'Dat1'!GV60+'Dat1'!IP60+'Dat1'!KJ60)/$A59</f>
        <v>0</v>
      </c>
      <c r="AV59">
        <f>('Dat1'!FC60+'Dat1'!GW60+'Dat1'!IQ60+'Dat1'!KK60)/$A59</f>
        <v>0</v>
      </c>
      <c r="AW59">
        <f>('Dat1'!FD60+'Dat1'!GX60+'Dat1'!IR60+'Dat1'!KL60)/$A59</f>
        <v>0</v>
      </c>
      <c r="AX59">
        <f>('Dat1'!FE60+'Dat1'!GY60+'Dat1'!IS60+'Dat1'!KM60)/$A59</f>
        <v>0</v>
      </c>
      <c r="AY59">
        <f>('Dat1'!FF60+'Dat1'!GZ60+'Dat1'!IT60+'Dat1'!KN60)/$A59</f>
        <v>0</v>
      </c>
      <c r="AZ59">
        <f>('Dat1'!FG60+'Dat1'!HA60+'Dat1'!IU60+'Dat1'!KO60)/$A59</f>
        <v>0</v>
      </c>
      <c r="BA59">
        <f>('Dat1'!FH60+'Dat1'!HB60+'Dat1'!IV60+'Dat1'!KP60)/$A59</f>
        <v>0</v>
      </c>
      <c r="BB59">
        <f>('Dat1'!FI60+'Dat1'!HC60+'Dat1'!IW60+'Dat1'!KQ60)/$A59</f>
        <v>0</v>
      </c>
      <c r="BC59">
        <f>('Dat1'!FJ60+'Dat1'!HD60+'Dat1'!IX60+'Dat1'!KR60)/$A59</f>
        <v>0</v>
      </c>
      <c r="BD59">
        <f>('Dat1'!FK60+'Dat1'!HE60+'Dat1'!IY60+'Dat1'!KS60)/$A59</f>
        <v>0</v>
      </c>
      <c r="BE59">
        <f>('Dat1'!FL60+'Dat1'!HF60+'Dat1'!IZ60+'Dat1'!KT60)/$A59</f>
        <v>0</v>
      </c>
      <c r="BF59">
        <f>('Dat1'!FM60+'Dat1'!HG60+'Dat1'!JA60+'Dat1'!KU60)/$A59</f>
        <v>0</v>
      </c>
      <c r="BG59">
        <f>('Dat1'!FN60+'Dat1'!HH60+'Dat1'!JB60+'Dat1'!KV60)/$A59</f>
        <v>0</v>
      </c>
      <c r="BH59">
        <f>('Dat1'!FO60+'Dat1'!HI60+'Dat1'!JC60+'Dat1'!KW60)/$A59</f>
        <v>0</v>
      </c>
      <c r="BI59">
        <f>('Dat1'!FP60+'Dat1'!HJ60+'Dat1'!JD60+'Dat1'!KX60)/$A59</f>
        <v>0</v>
      </c>
      <c r="BJ59">
        <f>('Dat1'!FQ60+'Dat1'!HK60+'Dat1'!JE60+'Dat1'!KY60)/$A59</f>
        <v>0</v>
      </c>
      <c r="BK59">
        <f>('Dat1'!FR60+'Dat1'!HL60+'Dat1'!JF60+'Dat1'!KZ60)/$A59</f>
        <v>0</v>
      </c>
      <c r="BL59">
        <f>('Dat1'!FS60+'Dat1'!HM60+'Dat1'!JG60+'Dat1'!LA60)/$A59</f>
        <v>0</v>
      </c>
      <c r="BM59">
        <f>('Dat1'!FT60+'Dat1'!HN60+'Dat1'!JH60+'Dat1'!LB60)/$A59</f>
        <v>0</v>
      </c>
      <c r="BN59">
        <f>('Dat1'!FU60+'Dat1'!HO60+'Dat1'!JI60+'Dat1'!LC60)/$A59</f>
        <v>0</v>
      </c>
      <c r="BO59">
        <f>('Dat1'!FV60+'Dat1'!HP60+'Dat1'!JJ60+'Dat1'!LD60)/$A59</f>
        <v>0</v>
      </c>
      <c r="BP59">
        <f>('Dat1'!FW60+'Dat1'!HQ60+'Dat1'!JK60+'Dat1'!LE60)/$A59</f>
        <v>0</v>
      </c>
      <c r="BQ59">
        <f>('Dat1'!FX60+'Dat1'!HR60+'Dat1'!JL60+'Dat1'!LF60)/$A59</f>
        <v>0</v>
      </c>
      <c r="BR59">
        <f>('Dat1'!FY60+'Dat1'!HS60+'Dat1'!JM60+'Dat1'!LG60)/$A59</f>
        <v>0</v>
      </c>
      <c r="BS59">
        <f>('Dat1'!FZ60+'Dat1'!HT60+'Dat1'!JN60+'Dat1'!LH60)/$A59</f>
        <v>0</v>
      </c>
      <c r="BT59">
        <f>('Dat1'!GA60+'Dat1'!HU60+'Dat1'!JO60+'Dat1'!LI60)/$A59</f>
        <v>0</v>
      </c>
      <c r="BU59">
        <f>('Dat1'!GB60+'Dat1'!HV60+'Dat1'!JP60+'Dat1'!LJ60)/$A59</f>
        <v>0</v>
      </c>
      <c r="BV59">
        <f>('Dat1'!GC60+'Dat1'!HW60+'Dat1'!JQ60+'Dat1'!LK60)/$A59</f>
        <v>0</v>
      </c>
      <c r="BW59">
        <f>('Dat1'!GD60+'Dat1'!HX60+'Dat1'!JR60+'Dat1'!LL60)/$A59</f>
        <v>0</v>
      </c>
      <c r="BX59">
        <f>('Dat1'!GE60+'Dat1'!HY60+'Dat1'!JS60+'Dat1'!LM60)/$A59</f>
        <v>0</v>
      </c>
      <c r="BY59">
        <f>('Dat1'!GF60+'Dat1'!HZ60+'Dat1'!JT60+'Dat1'!LN60)/$A59</f>
        <v>0</v>
      </c>
      <c r="BZ59">
        <f>('Dat1'!GG60+'Dat1'!IA60+'Dat1'!JU60+'Dat1'!LO60)/$A59</f>
        <v>0</v>
      </c>
      <c r="CA59">
        <f>('Dat1'!GH60+'Dat1'!IB60+'Dat1'!JV60+'Dat1'!LP60)/$A59</f>
        <v>0</v>
      </c>
      <c r="CB59">
        <f>('Dat1'!GI60+'Dat1'!IC60+'Dat1'!JW60+'Dat1'!LQ60)/$A59</f>
        <v>0</v>
      </c>
      <c r="CC59">
        <f>('Dat1'!GJ60+'Dat1'!ID60+'Dat1'!JX60+'Dat1'!LR60)/$A59</f>
        <v>0</v>
      </c>
      <c r="CD59">
        <f>('Dat1'!GK60+'Dat1'!IE60+'Dat1'!JY60+'Dat1'!LS60)/$A59</f>
        <v>0</v>
      </c>
      <c r="CE59">
        <f>('Dat1'!GL60+'Dat1'!IF60+'Dat1'!JZ60+'Dat1'!LT60)/$A59</f>
        <v>1.25</v>
      </c>
      <c r="CF59" s="8">
        <f t="shared" si="19"/>
        <v>0</v>
      </c>
      <c r="CG59" s="8">
        <f t="shared" si="20"/>
        <v>1.25</v>
      </c>
      <c r="CH59">
        <f>('Dat1'!LU60+'Dat1'!NM60+'Dat1'!PE60+'Dat1'!QW60)/$A59</f>
        <v>0</v>
      </c>
      <c r="CI59">
        <f>('Dat1'!LV60+'Dat1'!NN60+'Dat1'!PF60+'Dat1'!QX60)/$A59</f>
        <v>0</v>
      </c>
      <c r="CJ59">
        <f>('Dat1'!LW60+'Dat1'!NO60+'Dat1'!PG60+'Dat1'!QY60)/$A59</f>
        <v>0</v>
      </c>
      <c r="CK59">
        <f>('Dat1'!LX60+'Dat1'!NP60+'Dat1'!PH60+'Dat1'!QZ60)/$A59</f>
        <v>0</v>
      </c>
      <c r="CL59">
        <f>('Dat1'!LY60+'Dat1'!NQ60+'Dat1'!PI60+'Dat1'!RA60)/$A59</f>
        <v>0</v>
      </c>
      <c r="CM59">
        <f>('Dat1'!LZ60+'Dat1'!NR60+'Dat1'!PJ60+'Dat1'!RB60)/$A59</f>
        <v>0</v>
      </c>
      <c r="CN59">
        <f>('Dat1'!MA60+'Dat1'!NS60+'Dat1'!PK60+'Dat1'!RC60)/$A59</f>
        <v>0</v>
      </c>
      <c r="CO59">
        <f>('Dat1'!MB60+'Dat1'!NT60+'Dat1'!PL60+'Dat1'!RD60)/$A59</f>
        <v>0</v>
      </c>
      <c r="CP59">
        <f>('Dat1'!MC60+'Dat1'!NU60+'Dat1'!PM60+'Dat1'!RE60)/$A59</f>
        <v>0</v>
      </c>
      <c r="CQ59">
        <f>('Dat1'!MD60+'Dat1'!NV60+'Dat1'!PN60+'Dat1'!RF60)/$A59</f>
        <v>0</v>
      </c>
      <c r="CR59">
        <f>('Dat1'!ME60+'Dat1'!NW60+'Dat1'!PO60+'Dat1'!RG60)/$A59</f>
        <v>0</v>
      </c>
      <c r="CS59">
        <f>('Dat1'!MF60+'Dat1'!NX60+'Dat1'!PP60+'Dat1'!RH60)/$A59</f>
        <v>0</v>
      </c>
      <c r="CT59">
        <f>('Dat1'!MG60+'Dat1'!NY60+'Dat1'!PQ60+'Dat1'!RI60)/$A59</f>
        <v>0</v>
      </c>
      <c r="CU59">
        <f>('Dat1'!MH60+'Dat1'!NZ60+'Dat1'!PR60+'Dat1'!RJ60)/$A59</f>
        <v>0</v>
      </c>
      <c r="CV59">
        <f>('Dat1'!MI60+'Dat1'!OA60+'Dat1'!PS60+'Dat1'!RK60)/$A59</f>
        <v>0</v>
      </c>
      <c r="CW59">
        <f>('Dat1'!MJ60+'Dat1'!OB60+'Dat1'!PT60+'Dat1'!RL60)/$A59</f>
        <v>0</v>
      </c>
      <c r="CX59">
        <f>('Dat1'!MK60+'Dat1'!OC60+'Dat1'!PU60+'Dat1'!RM60)/$A59</f>
        <v>0</v>
      </c>
      <c r="CY59">
        <f>('Dat1'!ML60+'Dat1'!OD60+'Dat1'!PV60+'Dat1'!RN60)/$A59</f>
        <v>0</v>
      </c>
      <c r="CZ59">
        <f>('Dat1'!MM60+'Dat1'!OE60+'Dat1'!PW60+'Dat1'!RO60)/$A59</f>
        <v>0</v>
      </c>
      <c r="DA59">
        <f>('Dat1'!MN60+'Dat1'!OF60+'Dat1'!PX60+'Dat1'!RP60)/$A59</f>
        <v>0</v>
      </c>
      <c r="DB59">
        <f>('Dat1'!MO60+'Dat1'!OG60+'Dat1'!PY60+'Dat1'!RQ60)/$A59</f>
        <v>1</v>
      </c>
      <c r="DC59">
        <f>('Dat1'!MP60+'Dat1'!OH60+'Dat1'!PZ60+'Dat1'!RR60)/$A59</f>
        <v>0</v>
      </c>
      <c r="DD59">
        <f>('Dat1'!MQ60+'Dat1'!OI60+'Dat1'!QA60+'Dat1'!RS60)/$A59</f>
        <v>0</v>
      </c>
      <c r="DE59">
        <f>('Dat1'!MR60+'Dat1'!OJ60+'Dat1'!QB60+'Dat1'!RT60)/$A59</f>
        <v>0</v>
      </c>
      <c r="DF59">
        <f>('Dat1'!MS60+'Dat1'!OK60+'Dat1'!QC60+'Dat1'!RU60)/$A59</f>
        <v>0</v>
      </c>
      <c r="DG59">
        <f>('Dat1'!MT60+'Dat1'!OL60+'Dat1'!QD60+'Dat1'!RV60)/$A59</f>
        <v>0</v>
      </c>
      <c r="DH59">
        <f>('Dat1'!MU60+'Dat1'!OM60+'Dat1'!QE60+'Dat1'!RW60)/$A59</f>
        <v>0</v>
      </c>
      <c r="DI59">
        <f>('Dat1'!MV60+'Dat1'!ON60+'Dat1'!QF60+'Dat1'!RX60)/$A59</f>
        <v>0</v>
      </c>
      <c r="DJ59">
        <f>('Dat1'!MW60+'Dat1'!OO60+'Dat1'!QG60+'Dat1'!RY60)/$A59</f>
        <v>0</v>
      </c>
      <c r="DK59">
        <f>('Dat1'!MX60+'Dat1'!OP60+'Dat1'!QH60+'Dat1'!RZ60)/$A59</f>
        <v>0</v>
      </c>
      <c r="DL59">
        <f>('Dat1'!MY60+'Dat1'!OQ60+'Dat1'!QI60+'Dat1'!SA60)/$A59</f>
        <v>0</v>
      </c>
      <c r="DM59">
        <f>('Dat1'!MZ60+'Dat1'!OR60+'Dat1'!QJ60+'Dat1'!SB60)/$A59</f>
        <v>0</v>
      </c>
      <c r="DN59">
        <f>('Dat1'!NA60+'Dat1'!OS60+'Dat1'!QK60+'Dat1'!SC60)/$A59</f>
        <v>0</v>
      </c>
      <c r="DO59">
        <f>('Dat1'!NB60+'Dat1'!OT60+'Dat1'!QL60+'Dat1'!SD60)/$A59</f>
        <v>0</v>
      </c>
      <c r="DP59">
        <f>('Dat1'!NC60+'Dat1'!OU60+'Dat1'!QM60+'Dat1'!SE60)/$A59</f>
        <v>0</v>
      </c>
      <c r="DQ59">
        <f>('Dat1'!ND60+'Dat1'!OV60+'Dat1'!QN60+'Dat1'!SF60)/$A59</f>
        <v>0</v>
      </c>
      <c r="DR59">
        <f>('Dat1'!NE60+'Dat1'!OW60+'Dat1'!QO60+'Dat1'!SG60)/$A59</f>
        <v>0.5</v>
      </c>
      <c r="DS59">
        <f>('Dat1'!NF60+'Dat1'!OX60+'Dat1'!QP60+'Dat1'!SH60)/$A59</f>
        <v>0</v>
      </c>
      <c r="DT59">
        <f>('Dat1'!NG60+'Dat1'!OY60+'Dat1'!QQ60+'Dat1'!SI60)/$A59</f>
        <v>0</v>
      </c>
      <c r="DU59">
        <f>('Dat1'!NH60+'Dat1'!OZ60+'Dat1'!QR60+'Dat1'!SJ60)/$A59</f>
        <v>0</v>
      </c>
      <c r="DV59">
        <f>('Dat1'!NI60+'Dat1'!PA60+'Dat1'!QS60+'Dat1'!SK60)/$A59</f>
        <v>0</v>
      </c>
      <c r="DW59">
        <f>('Dat1'!NJ60+'Dat1'!PB60+'Dat1'!QT60+'Dat1'!SL60)/$A59</f>
        <v>0</v>
      </c>
      <c r="DX59">
        <f>('Dat1'!NK60+'Dat1'!PC60+'Dat1'!QU60+'Dat1'!SM60)/$A59</f>
        <v>1.25</v>
      </c>
      <c r="DY59">
        <f>('Dat1'!NL60+'Dat1'!PD60+'Dat1'!QV60+'Dat1'!SN60)/$A59</f>
        <v>0</v>
      </c>
      <c r="DZ59" s="8">
        <f t="shared" si="7"/>
        <v>1</v>
      </c>
      <c r="EA59" s="8">
        <f t="shared" si="8"/>
        <v>1.75</v>
      </c>
      <c r="EB59" s="127">
        <f>('Dat1'!SO60+'Dat1'!SQ60+'Dat1'!SS60+'Dat1'!SU60)/$A59</f>
        <v>0</v>
      </c>
      <c r="EC59" s="127">
        <f>('Dat1'!SP60+'Dat1'!SR60+'Dat1'!ST60+'Dat1'!SV60)/$A59</f>
        <v>0</v>
      </c>
      <c r="ED59" s="8">
        <f t="shared" si="16"/>
        <v>0</v>
      </c>
      <c r="EE59" s="8">
        <f t="shared" si="9"/>
        <v>0</v>
      </c>
      <c r="EF59">
        <f>SUM('Dat1'!SW60+'Dat1'!TE60+'Dat1'!TM60+'Dat1'!TU60)/$A59</f>
        <v>0</v>
      </c>
      <c r="EG59">
        <f>SUM('Dat1'!SX60+'Dat1'!TF60+'Dat1'!TN60+'Dat1'!TV60)/$A59</f>
        <v>0.25</v>
      </c>
      <c r="EH59">
        <f>SUM('Dat1'!SY60+'Dat1'!TG60+'Dat1'!TO60+'Dat1'!TW60)/$A59</f>
        <v>0</v>
      </c>
      <c r="EI59">
        <f>SUM('Dat1'!SZ60+'Dat1'!TH60+'Dat1'!TP60+'Dat1'!TX60)/$A59</f>
        <v>0</v>
      </c>
      <c r="EJ59">
        <f>SUM('Dat1'!TA60+'Dat1'!TI60+'Dat1'!TQ60+'Dat1'!TY60)/$A59</f>
        <v>0</v>
      </c>
      <c r="EK59">
        <f>SUM('Dat1'!TB60+'Dat1'!TJ60+'Dat1'!TR60+'Dat1'!TZ60)/$A59</f>
        <v>0.75</v>
      </c>
      <c r="EL59">
        <f>SUM('Dat1'!TC60+'Dat1'!TK60+'Dat1'!TS60+'Dat1'!UA60)/$A59</f>
        <v>0</v>
      </c>
      <c r="EM59">
        <f>SUM('Dat1'!TD60+'Dat1'!TL60+'Dat1'!TT60+'Dat1'!UB60)/$A59</f>
        <v>0</v>
      </c>
      <c r="EN59" s="8">
        <f t="shared" si="10"/>
        <v>0.25</v>
      </c>
      <c r="EO59" s="8">
        <f t="shared" si="11"/>
        <v>0.75</v>
      </c>
      <c r="EP59" s="7">
        <f>('Dat1'!UC60+'Dat1'!UG60)/2</f>
        <v>6.5</v>
      </c>
      <c r="EQ59" s="7">
        <f>('Dat1'!UD60+'Dat1'!UH60)/2</f>
        <v>1.5</v>
      </c>
      <c r="ER59" s="7">
        <f>('Dat1'!UE60+'Dat1'!UI60)/2</f>
        <v>0</v>
      </c>
      <c r="ES59" s="7">
        <f>('Dat1'!UF60+'Dat1'!UJ60)/2</f>
        <v>0</v>
      </c>
      <c r="ET59" s="8">
        <f>('Dat1'!UK60+'Dat1'!UT60)/2</f>
        <v>0</v>
      </c>
      <c r="EU59" s="8">
        <f>('Dat1'!UL60+'Dat1'!UU60)/2</f>
        <v>0</v>
      </c>
      <c r="EV59" s="8">
        <f>('Dat1'!UM60+'Dat1'!UV60)/2</f>
        <v>0</v>
      </c>
      <c r="EW59" s="8">
        <f>('Dat1'!UN60+'Dat1'!UW60)/2</f>
        <v>2.5</v>
      </c>
      <c r="EX59" s="8">
        <f>('Dat1'!UO60+'Dat1'!UX60)/2</f>
        <v>2.5</v>
      </c>
      <c r="EY59" s="8">
        <f>('Dat1'!UP60+'Dat1'!UY60)/2</f>
        <v>2.5</v>
      </c>
      <c r="EZ59" s="8">
        <f>('Dat1'!UQ60+'Dat1'!UZ60)/2</f>
        <v>0</v>
      </c>
      <c r="FA59" s="8">
        <f>('Dat1'!UR60+'Dat1'!VA60)/2</f>
        <v>0.5</v>
      </c>
      <c r="FB59" s="8">
        <f>('Dat1'!US60+'Dat1'!VB60)/2</f>
        <v>0</v>
      </c>
      <c r="FC59">
        <f>'Dat1'!VC60</f>
        <v>0</v>
      </c>
      <c r="FD59">
        <f>'Dat1'!VD60</f>
        <v>0</v>
      </c>
      <c r="FE59">
        <f>'Dat1'!VE60</f>
        <v>0</v>
      </c>
      <c r="FF59">
        <f>'Dat1'!VF60</f>
        <v>0</v>
      </c>
      <c r="FG59">
        <f>'Dat1'!VG60</f>
        <v>0</v>
      </c>
      <c r="FH59">
        <f>'Dat1'!VH60</f>
        <v>0</v>
      </c>
      <c r="FI59">
        <f>'Dat1'!VI60</f>
        <v>0</v>
      </c>
      <c r="FJ59">
        <f>'Dat1'!VJ60</f>
        <v>0</v>
      </c>
      <c r="FK59">
        <f>'Dat1'!VK60</f>
        <v>0</v>
      </c>
      <c r="FL59">
        <f>'Dat1'!VL60</f>
        <v>0</v>
      </c>
      <c r="FM59">
        <f>'Dat1'!VM60</f>
        <v>9</v>
      </c>
      <c r="FN59">
        <f>'Dat1'!VN60</f>
        <v>17</v>
      </c>
      <c r="FO59">
        <f>'Dat1'!VO60</f>
        <v>0</v>
      </c>
      <c r="FP59">
        <f>'Dat1'!VP60</f>
        <v>0</v>
      </c>
      <c r="FQ59">
        <f>'Dat1'!VQ60</f>
        <v>0</v>
      </c>
      <c r="FR59">
        <f>'Dat1'!VR60</f>
        <v>0</v>
      </c>
      <c r="FS59">
        <f>'Dat1'!VS60</f>
        <v>0</v>
      </c>
      <c r="FT59">
        <f>'Dat1'!VT60</f>
        <v>0</v>
      </c>
      <c r="FU59">
        <f>'Dat1'!VU60</f>
        <v>0</v>
      </c>
      <c r="FV59">
        <f>'Dat1'!VV60</f>
        <v>0</v>
      </c>
      <c r="FW59">
        <f>'Dat1'!VW60</f>
        <v>0</v>
      </c>
      <c r="FX59">
        <f>'Dat1'!VX60</f>
        <v>0</v>
      </c>
      <c r="FY59">
        <f>'Dat1'!VY60</f>
        <v>6</v>
      </c>
      <c r="FZ59">
        <f>'Dat1'!VZ60</f>
        <v>3</v>
      </c>
      <c r="GA59">
        <f>'Dat1'!WA60</f>
        <v>0</v>
      </c>
      <c r="GB59">
        <f>'Dat1'!WB60</f>
        <v>0</v>
      </c>
      <c r="GC59">
        <f>'Dat1'!WC60</f>
        <v>0</v>
      </c>
      <c r="GD59">
        <f>'Dat1'!WD60</f>
        <v>0</v>
      </c>
      <c r="GE59" s="12">
        <f>'Dat1'!WO60</f>
        <v>0</v>
      </c>
      <c r="GF59" s="12">
        <f>'Dat1'!WP60</f>
        <v>0</v>
      </c>
      <c r="GG59">
        <f>'Dat1'!WQ60</f>
        <v>0</v>
      </c>
      <c r="GH59">
        <f>'Dat1'!WR60</f>
        <v>0</v>
      </c>
      <c r="GI59">
        <f>'Dat1'!WS60</f>
        <v>0</v>
      </c>
      <c r="GJ59">
        <f>'Dat1'!WT60</f>
        <v>0</v>
      </c>
      <c r="GK59">
        <f>'Dat1'!WU60</f>
        <v>0</v>
      </c>
      <c r="GL59">
        <f>'Dat1'!WV60</f>
        <v>0</v>
      </c>
      <c r="GM59">
        <f>'Dat1'!WW60</f>
        <v>0</v>
      </c>
      <c r="GN59">
        <f>'Dat1'!WX60</f>
        <v>0</v>
      </c>
      <c r="GO59">
        <f>'Dat1'!WY60</f>
        <v>0</v>
      </c>
      <c r="GP59">
        <f>'Dat1'!WZ60</f>
        <v>0</v>
      </c>
      <c r="GQ59">
        <f>'Dat1'!XA60</f>
        <v>0</v>
      </c>
      <c r="GR59">
        <f>'Dat1'!XB60</f>
        <v>0</v>
      </c>
      <c r="GS59">
        <f>'Dat1'!XC60</f>
        <v>0</v>
      </c>
      <c r="GT59">
        <f>'Dat1'!XD60</f>
        <v>5</v>
      </c>
      <c r="GU59">
        <f>'Dat1'!XE60</f>
        <v>0</v>
      </c>
      <c r="GV59">
        <f>'Dat1'!XF60</f>
        <v>0</v>
      </c>
      <c r="GW59">
        <f>'Dat1'!XG60</f>
        <v>9</v>
      </c>
      <c r="GX59">
        <f>'Dat1'!XH60</f>
        <v>0</v>
      </c>
      <c r="GY59">
        <f>'Dat1'!XI60</f>
        <v>0</v>
      </c>
      <c r="GZ59">
        <f>'Dat1'!XJ60</f>
        <v>0</v>
      </c>
      <c r="HA59">
        <f>'Dat1'!XK60</f>
        <v>0</v>
      </c>
      <c r="HB59">
        <f>'Dat1'!XL60</f>
        <v>0</v>
      </c>
      <c r="HC59">
        <f>'Dat1'!XM60</f>
        <v>0</v>
      </c>
      <c r="HD59">
        <f>'Dat1'!XN60</f>
        <v>1</v>
      </c>
      <c r="HE59">
        <f>'Dat1'!XO60</f>
        <v>0</v>
      </c>
      <c r="HF59">
        <f>'Dat1'!XP60</f>
        <v>2</v>
      </c>
      <c r="HG59" s="12">
        <f t="shared" si="12"/>
        <v>0</v>
      </c>
      <c r="HH59" s="12">
        <f t="shared" si="13"/>
        <v>17</v>
      </c>
      <c r="HI59">
        <f>'Dat1'!XQ60</f>
        <v>0</v>
      </c>
      <c r="HJ59">
        <f>'Dat1'!XR60</f>
        <v>0</v>
      </c>
      <c r="HK59">
        <f>'Dat1'!XS60</f>
        <v>0</v>
      </c>
      <c r="HL59">
        <f>'Dat1'!XT60</f>
        <v>0</v>
      </c>
      <c r="HM59">
        <f>'Dat1'!XU60</f>
        <v>0</v>
      </c>
      <c r="HN59">
        <f>'Dat1'!XV60</f>
        <v>0</v>
      </c>
      <c r="HO59">
        <f>'Dat1'!XW60</f>
        <v>0</v>
      </c>
      <c r="HP59">
        <f>'Dat1'!XX60</f>
        <v>0</v>
      </c>
      <c r="HQ59">
        <f>'Dat1'!XY60</f>
        <v>0</v>
      </c>
      <c r="HR59">
        <f>'Dat1'!XZ60</f>
        <v>0</v>
      </c>
      <c r="HS59">
        <f>'Dat1'!YA60</f>
        <v>0</v>
      </c>
      <c r="HT59">
        <f>'Dat1'!YB60</f>
        <v>0</v>
      </c>
      <c r="HU59">
        <f>'Dat1'!YC60</f>
        <v>0</v>
      </c>
      <c r="HV59">
        <f>'Dat1'!YD60</f>
        <v>0</v>
      </c>
      <c r="HW59">
        <f>'Dat1'!YE60</f>
        <v>0</v>
      </c>
      <c r="HX59">
        <f>'Dat1'!YF60</f>
        <v>0</v>
      </c>
      <c r="HY59">
        <f>'Dat1'!YG60</f>
        <v>0</v>
      </c>
      <c r="HZ59">
        <f>'Dat1'!YH60</f>
        <v>0</v>
      </c>
      <c r="IA59">
        <f>'Dat1'!YI60</f>
        <v>0</v>
      </c>
      <c r="IB59">
        <f>'Dat1'!YJ60</f>
        <v>0</v>
      </c>
      <c r="IC59">
        <f>'Dat1'!YK60</f>
        <v>0</v>
      </c>
      <c r="ID59">
        <f>'Dat1'!YL60</f>
        <v>0</v>
      </c>
      <c r="IE59">
        <f>'Dat1'!YM60</f>
        <v>0</v>
      </c>
      <c r="IF59">
        <f>'Dat1'!YN60</f>
        <v>0</v>
      </c>
      <c r="IG59">
        <f>'Dat1'!YO60</f>
        <v>0</v>
      </c>
      <c r="IH59">
        <f>'Dat1'!YP60</f>
        <v>0</v>
      </c>
      <c r="II59">
        <f>'Dat1'!YQ60</f>
        <v>0</v>
      </c>
      <c r="IJ59">
        <f>'Dat1'!YR60</f>
        <v>0</v>
      </c>
      <c r="IK59">
        <f>'Dat1'!YS60</f>
        <v>0</v>
      </c>
      <c r="IL59">
        <f>'Dat1'!YT60</f>
        <v>0</v>
      </c>
      <c r="IM59">
        <f>'Dat1'!YU60</f>
        <v>0</v>
      </c>
      <c r="IN59">
        <f>'Dat1'!YV60</f>
        <v>0</v>
      </c>
      <c r="IO59">
        <f>'Dat1'!YW60</f>
        <v>0</v>
      </c>
      <c r="IP59">
        <f>'Dat1'!YX60</f>
        <v>0</v>
      </c>
      <c r="IQ59">
        <f>'Dat1'!YY60</f>
        <v>0</v>
      </c>
      <c r="IR59">
        <f>'Dat1'!YZ60</f>
        <v>0</v>
      </c>
      <c r="IS59">
        <f>'Dat1'!ZA60</f>
        <v>0</v>
      </c>
      <c r="IT59">
        <f>'Dat1'!ZB60</f>
        <v>0</v>
      </c>
      <c r="IU59">
        <f>'Dat1'!ZC60</f>
        <v>0</v>
      </c>
      <c r="IV59">
        <f>'Dat1'!ZD60</f>
        <v>0</v>
      </c>
      <c r="IW59">
        <f>'Dat1'!ZE60</f>
        <v>0</v>
      </c>
      <c r="IX59">
        <f>'Dat1'!ZF60</f>
        <v>0</v>
      </c>
      <c r="IY59">
        <f>'Dat1'!ZG60</f>
        <v>0</v>
      </c>
      <c r="IZ59">
        <f>'Dat1'!ZH60</f>
        <v>0</v>
      </c>
      <c r="JA59">
        <f>'Dat1'!ZI60</f>
        <v>6</v>
      </c>
      <c r="JB59">
        <f>'Dat1'!ZJ60</f>
        <v>4</v>
      </c>
      <c r="JC59" s="12">
        <f t="shared" si="21"/>
        <v>0</v>
      </c>
      <c r="JD59" s="12">
        <f t="shared" si="22"/>
        <v>10</v>
      </c>
      <c r="JE59">
        <f>'Dat1'!ZK60</f>
        <v>0</v>
      </c>
      <c r="JF59">
        <f>'Dat1'!ZL60</f>
        <v>0</v>
      </c>
      <c r="JG59">
        <f>'Dat1'!ZM60</f>
        <v>0</v>
      </c>
      <c r="JH59">
        <f>'Dat1'!ZN60</f>
        <v>0</v>
      </c>
      <c r="JI59">
        <f>'Dat1'!ZO60</f>
        <v>0</v>
      </c>
      <c r="JJ59">
        <f>'Dat1'!ZP60</f>
        <v>0</v>
      </c>
      <c r="JK59">
        <f>'Dat1'!ZQ60</f>
        <v>0</v>
      </c>
      <c r="JL59">
        <f>'Dat1'!ZR60</f>
        <v>0</v>
      </c>
      <c r="JM59">
        <f>'Dat1'!ZS60</f>
        <v>0</v>
      </c>
      <c r="JN59">
        <f>'Dat1'!ZT60</f>
        <v>0</v>
      </c>
      <c r="JO59">
        <f>'Dat1'!ZU60</f>
        <v>0</v>
      </c>
      <c r="JP59">
        <f>'Dat1'!ZV60</f>
        <v>0</v>
      </c>
      <c r="JQ59">
        <f>'Dat1'!ZW60</f>
        <v>0</v>
      </c>
      <c r="JR59">
        <f>'Dat1'!ZX60</f>
        <v>0</v>
      </c>
      <c r="JS59">
        <f>'Dat1'!ZY60</f>
        <v>0</v>
      </c>
      <c r="JT59">
        <f>'Dat1'!ZZ60</f>
        <v>0</v>
      </c>
      <c r="JU59">
        <f>'Dat1'!AAA60</f>
        <v>0</v>
      </c>
      <c r="JV59">
        <f>'Dat1'!AAB60</f>
        <v>0</v>
      </c>
      <c r="JW59">
        <f>'Dat1'!AAC60</f>
        <v>0</v>
      </c>
      <c r="JX59">
        <f>'Dat1'!AAD60</f>
        <v>0</v>
      </c>
      <c r="JY59">
        <f>'Dat1'!AAE60</f>
        <v>0</v>
      </c>
      <c r="JZ59">
        <f>'Dat1'!AAF60</f>
        <v>0</v>
      </c>
      <c r="KA59">
        <f>'Dat1'!AAG60</f>
        <v>0</v>
      </c>
      <c r="KB59">
        <f>'Dat1'!AAH60</f>
        <v>0</v>
      </c>
      <c r="KC59">
        <f>'Dat1'!AAI60</f>
        <v>0</v>
      </c>
      <c r="KD59">
        <f>'Dat1'!AAJ60</f>
        <v>0</v>
      </c>
      <c r="KE59">
        <f>'Dat1'!AAK60</f>
        <v>0</v>
      </c>
      <c r="KF59">
        <f>'Dat1'!AAL60</f>
        <v>0</v>
      </c>
      <c r="KG59">
        <f>'Dat1'!AAM60</f>
        <v>0</v>
      </c>
      <c r="KH59">
        <f>'Dat1'!AAN60</f>
        <v>0</v>
      </c>
      <c r="KI59">
        <f>'Dat1'!AAO60</f>
        <v>0</v>
      </c>
      <c r="KJ59">
        <f>'Dat1'!AAP60</f>
        <v>0</v>
      </c>
      <c r="KK59">
        <f>'Dat1'!AAQ60</f>
        <v>0</v>
      </c>
      <c r="KL59">
        <f>'Dat1'!AAR60</f>
        <v>0</v>
      </c>
      <c r="KM59">
        <f>'Dat1'!AAS60</f>
        <v>0</v>
      </c>
      <c r="KN59">
        <f>'Dat1'!AAT60</f>
        <v>0</v>
      </c>
      <c r="KO59">
        <f>'Dat1'!AAU60</f>
        <v>0</v>
      </c>
      <c r="KP59">
        <f>'Dat1'!AAV60</f>
        <v>0</v>
      </c>
      <c r="KQ59">
        <f>'Dat1'!AAW60</f>
        <v>0</v>
      </c>
      <c r="KR59">
        <f>'Dat1'!AAX60</f>
        <v>0</v>
      </c>
      <c r="KS59">
        <f>'Dat1'!AAY60</f>
        <v>0</v>
      </c>
      <c r="KT59">
        <f>'Dat1'!AAZ60</f>
        <v>0</v>
      </c>
      <c r="KU59">
        <f>'Dat1'!ABA60</f>
        <v>0</v>
      </c>
      <c r="KV59">
        <f>'Dat1'!ABB60</f>
        <v>0</v>
      </c>
      <c r="KW59" s="12">
        <f>SUM(Dat1fix!JE59:JZ59)</f>
        <v>0</v>
      </c>
      <c r="KX59" s="12">
        <f t="shared" si="14"/>
        <v>0</v>
      </c>
      <c r="KY59" s="12">
        <f>'Dat1'!ABC60</f>
        <v>1</v>
      </c>
      <c r="KZ59" s="12">
        <f>'Dat1'!ABD60</f>
        <v>2</v>
      </c>
      <c r="LA59">
        <f>'Dat1'!ABE60</f>
        <v>0</v>
      </c>
      <c r="LB59">
        <f>'Dat1'!ABF60</f>
        <v>0</v>
      </c>
      <c r="LC59">
        <f>'Dat1'!ABG60</f>
        <v>0</v>
      </c>
      <c r="LD59">
        <f>'Dat1'!VI60</f>
        <v>0</v>
      </c>
      <c r="LE59">
        <f>'Dat1'!VJ60</f>
        <v>0</v>
      </c>
      <c r="LF59">
        <f>'Dat1'!VK60</f>
        <v>0</v>
      </c>
      <c r="LG59">
        <f>'Dat1'!VL60</f>
        <v>0</v>
      </c>
      <c r="LH59">
        <f>'Dat1'!VM60</f>
        <v>9</v>
      </c>
      <c r="LI59">
        <f>'Dat1'!VN60</f>
        <v>17</v>
      </c>
      <c r="LJ59">
        <f>'Dat1'!VO60</f>
        <v>0</v>
      </c>
      <c r="LK59">
        <f>'Dat1'!VP60</f>
        <v>0</v>
      </c>
      <c r="LL59">
        <f>'Dat1'!VQ60</f>
        <v>0</v>
      </c>
      <c r="LM59">
        <f>'Dat1'!VR60</f>
        <v>0</v>
      </c>
      <c r="LN59">
        <f>'Dat1'!VS60</f>
        <v>0</v>
      </c>
      <c r="LO59">
        <f>'Dat1'!VT60</f>
        <v>0</v>
      </c>
      <c r="LP59">
        <f>'Dat1'!VU60</f>
        <v>0</v>
      </c>
      <c r="LQ59">
        <f>'Dat1'!VV60</f>
        <v>0</v>
      </c>
      <c r="LR59">
        <f>'Dat1'!VW60</f>
        <v>0</v>
      </c>
      <c r="LS59">
        <f>'Dat1'!VX60</f>
        <v>0</v>
      </c>
      <c r="LT59">
        <f>'Dat1'!VY60</f>
        <v>6</v>
      </c>
      <c r="LU59">
        <f>'Dat1'!VZ60</f>
        <v>3</v>
      </c>
      <c r="LV59" s="12">
        <f>'Dat1'!WA60</f>
        <v>0</v>
      </c>
      <c r="LW59" s="12">
        <f>'Dat1'!WB60</f>
        <v>0</v>
      </c>
      <c r="LX59" s="12">
        <f>'Dat1'!WC60</f>
        <v>0</v>
      </c>
      <c r="LY59" s="12">
        <f>'Dat1'!WD60</f>
        <v>0</v>
      </c>
      <c r="LZ59" s="364">
        <f>'Dat1'!AG60</f>
        <v>0</v>
      </c>
      <c r="MA59" s="364">
        <f>'Dat1'!AH60</f>
        <v>0</v>
      </c>
      <c r="MB59" s="364">
        <f>'Dat1'!AI60</f>
        <v>0</v>
      </c>
      <c r="MC59" s="364">
        <f>'Dat1'!AJ60</f>
        <v>0</v>
      </c>
      <c r="MD59" s="364">
        <f>'Dat1'!WE60</f>
        <v>0</v>
      </c>
    </row>
    <row r="60" spans="1:342">
      <c r="A60" s="73">
        <f>'Dat1'!C61</f>
        <v>4</v>
      </c>
      <c r="B60" t="str">
        <f>'Dat1'!F61</f>
        <v>Finmark</v>
      </c>
      <c r="C60" t="str">
        <f>'Dat1'!G61</f>
        <v>Vadsø vgs</v>
      </c>
      <c r="D60" t="str">
        <f>'Dat1'!H61&amp;" ("&amp;LEFT('Dat1'!I61,1)&amp;"S)"</f>
        <v>Vadsø fengsel avd. høyere sikkerhet (HS)</v>
      </c>
      <c r="E60">
        <v>1</v>
      </c>
      <c r="F60" s="144">
        <v>0</v>
      </c>
      <c r="G60">
        <f>'Dat1'!J61</f>
        <v>33</v>
      </c>
      <c r="H60" s="8">
        <f>('Dat1'!AK61+'Dat1'!AM61+'Dat1'!AO61+'Dat1'!AQ61)/$A60</f>
        <v>0</v>
      </c>
      <c r="I60" s="8">
        <f>('Dat1'!AL61+'Dat1'!AN61+'Dat1'!AP61+'Dat1'!AR61)/$A60</f>
        <v>0</v>
      </c>
      <c r="J60">
        <f>('Dat1'!AS61+'Dat1'!BS61+'Dat1'!CS61+'Dat1'!DS61)/$A60</f>
        <v>1</v>
      </c>
      <c r="K60">
        <f>('Dat1'!AT61+'Dat1'!BT61+'Dat1'!CT61+'Dat1'!DT61)/$A60</f>
        <v>0</v>
      </c>
      <c r="L60">
        <f>('Dat1'!AU61+'Dat1'!BU61+'Dat1'!CU61+'Dat1'!DU61)/$A60</f>
        <v>0</v>
      </c>
      <c r="M60">
        <f>('Dat1'!AV61+'Dat1'!BV61+'Dat1'!CV61+'Dat1'!DV61)/$A60</f>
        <v>0.5</v>
      </c>
      <c r="N60">
        <f>('Dat1'!AW61+'Dat1'!BW61+'Dat1'!CW61+'Dat1'!DW61)/$A60</f>
        <v>0</v>
      </c>
      <c r="O60">
        <f>('Dat1'!AX61+'Dat1'!BX61+'Dat1'!CX61+'Dat1'!DX61)/$A60</f>
        <v>0</v>
      </c>
      <c r="P60">
        <f>('Dat1'!AY61+'Dat1'!BY61+'Dat1'!CY61+'Dat1'!DY61)/$A60</f>
        <v>0</v>
      </c>
      <c r="Q60">
        <f>('Dat1'!AZ61+'Dat1'!BZ61+'Dat1'!CZ61+'Dat1'!DZ61)/$A60</f>
        <v>0</v>
      </c>
      <c r="R60">
        <f>('Dat1'!BA61+'Dat1'!CA61+'Dat1'!DA61+'Dat1'!EA61)/$A60</f>
        <v>0</v>
      </c>
      <c r="S60">
        <f>('Dat1'!BB61+'Dat1'!CB61+'Dat1'!DB61+'Dat1'!EB61)/$A60</f>
        <v>0</v>
      </c>
      <c r="T60">
        <f>('Dat1'!BC61+'Dat1'!CC61+'Dat1'!DC61+'Dat1'!EC61)/$A60</f>
        <v>0.5</v>
      </c>
      <c r="U60">
        <f>('Dat1'!BD61+'Dat1'!CD61+'Dat1'!DD61+'Dat1'!ED61)/$A60</f>
        <v>0</v>
      </c>
      <c r="V60">
        <f>('Dat1'!BE61+'Dat1'!CE61+'Dat1'!DE61+'Dat1'!EE61)/$A60</f>
        <v>0</v>
      </c>
      <c r="W60">
        <f>('Dat1'!BF61+'Dat1'!CF61+'Dat1'!DF61+'Dat1'!EF61)/$A60</f>
        <v>3.5</v>
      </c>
      <c r="X60">
        <f>('Dat1'!BG61+'Dat1'!CG61+'Dat1'!DG61+'Dat1'!EG61)/$A60</f>
        <v>0</v>
      </c>
      <c r="Y60">
        <f>('Dat1'!BH61+'Dat1'!CH61+'Dat1'!DH61+'Dat1'!EH61)/$A60</f>
        <v>0</v>
      </c>
      <c r="Z60">
        <f>('Dat1'!BI61+'Dat1'!CI61+'Dat1'!DI61+'Dat1'!EI61)/$A60</f>
        <v>0</v>
      </c>
      <c r="AA60">
        <f>('Dat1'!BJ61+'Dat1'!CJ61+'Dat1'!DJ61+'Dat1'!EJ61)/$A60</f>
        <v>0.5</v>
      </c>
      <c r="AB60">
        <f>('Dat1'!BK61+'Dat1'!CK61+'Dat1'!DK61+'Dat1'!EK61)/$A60</f>
        <v>0</v>
      </c>
      <c r="AC60">
        <f>('Dat1'!BL61+'Dat1'!CL61+'Dat1'!DL61+'Dat1'!EL61)/$A60</f>
        <v>0</v>
      </c>
      <c r="AD60">
        <f>('Dat1'!BM61+'Dat1'!CM61+'Dat1'!DM61+'Dat1'!EM61)/$A60</f>
        <v>0</v>
      </c>
      <c r="AE60">
        <f>('Dat1'!BN61+'Dat1'!CN61+'Dat1'!DN61+'Dat1'!EN61)/$A60</f>
        <v>0</v>
      </c>
      <c r="AF60">
        <f>('Dat1'!BO61+'Dat1'!CO61+'Dat1'!DO61+'Dat1'!EO61)/$A60</f>
        <v>0</v>
      </c>
      <c r="AG60">
        <f>('Dat1'!BP61+'Dat1'!CP61+'Dat1'!DP61+'Dat1'!EP61)/$A60</f>
        <v>1</v>
      </c>
      <c r="AH60">
        <f>('Dat1'!BQ61+'Dat1'!CQ61+'Dat1'!DQ61+'Dat1'!EQ61)/$A60</f>
        <v>0</v>
      </c>
      <c r="AI60">
        <f>('Dat1'!BR61+'Dat1'!CR61+'Dat1'!DR61+'Dat1'!ER61)/$A60</f>
        <v>0</v>
      </c>
      <c r="AJ60" s="8">
        <f t="shared" si="5"/>
        <v>2</v>
      </c>
      <c r="AK60" s="8">
        <f t="shared" si="6"/>
        <v>5</v>
      </c>
      <c r="AL60">
        <f>('Dat1'!ES61+'Dat1'!GM61+'Dat1'!IG61+'Dat1'!KA61)/$A60</f>
        <v>0</v>
      </c>
      <c r="AM60">
        <f>('Dat1'!ET61+'Dat1'!GN61+'Dat1'!IH61+'Dat1'!KB61)/$A60</f>
        <v>0</v>
      </c>
      <c r="AN60">
        <f>('Dat1'!EU61+'Dat1'!GO61+'Dat1'!II61+'Dat1'!KC61)/$A60</f>
        <v>0</v>
      </c>
      <c r="AO60">
        <f>('Dat1'!EV61+'Dat1'!GP61+'Dat1'!IJ61+'Dat1'!KD61)/$A60</f>
        <v>0</v>
      </c>
      <c r="AP60">
        <f>('Dat1'!EW61+'Dat1'!GQ61+'Dat1'!IK61+'Dat1'!KE61)/$A60</f>
        <v>0</v>
      </c>
      <c r="AQ60">
        <f>('Dat1'!EX61+'Dat1'!GR61+'Dat1'!IL61+'Dat1'!KF61)/$A60</f>
        <v>0</v>
      </c>
      <c r="AR60">
        <f>('Dat1'!EY61+'Dat1'!GS61+'Dat1'!IM61+'Dat1'!KG61)/$A60</f>
        <v>0</v>
      </c>
      <c r="AS60">
        <f>('Dat1'!EZ61+'Dat1'!GT61+'Dat1'!IN61+'Dat1'!KH61)/$A60</f>
        <v>0</v>
      </c>
      <c r="AT60">
        <f>('Dat1'!FA61+'Dat1'!GU61+'Dat1'!IO61+'Dat1'!KI61)/$A60</f>
        <v>0</v>
      </c>
      <c r="AU60">
        <f>('Dat1'!FB61+'Dat1'!GV61+'Dat1'!IP61+'Dat1'!KJ61)/$A60</f>
        <v>0</v>
      </c>
      <c r="AV60">
        <f>('Dat1'!FC61+'Dat1'!GW61+'Dat1'!IQ61+'Dat1'!KK61)/$A60</f>
        <v>0</v>
      </c>
      <c r="AW60">
        <f>('Dat1'!FD61+'Dat1'!GX61+'Dat1'!IR61+'Dat1'!KL61)/$A60</f>
        <v>0</v>
      </c>
      <c r="AX60">
        <f>('Dat1'!FE61+'Dat1'!GY61+'Dat1'!IS61+'Dat1'!KM61)/$A60</f>
        <v>0</v>
      </c>
      <c r="AY60">
        <f>('Dat1'!FF61+'Dat1'!GZ61+'Dat1'!IT61+'Dat1'!KN61)/$A60</f>
        <v>0</v>
      </c>
      <c r="AZ60">
        <f>('Dat1'!FG61+'Dat1'!HA61+'Dat1'!IU61+'Dat1'!KO61)/$A60</f>
        <v>0</v>
      </c>
      <c r="BA60">
        <f>('Dat1'!FH61+'Dat1'!HB61+'Dat1'!IV61+'Dat1'!KP61)/$A60</f>
        <v>0</v>
      </c>
      <c r="BB60">
        <f>('Dat1'!FI61+'Dat1'!HC61+'Dat1'!IW61+'Dat1'!KQ61)/$A60</f>
        <v>0</v>
      </c>
      <c r="BC60">
        <f>('Dat1'!FJ61+'Dat1'!HD61+'Dat1'!IX61+'Dat1'!KR61)/$A60</f>
        <v>0</v>
      </c>
      <c r="BD60">
        <f>('Dat1'!FK61+'Dat1'!HE61+'Dat1'!IY61+'Dat1'!KS61)/$A60</f>
        <v>0</v>
      </c>
      <c r="BE60">
        <f>('Dat1'!FL61+'Dat1'!HF61+'Dat1'!IZ61+'Dat1'!KT61)/$A60</f>
        <v>0</v>
      </c>
      <c r="BF60">
        <f>('Dat1'!FM61+'Dat1'!HG61+'Dat1'!JA61+'Dat1'!KU61)/$A60</f>
        <v>0</v>
      </c>
      <c r="BG60">
        <f>('Dat1'!FN61+'Dat1'!HH61+'Dat1'!JB61+'Dat1'!KV61)/$A60</f>
        <v>0</v>
      </c>
      <c r="BH60">
        <f>('Dat1'!FO61+'Dat1'!HI61+'Dat1'!JC61+'Dat1'!KW61)/$A60</f>
        <v>0</v>
      </c>
      <c r="BI60">
        <f>('Dat1'!FP61+'Dat1'!HJ61+'Dat1'!JD61+'Dat1'!KX61)/$A60</f>
        <v>0</v>
      </c>
      <c r="BJ60">
        <f>('Dat1'!FQ61+'Dat1'!HK61+'Dat1'!JE61+'Dat1'!KY61)/$A60</f>
        <v>0</v>
      </c>
      <c r="BK60">
        <f>('Dat1'!FR61+'Dat1'!HL61+'Dat1'!JF61+'Dat1'!KZ61)/$A60</f>
        <v>0</v>
      </c>
      <c r="BL60">
        <f>('Dat1'!FS61+'Dat1'!HM61+'Dat1'!JG61+'Dat1'!LA61)/$A60</f>
        <v>0</v>
      </c>
      <c r="BM60">
        <f>('Dat1'!FT61+'Dat1'!HN61+'Dat1'!JH61+'Dat1'!LB61)/$A60</f>
        <v>0</v>
      </c>
      <c r="BN60">
        <f>('Dat1'!FU61+'Dat1'!HO61+'Dat1'!JI61+'Dat1'!LC61)/$A60</f>
        <v>0</v>
      </c>
      <c r="BO60">
        <f>('Dat1'!FV61+'Dat1'!HP61+'Dat1'!JJ61+'Dat1'!LD61)/$A60</f>
        <v>0</v>
      </c>
      <c r="BP60">
        <f>('Dat1'!FW61+'Dat1'!HQ61+'Dat1'!JK61+'Dat1'!LE61)/$A60</f>
        <v>0</v>
      </c>
      <c r="BQ60">
        <f>('Dat1'!FX61+'Dat1'!HR61+'Dat1'!JL61+'Dat1'!LF61)/$A60</f>
        <v>0.25</v>
      </c>
      <c r="BR60">
        <f>('Dat1'!FY61+'Dat1'!HS61+'Dat1'!JM61+'Dat1'!LG61)/$A60</f>
        <v>0</v>
      </c>
      <c r="BS60">
        <f>('Dat1'!FZ61+'Dat1'!HT61+'Dat1'!JN61+'Dat1'!LH61)/$A60</f>
        <v>0</v>
      </c>
      <c r="BT60">
        <f>('Dat1'!GA61+'Dat1'!HU61+'Dat1'!JO61+'Dat1'!LI61)/$A60</f>
        <v>0</v>
      </c>
      <c r="BU60">
        <f>('Dat1'!GB61+'Dat1'!HV61+'Dat1'!JP61+'Dat1'!LJ61)/$A60</f>
        <v>0</v>
      </c>
      <c r="BV60">
        <f>('Dat1'!GC61+'Dat1'!HW61+'Dat1'!JQ61+'Dat1'!LK61)/$A60</f>
        <v>0</v>
      </c>
      <c r="BW60">
        <f>('Dat1'!GD61+'Dat1'!HX61+'Dat1'!JR61+'Dat1'!LL61)/$A60</f>
        <v>0</v>
      </c>
      <c r="BX60">
        <f>('Dat1'!GE61+'Dat1'!HY61+'Dat1'!JS61+'Dat1'!LM61)/$A60</f>
        <v>0</v>
      </c>
      <c r="BY60">
        <f>('Dat1'!GF61+'Dat1'!HZ61+'Dat1'!JT61+'Dat1'!LN61)/$A60</f>
        <v>0</v>
      </c>
      <c r="BZ60">
        <f>('Dat1'!GG61+'Dat1'!IA61+'Dat1'!JU61+'Dat1'!LO61)/$A60</f>
        <v>0</v>
      </c>
      <c r="CA60">
        <f>('Dat1'!GH61+'Dat1'!IB61+'Dat1'!JV61+'Dat1'!LP61)/$A60</f>
        <v>0</v>
      </c>
      <c r="CB60">
        <f>('Dat1'!GI61+'Dat1'!IC61+'Dat1'!JW61+'Dat1'!LQ61)/$A60</f>
        <v>0</v>
      </c>
      <c r="CC60">
        <f>('Dat1'!GJ61+'Dat1'!ID61+'Dat1'!JX61+'Dat1'!LR61)/$A60</f>
        <v>0</v>
      </c>
      <c r="CD60">
        <f>('Dat1'!GK61+'Dat1'!IE61+'Dat1'!JY61+'Dat1'!LS61)/$A60</f>
        <v>0</v>
      </c>
      <c r="CE60">
        <f>('Dat1'!GL61+'Dat1'!IF61+'Dat1'!JZ61+'Dat1'!LT61)/$A60</f>
        <v>0</v>
      </c>
      <c r="CF60" s="8">
        <f t="shared" si="19"/>
        <v>0</v>
      </c>
      <c r="CG60" s="8">
        <f t="shared" si="20"/>
        <v>0.25</v>
      </c>
      <c r="CH60">
        <f>('Dat1'!LU61+'Dat1'!NM61+'Dat1'!PE61+'Dat1'!QW61)/$A60</f>
        <v>0</v>
      </c>
      <c r="CI60">
        <f>('Dat1'!LV61+'Dat1'!NN61+'Dat1'!PF61+'Dat1'!QX61)/$A60</f>
        <v>0</v>
      </c>
      <c r="CJ60">
        <f>('Dat1'!LW61+'Dat1'!NO61+'Dat1'!PG61+'Dat1'!QY61)/$A60</f>
        <v>0</v>
      </c>
      <c r="CK60">
        <f>('Dat1'!LX61+'Dat1'!NP61+'Dat1'!PH61+'Dat1'!QZ61)/$A60</f>
        <v>0</v>
      </c>
      <c r="CL60">
        <f>('Dat1'!LY61+'Dat1'!NQ61+'Dat1'!PI61+'Dat1'!RA61)/$A60</f>
        <v>0</v>
      </c>
      <c r="CM60">
        <f>('Dat1'!LZ61+'Dat1'!NR61+'Dat1'!PJ61+'Dat1'!RB61)/$A60</f>
        <v>0</v>
      </c>
      <c r="CN60">
        <f>('Dat1'!MA61+'Dat1'!NS61+'Dat1'!PK61+'Dat1'!RC61)/$A60</f>
        <v>0</v>
      </c>
      <c r="CO60">
        <f>('Dat1'!MB61+'Dat1'!NT61+'Dat1'!PL61+'Dat1'!RD61)/$A60</f>
        <v>0</v>
      </c>
      <c r="CP60">
        <f>('Dat1'!MC61+'Dat1'!NU61+'Dat1'!PM61+'Dat1'!RE61)/$A60</f>
        <v>0</v>
      </c>
      <c r="CQ60">
        <f>('Dat1'!MD61+'Dat1'!NV61+'Dat1'!PN61+'Dat1'!RF61)/$A60</f>
        <v>0</v>
      </c>
      <c r="CR60">
        <f>('Dat1'!ME61+'Dat1'!NW61+'Dat1'!PO61+'Dat1'!RG61)/$A60</f>
        <v>0</v>
      </c>
      <c r="CS60">
        <f>('Dat1'!MF61+'Dat1'!NX61+'Dat1'!PP61+'Dat1'!RH61)/$A60</f>
        <v>0</v>
      </c>
      <c r="CT60">
        <f>('Dat1'!MG61+'Dat1'!NY61+'Dat1'!PQ61+'Dat1'!RI61)/$A60</f>
        <v>0</v>
      </c>
      <c r="CU60">
        <f>('Dat1'!MH61+'Dat1'!NZ61+'Dat1'!PR61+'Dat1'!RJ61)/$A60</f>
        <v>0</v>
      </c>
      <c r="CV60">
        <f>('Dat1'!MI61+'Dat1'!OA61+'Dat1'!PS61+'Dat1'!RK61)/$A60</f>
        <v>0</v>
      </c>
      <c r="CW60">
        <f>('Dat1'!MJ61+'Dat1'!OB61+'Dat1'!PT61+'Dat1'!RL61)/$A60</f>
        <v>0</v>
      </c>
      <c r="CX60">
        <f>('Dat1'!MK61+'Dat1'!OC61+'Dat1'!PU61+'Dat1'!RM61)/$A60</f>
        <v>0</v>
      </c>
      <c r="CY60">
        <f>('Dat1'!ML61+'Dat1'!OD61+'Dat1'!PV61+'Dat1'!RN61)/$A60</f>
        <v>0</v>
      </c>
      <c r="CZ60">
        <f>('Dat1'!MM61+'Dat1'!OE61+'Dat1'!PW61+'Dat1'!RO61)/$A60</f>
        <v>0</v>
      </c>
      <c r="DA60">
        <f>('Dat1'!MN61+'Dat1'!OF61+'Dat1'!PX61+'Dat1'!RP61)/$A60</f>
        <v>0</v>
      </c>
      <c r="DB60">
        <f>('Dat1'!MO61+'Dat1'!OG61+'Dat1'!PY61+'Dat1'!RQ61)/$A60</f>
        <v>0</v>
      </c>
      <c r="DC60">
        <f>('Dat1'!MP61+'Dat1'!OH61+'Dat1'!PZ61+'Dat1'!RR61)/$A60</f>
        <v>0</v>
      </c>
      <c r="DD60">
        <f>('Dat1'!MQ61+'Dat1'!OI61+'Dat1'!QA61+'Dat1'!RS61)/$A60</f>
        <v>0</v>
      </c>
      <c r="DE60">
        <f>('Dat1'!MR61+'Dat1'!OJ61+'Dat1'!QB61+'Dat1'!RT61)/$A60</f>
        <v>0</v>
      </c>
      <c r="DF60">
        <f>('Dat1'!MS61+'Dat1'!OK61+'Dat1'!QC61+'Dat1'!RU61)/$A60</f>
        <v>0</v>
      </c>
      <c r="DG60">
        <f>('Dat1'!MT61+'Dat1'!OL61+'Dat1'!QD61+'Dat1'!RV61)/$A60</f>
        <v>1</v>
      </c>
      <c r="DH60">
        <f>('Dat1'!MU61+'Dat1'!OM61+'Dat1'!QE61+'Dat1'!RW61)/$A60</f>
        <v>0</v>
      </c>
      <c r="DI60">
        <f>('Dat1'!MV61+'Dat1'!ON61+'Dat1'!QF61+'Dat1'!RX61)/$A60</f>
        <v>0</v>
      </c>
      <c r="DJ60">
        <f>('Dat1'!MW61+'Dat1'!OO61+'Dat1'!QG61+'Dat1'!RY61)/$A60</f>
        <v>0</v>
      </c>
      <c r="DK60">
        <f>('Dat1'!MX61+'Dat1'!OP61+'Dat1'!QH61+'Dat1'!RZ61)/$A60</f>
        <v>0</v>
      </c>
      <c r="DL60">
        <f>('Dat1'!MY61+'Dat1'!OQ61+'Dat1'!QI61+'Dat1'!SA61)/$A60</f>
        <v>0</v>
      </c>
      <c r="DM60">
        <f>('Dat1'!MZ61+'Dat1'!OR61+'Dat1'!QJ61+'Dat1'!SB61)/$A60</f>
        <v>0</v>
      </c>
      <c r="DN60">
        <f>('Dat1'!NA61+'Dat1'!OS61+'Dat1'!QK61+'Dat1'!SC61)/$A60</f>
        <v>0</v>
      </c>
      <c r="DO60">
        <f>('Dat1'!NB61+'Dat1'!OT61+'Dat1'!QL61+'Dat1'!SD61)/$A60</f>
        <v>0</v>
      </c>
      <c r="DP60">
        <f>('Dat1'!NC61+'Dat1'!OU61+'Dat1'!QM61+'Dat1'!SE61)/$A60</f>
        <v>0</v>
      </c>
      <c r="DQ60">
        <f>('Dat1'!ND61+'Dat1'!OV61+'Dat1'!QN61+'Dat1'!SF61)/$A60</f>
        <v>0</v>
      </c>
      <c r="DR60">
        <f>('Dat1'!NE61+'Dat1'!OW61+'Dat1'!QO61+'Dat1'!SG61)/$A60</f>
        <v>0</v>
      </c>
      <c r="DS60">
        <f>('Dat1'!NF61+'Dat1'!OX61+'Dat1'!QP61+'Dat1'!SH61)/$A60</f>
        <v>0</v>
      </c>
      <c r="DT60">
        <f>('Dat1'!NG61+'Dat1'!OY61+'Dat1'!QQ61+'Dat1'!SI61)/$A60</f>
        <v>0</v>
      </c>
      <c r="DU60">
        <f>('Dat1'!NH61+'Dat1'!OZ61+'Dat1'!QR61+'Dat1'!SJ61)/$A60</f>
        <v>0</v>
      </c>
      <c r="DV60">
        <f>('Dat1'!NI61+'Dat1'!PA61+'Dat1'!QS61+'Dat1'!SK61)/$A60</f>
        <v>0</v>
      </c>
      <c r="DW60">
        <f>('Dat1'!NJ61+'Dat1'!PB61+'Dat1'!QT61+'Dat1'!SL61)/$A60</f>
        <v>0</v>
      </c>
      <c r="DX60">
        <f>('Dat1'!NK61+'Dat1'!PC61+'Dat1'!QU61+'Dat1'!SM61)/$A60</f>
        <v>0</v>
      </c>
      <c r="DY60">
        <f>('Dat1'!NL61+'Dat1'!PD61+'Dat1'!QV61+'Dat1'!SN61)/$A60</f>
        <v>0</v>
      </c>
      <c r="DZ60" s="8">
        <f t="shared" si="7"/>
        <v>0</v>
      </c>
      <c r="EA60" s="8">
        <f t="shared" si="8"/>
        <v>1</v>
      </c>
      <c r="EB60" s="127">
        <f>('Dat1'!SO61+'Dat1'!SQ61+'Dat1'!SS61+'Dat1'!SU61)/$A60</f>
        <v>0</v>
      </c>
      <c r="EC60" s="127">
        <f>('Dat1'!SP61+'Dat1'!SR61+'Dat1'!ST61+'Dat1'!SV61)/$A60</f>
        <v>0</v>
      </c>
      <c r="ED60" s="8">
        <f t="shared" si="16"/>
        <v>0</v>
      </c>
      <c r="EE60" s="8">
        <f t="shared" si="9"/>
        <v>0</v>
      </c>
      <c r="EF60">
        <f>SUM('Dat1'!SW61+'Dat1'!TE61+'Dat1'!TM61+'Dat1'!TU61)/$A60</f>
        <v>0</v>
      </c>
      <c r="EG60">
        <f>SUM('Dat1'!SX61+'Dat1'!TF61+'Dat1'!TN61+'Dat1'!TV61)/$A60</f>
        <v>0</v>
      </c>
      <c r="EH60">
        <f>SUM('Dat1'!SY61+'Dat1'!TG61+'Dat1'!TO61+'Dat1'!TW61)/$A60</f>
        <v>0</v>
      </c>
      <c r="EI60">
        <f>SUM('Dat1'!SZ61+'Dat1'!TH61+'Dat1'!TP61+'Dat1'!TX61)/$A60</f>
        <v>0</v>
      </c>
      <c r="EJ60">
        <f>SUM('Dat1'!TA61+'Dat1'!TI61+'Dat1'!TQ61+'Dat1'!TY61)/$A60</f>
        <v>0</v>
      </c>
      <c r="EK60">
        <f>SUM('Dat1'!TB61+'Dat1'!TJ61+'Dat1'!TR61+'Dat1'!TZ61)/$A60</f>
        <v>0</v>
      </c>
      <c r="EL60">
        <f>SUM('Dat1'!TC61+'Dat1'!TK61+'Dat1'!TS61+'Dat1'!UA61)/$A60</f>
        <v>0</v>
      </c>
      <c r="EM60">
        <f>SUM('Dat1'!TD61+'Dat1'!TL61+'Dat1'!TT61+'Dat1'!UB61)/$A60</f>
        <v>0</v>
      </c>
      <c r="EN60" s="8">
        <f t="shared" si="10"/>
        <v>0</v>
      </c>
      <c r="EO60" s="8">
        <f t="shared" si="11"/>
        <v>0</v>
      </c>
      <c r="EP60" s="7">
        <f>('Dat1'!UC61+'Dat1'!UG61)/2</f>
        <v>10</v>
      </c>
      <c r="EQ60" s="7">
        <f>('Dat1'!UD61+'Dat1'!UH61)/2</f>
        <v>0</v>
      </c>
      <c r="ER60" s="7">
        <f>('Dat1'!UE61+'Dat1'!UI61)/2</f>
        <v>0</v>
      </c>
      <c r="ES60" s="7">
        <f>('Dat1'!UF61+'Dat1'!UJ61)/2</f>
        <v>0</v>
      </c>
      <c r="ET60" s="8">
        <f>('Dat1'!UK61+'Dat1'!UT61)/2</f>
        <v>0</v>
      </c>
      <c r="EU60" s="8">
        <f>('Dat1'!UL61+'Dat1'!UU61)/2</f>
        <v>1</v>
      </c>
      <c r="EV60" s="8">
        <f>('Dat1'!UM61+'Dat1'!UV61)/2</f>
        <v>2</v>
      </c>
      <c r="EW60" s="8">
        <f>('Dat1'!UN61+'Dat1'!UW61)/2</f>
        <v>1.5</v>
      </c>
      <c r="EX60" s="8">
        <f>('Dat1'!UO61+'Dat1'!UX61)/2</f>
        <v>2</v>
      </c>
      <c r="EY60" s="8">
        <f>('Dat1'!UP61+'Dat1'!UY61)/2</f>
        <v>2.5</v>
      </c>
      <c r="EZ60" s="8">
        <f>('Dat1'!UQ61+'Dat1'!UZ61)/2</f>
        <v>1</v>
      </c>
      <c r="FA60" s="8">
        <f>('Dat1'!UR61+'Dat1'!VA61)/2</f>
        <v>0</v>
      </c>
      <c r="FB60" s="8">
        <f>('Dat1'!US61+'Dat1'!VB61)/2</f>
        <v>0</v>
      </c>
      <c r="FC60">
        <f>'Dat1'!VC61</f>
        <v>0</v>
      </c>
      <c r="FD60">
        <f>'Dat1'!VD61</f>
        <v>0</v>
      </c>
      <c r="FE60">
        <f>'Dat1'!VE61</f>
        <v>0</v>
      </c>
      <c r="FF60">
        <f>'Dat1'!VF61</f>
        <v>0</v>
      </c>
      <c r="FG60">
        <f>'Dat1'!VG61</f>
        <v>0</v>
      </c>
      <c r="FH60">
        <f>'Dat1'!VH61</f>
        <v>0</v>
      </c>
      <c r="FI60">
        <f>'Dat1'!VI61</f>
        <v>0</v>
      </c>
      <c r="FJ60">
        <f>'Dat1'!VJ61</f>
        <v>0</v>
      </c>
      <c r="FK60">
        <f>'Dat1'!VK61</f>
        <v>0</v>
      </c>
      <c r="FL60">
        <f>'Dat1'!VL61</f>
        <v>0</v>
      </c>
      <c r="FM60">
        <f>'Dat1'!VM61</f>
        <v>6</v>
      </c>
      <c r="FN60">
        <f>'Dat1'!VN61</f>
        <v>7</v>
      </c>
      <c r="FO60">
        <f>'Dat1'!VO61</f>
        <v>0</v>
      </c>
      <c r="FP60">
        <f>'Dat1'!VP61</f>
        <v>0</v>
      </c>
      <c r="FQ60">
        <f>'Dat1'!VQ61</f>
        <v>2</v>
      </c>
      <c r="FR60">
        <f>'Dat1'!VR61</f>
        <v>2</v>
      </c>
      <c r="FS60">
        <f>'Dat1'!VS61</f>
        <v>0</v>
      </c>
      <c r="FT60">
        <f>'Dat1'!VT61</f>
        <v>0</v>
      </c>
      <c r="FU60">
        <f>'Dat1'!VU61</f>
        <v>2</v>
      </c>
      <c r="FV60">
        <f>'Dat1'!VV61</f>
        <v>2</v>
      </c>
      <c r="FW60">
        <f>'Dat1'!VW61</f>
        <v>0</v>
      </c>
      <c r="FX60">
        <f>'Dat1'!VX61</f>
        <v>0</v>
      </c>
      <c r="FY60">
        <f>'Dat1'!VY61</f>
        <v>5</v>
      </c>
      <c r="FZ60">
        <f>'Dat1'!VZ61</f>
        <v>0</v>
      </c>
      <c r="GA60">
        <f>'Dat1'!WA61</f>
        <v>0</v>
      </c>
      <c r="GB60">
        <f>'Dat1'!WB61</f>
        <v>0</v>
      </c>
      <c r="GC60">
        <f>'Dat1'!WC61</f>
        <v>2</v>
      </c>
      <c r="GD60">
        <f>'Dat1'!WD61</f>
        <v>3</v>
      </c>
      <c r="GE60" s="12">
        <f>'Dat1'!WO61</f>
        <v>0</v>
      </c>
      <c r="GF60" s="12">
        <f>'Dat1'!WP61</f>
        <v>0</v>
      </c>
      <c r="GG60">
        <f>'Dat1'!WQ61</f>
        <v>0</v>
      </c>
      <c r="GH60">
        <f>'Dat1'!WR61</f>
        <v>0</v>
      </c>
      <c r="GI60">
        <f>'Dat1'!WS61</f>
        <v>0</v>
      </c>
      <c r="GJ60">
        <f>'Dat1'!WT61</f>
        <v>0</v>
      </c>
      <c r="GK60">
        <f>'Dat1'!WU61</f>
        <v>0</v>
      </c>
      <c r="GL60">
        <f>'Dat1'!WV61</f>
        <v>0</v>
      </c>
      <c r="GM60">
        <f>'Dat1'!WW61</f>
        <v>0</v>
      </c>
      <c r="GN60">
        <f>'Dat1'!WX61</f>
        <v>0</v>
      </c>
      <c r="GO60">
        <f>'Dat1'!WY61</f>
        <v>0</v>
      </c>
      <c r="GP60">
        <f>'Dat1'!WZ61</f>
        <v>0</v>
      </c>
      <c r="GQ60">
        <f>'Dat1'!XA61</f>
        <v>0</v>
      </c>
      <c r="GR60">
        <f>'Dat1'!XB61</f>
        <v>0</v>
      </c>
      <c r="GS60">
        <f>'Dat1'!XC61</f>
        <v>0</v>
      </c>
      <c r="GT60">
        <f>'Dat1'!XD61</f>
        <v>21</v>
      </c>
      <c r="GU60">
        <f>'Dat1'!XE61</f>
        <v>0</v>
      </c>
      <c r="GV60">
        <f>'Dat1'!XF61</f>
        <v>0</v>
      </c>
      <c r="GW60">
        <f>'Dat1'!XG61</f>
        <v>0</v>
      </c>
      <c r="GX60">
        <f>'Dat1'!XH61</f>
        <v>1</v>
      </c>
      <c r="GY60">
        <f>'Dat1'!XI61</f>
        <v>0</v>
      </c>
      <c r="GZ60">
        <f>'Dat1'!XJ61</f>
        <v>1</v>
      </c>
      <c r="HA60">
        <f>'Dat1'!XK61</f>
        <v>0</v>
      </c>
      <c r="HB60">
        <f>'Dat1'!XL61</f>
        <v>4</v>
      </c>
      <c r="HC60">
        <f>'Dat1'!XM61</f>
        <v>0</v>
      </c>
      <c r="HD60">
        <f>'Dat1'!XN61</f>
        <v>2</v>
      </c>
      <c r="HE60">
        <f>'Dat1'!XO61</f>
        <v>0</v>
      </c>
      <c r="HF60">
        <f>'Dat1'!XP61</f>
        <v>1</v>
      </c>
      <c r="HG60" s="12">
        <f t="shared" si="12"/>
        <v>0</v>
      </c>
      <c r="HH60" s="12">
        <f t="shared" si="13"/>
        <v>30</v>
      </c>
      <c r="HI60">
        <f>'Dat1'!XQ61</f>
        <v>0</v>
      </c>
      <c r="HJ60">
        <f>'Dat1'!XR61</f>
        <v>0</v>
      </c>
      <c r="HK60">
        <f>'Dat1'!XS61</f>
        <v>0</v>
      </c>
      <c r="HL60">
        <f>'Dat1'!XT61</f>
        <v>0</v>
      </c>
      <c r="HM60">
        <f>'Dat1'!XU61</f>
        <v>0</v>
      </c>
      <c r="HN60">
        <f>'Dat1'!XV61</f>
        <v>0</v>
      </c>
      <c r="HO60">
        <f>'Dat1'!XW61</f>
        <v>0</v>
      </c>
      <c r="HP60">
        <f>'Dat1'!XX61</f>
        <v>0</v>
      </c>
      <c r="HQ60">
        <f>'Dat1'!XY61</f>
        <v>0</v>
      </c>
      <c r="HR60">
        <f>'Dat1'!XZ61</f>
        <v>0</v>
      </c>
      <c r="HS60">
        <f>'Dat1'!YA61</f>
        <v>0</v>
      </c>
      <c r="HT60">
        <f>'Dat1'!YB61</f>
        <v>0</v>
      </c>
      <c r="HU60">
        <f>'Dat1'!YC61</f>
        <v>0</v>
      </c>
      <c r="HV60">
        <f>'Dat1'!YD61</f>
        <v>0</v>
      </c>
      <c r="HW60">
        <f>'Dat1'!YE61</f>
        <v>0</v>
      </c>
      <c r="HX60">
        <f>'Dat1'!YF61</f>
        <v>0</v>
      </c>
      <c r="HY60">
        <f>'Dat1'!YG61</f>
        <v>0</v>
      </c>
      <c r="HZ60">
        <f>'Dat1'!YH61</f>
        <v>0</v>
      </c>
      <c r="IA60">
        <f>'Dat1'!YI61</f>
        <v>0</v>
      </c>
      <c r="IB60">
        <f>'Dat1'!YJ61</f>
        <v>0</v>
      </c>
      <c r="IC60">
        <f>'Dat1'!YK61</f>
        <v>0</v>
      </c>
      <c r="ID60">
        <f>'Dat1'!YL61</f>
        <v>0</v>
      </c>
      <c r="IE60">
        <f>'Dat1'!YM61</f>
        <v>0</v>
      </c>
      <c r="IF60">
        <f>'Dat1'!YN61</f>
        <v>6</v>
      </c>
      <c r="IG60">
        <f>'Dat1'!YO61</f>
        <v>0</v>
      </c>
      <c r="IH60">
        <f>'Dat1'!YP61</f>
        <v>0</v>
      </c>
      <c r="II60">
        <f>'Dat1'!YQ61</f>
        <v>0</v>
      </c>
      <c r="IJ60">
        <f>'Dat1'!YR61</f>
        <v>0</v>
      </c>
      <c r="IK60">
        <f>'Dat1'!YS61</f>
        <v>0</v>
      </c>
      <c r="IL60">
        <f>'Dat1'!YT61</f>
        <v>0</v>
      </c>
      <c r="IM60">
        <f>'Dat1'!YU61</f>
        <v>0</v>
      </c>
      <c r="IN60">
        <f>'Dat1'!YV61</f>
        <v>0</v>
      </c>
      <c r="IO60">
        <f>'Dat1'!YW61</f>
        <v>0</v>
      </c>
      <c r="IP60">
        <f>'Dat1'!YX61</f>
        <v>0</v>
      </c>
      <c r="IQ60">
        <f>'Dat1'!YY61</f>
        <v>0</v>
      </c>
      <c r="IR60">
        <f>'Dat1'!YZ61</f>
        <v>0</v>
      </c>
      <c r="IS60">
        <f>'Dat1'!ZA61</f>
        <v>0</v>
      </c>
      <c r="IT60">
        <f>'Dat1'!ZB61</f>
        <v>0</v>
      </c>
      <c r="IU60">
        <f>'Dat1'!ZC61</f>
        <v>0</v>
      </c>
      <c r="IV60">
        <f>'Dat1'!ZD61</f>
        <v>0</v>
      </c>
      <c r="IW60">
        <f>'Dat1'!ZE61</f>
        <v>0</v>
      </c>
      <c r="IX60">
        <f>'Dat1'!ZF61</f>
        <v>0</v>
      </c>
      <c r="IY60">
        <f>'Dat1'!ZG61</f>
        <v>0</v>
      </c>
      <c r="IZ60">
        <f>'Dat1'!ZH61</f>
        <v>0</v>
      </c>
      <c r="JA60">
        <f>'Dat1'!ZI61</f>
        <v>0</v>
      </c>
      <c r="JB60">
        <f>'Dat1'!ZJ61</f>
        <v>2</v>
      </c>
      <c r="JC60" s="12">
        <f t="shared" si="21"/>
        <v>0</v>
      </c>
      <c r="JD60" s="12">
        <f t="shared" si="22"/>
        <v>8</v>
      </c>
      <c r="JE60">
        <f>'Dat1'!ZK61</f>
        <v>0</v>
      </c>
      <c r="JF60">
        <f>'Dat1'!ZL61</f>
        <v>0</v>
      </c>
      <c r="JG60">
        <f>'Dat1'!ZM61</f>
        <v>0</v>
      </c>
      <c r="JH60">
        <f>'Dat1'!ZN61</f>
        <v>0</v>
      </c>
      <c r="JI60">
        <f>'Dat1'!ZO61</f>
        <v>0</v>
      </c>
      <c r="JJ60">
        <f>'Dat1'!ZP61</f>
        <v>0</v>
      </c>
      <c r="JK60">
        <f>'Dat1'!ZQ61</f>
        <v>0</v>
      </c>
      <c r="JL60">
        <f>'Dat1'!ZR61</f>
        <v>0</v>
      </c>
      <c r="JM60">
        <f>'Dat1'!ZS61</f>
        <v>0</v>
      </c>
      <c r="JN60">
        <f>'Dat1'!ZT61</f>
        <v>0</v>
      </c>
      <c r="JO60">
        <f>'Dat1'!ZU61</f>
        <v>0</v>
      </c>
      <c r="JP60">
        <f>'Dat1'!ZV61</f>
        <v>0</v>
      </c>
      <c r="JQ60">
        <f>'Dat1'!ZW61</f>
        <v>0</v>
      </c>
      <c r="JR60">
        <f>'Dat1'!ZX61</f>
        <v>0</v>
      </c>
      <c r="JS60">
        <f>'Dat1'!ZY61</f>
        <v>0</v>
      </c>
      <c r="JT60">
        <f>'Dat1'!ZZ61</f>
        <v>0</v>
      </c>
      <c r="JU60">
        <f>'Dat1'!AAA61</f>
        <v>0</v>
      </c>
      <c r="JV60">
        <f>'Dat1'!AAB61</f>
        <v>0</v>
      </c>
      <c r="JW60">
        <f>'Dat1'!AAC61</f>
        <v>0</v>
      </c>
      <c r="JX60">
        <f>'Dat1'!AAD61</f>
        <v>0</v>
      </c>
      <c r="JY60">
        <f>'Dat1'!AAE61</f>
        <v>0</v>
      </c>
      <c r="JZ60">
        <f>'Dat1'!AAF61</f>
        <v>0</v>
      </c>
      <c r="KA60">
        <f>'Dat1'!AAG61</f>
        <v>0</v>
      </c>
      <c r="KB60">
        <f>'Dat1'!AAH61</f>
        <v>0</v>
      </c>
      <c r="KC60">
        <f>'Dat1'!AAI61</f>
        <v>0</v>
      </c>
      <c r="KD60">
        <f>'Dat1'!AAJ61</f>
        <v>10</v>
      </c>
      <c r="KE60">
        <f>'Dat1'!AAK61</f>
        <v>0</v>
      </c>
      <c r="KF60">
        <f>'Dat1'!AAL61</f>
        <v>0</v>
      </c>
      <c r="KG60">
        <f>'Dat1'!AAM61</f>
        <v>0</v>
      </c>
      <c r="KH60">
        <f>'Dat1'!AAN61</f>
        <v>0</v>
      </c>
      <c r="KI60">
        <f>'Dat1'!AAO61</f>
        <v>0</v>
      </c>
      <c r="KJ60">
        <f>'Dat1'!AAP61</f>
        <v>0</v>
      </c>
      <c r="KK60">
        <f>'Dat1'!AAQ61</f>
        <v>0</v>
      </c>
      <c r="KL60">
        <f>'Dat1'!AAR61</f>
        <v>0</v>
      </c>
      <c r="KM60">
        <f>'Dat1'!AAS61</f>
        <v>0</v>
      </c>
      <c r="KN60">
        <f>'Dat1'!AAT61</f>
        <v>5</v>
      </c>
      <c r="KO60">
        <f>'Dat1'!AAU61</f>
        <v>0</v>
      </c>
      <c r="KP60">
        <f>'Dat1'!AAV61</f>
        <v>8</v>
      </c>
      <c r="KQ60">
        <f>'Dat1'!AAW61</f>
        <v>0</v>
      </c>
      <c r="KR60">
        <f>'Dat1'!AAX61</f>
        <v>0</v>
      </c>
      <c r="KS60">
        <f>'Dat1'!AAY61</f>
        <v>0</v>
      </c>
      <c r="KT60">
        <f>'Dat1'!AAZ61</f>
        <v>0</v>
      </c>
      <c r="KU60">
        <f>'Dat1'!ABA61</f>
        <v>0</v>
      </c>
      <c r="KV60">
        <f>'Dat1'!ABB61</f>
        <v>8</v>
      </c>
      <c r="KW60" s="12">
        <f>SUM(Dat1fix!JE60:JZ60)</f>
        <v>0</v>
      </c>
      <c r="KX60" s="12">
        <f t="shared" si="14"/>
        <v>31</v>
      </c>
      <c r="KY60" s="12">
        <f>'Dat1'!ABC61</f>
        <v>0</v>
      </c>
      <c r="KZ60" s="12">
        <f>'Dat1'!ABD61</f>
        <v>0</v>
      </c>
      <c r="LA60">
        <f>'Dat1'!ABE61</f>
        <v>0</v>
      </c>
      <c r="LB60">
        <f>'Dat1'!ABF61</f>
        <v>0</v>
      </c>
      <c r="LC60">
        <f>'Dat1'!ABG61</f>
        <v>0</v>
      </c>
      <c r="LD60">
        <f>'Dat1'!VI61</f>
        <v>0</v>
      </c>
      <c r="LE60">
        <f>'Dat1'!VJ61</f>
        <v>0</v>
      </c>
      <c r="LF60">
        <f>'Dat1'!VK61</f>
        <v>0</v>
      </c>
      <c r="LG60">
        <f>'Dat1'!VL61</f>
        <v>0</v>
      </c>
      <c r="LH60">
        <f>'Dat1'!VM61</f>
        <v>6</v>
      </c>
      <c r="LI60">
        <f>'Dat1'!VN61</f>
        <v>7</v>
      </c>
      <c r="LJ60">
        <f>'Dat1'!VO61</f>
        <v>0</v>
      </c>
      <c r="LK60">
        <f>'Dat1'!VP61</f>
        <v>0</v>
      </c>
      <c r="LL60">
        <f>'Dat1'!VQ61</f>
        <v>2</v>
      </c>
      <c r="LM60">
        <f>'Dat1'!VR61</f>
        <v>2</v>
      </c>
      <c r="LN60">
        <f>'Dat1'!VS61</f>
        <v>0</v>
      </c>
      <c r="LO60">
        <f>'Dat1'!VT61</f>
        <v>0</v>
      </c>
      <c r="LP60">
        <f>'Dat1'!VU61</f>
        <v>2</v>
      </c>
      <c r="LQ60">
        <f>'Dat1'!VV61</f>
        <v>2</v>
      </c>
      <c r="LR60">
        <f>'Dat1'!VW61</f>
        <v>0</v>
      </c>
      <c r="LS60">
        <f>'Dat1'!VX61</f>
        <v>0</v>
      </c>
      <c r="LT60">
        <f>'Dat1'!VY61</f>
        <v>5</v>
      </c>
      <c r="LU60">
        <f>'Dat1'!VZ61</f>
        <v>0</v>
      </c>
      <c r="LV60" s="12">
        <f>'Dat1'!WA61</f>
        <v>0</v>
      </c>
      <c r="LW60" s="12">
        <f>'Dat1'!WB61</f>
        <v>0</v>
      </c>
      <c r="LX60" s="12">
        <f>'Dat1'!WC61</f>
        <v>2</v>
      </c>
      <c r="LY60" s="12">
        <f>'Dat1'!WD61</f>
        <v>3</v>
      </c>
      <c r="LZ60" s="364">
        <f>'Dat1'!AG61</f>
        <v>8</v>
      </c>
      <c r="MA60" s="364">
        <f>'Dat1'!AH61</f>
        <v>7</v>
      </c>
      <c r="MB60" s="364">
        <f>'Dat1'!AI61</f>
        <v>4</v>
      </c>
      <c r="MC60" s="364">
        <f>'Dat1'!AJ61</f>
        <v>4</v>
      </c>
      <c r="MD60" s="364">
        <f>'Dat1'!WE61</f>
        <v>28</v>
      </c>
    </row>
    <row r="61" spans="1:342">
      <c r="A61" s="73">
        <f>'Dat1'!C62</f>
        <v>4</v>
      </c>
      <c r="B61" t="str">
        <f>'Dat1'!F62</f>
        <v>Finmark</v>
      </c>
      <c r="C61" t="str">
        <f>'Dat1'!G62</f>
        <v>Vadsø vgs</v>
      </c>
      <c r="D61" t="str">
        <f>'Dat1'!H62&amp;" ("&amp;LEFT('Dat1'!I62,1)&amp;"S)"</f>
        <v>Vadsø fengsel avd lavere sikkerhet (LS)</v>
      </c>
      <c r="E61">
        <v>2</v>
      </c>
      <c r="F61" s="144">
        <v>0</v>
      </c>
      <c r="G61">
        <f>'Dat1'!J62</f>
        <v>6</v>
      </c>
      <c r="H61" s="8">
        <f>('Dat1'!AK62+'Dat1'!AM62+'Dat1'!AO62+'Dat1'!AQ62)/$A61</f>
        <v>0</v>
      </c>
      <c r="I61" s="8">
        <f>('Dat1'!AL62+'Dat1'!AN62+'Dat1'!AP62+'Dat1'!AR62)/$A61</f>
        <v>0</v>
      </c>
      <c r="J61">
        <f>('Dat1'!AS62+'Dat1'!BS62+'Dat1'!CS62+'Dat1'!DS62)/$A61</f>
        <v>0</v>
      </c>
      <c r="K61">
        <f>('Dat1'!AT62+'Dat1'!BT62+'Dat1'!CT62+'Dat1'!DT62)/$A61</f>
        <v>0</v>
      </c>
      <c r="L61">
        <f>('Dat1'!AU62+'Dat1'!BU62+'Dat1'!CU62+'Dat1'!DU62)/$A61</f>
        <v>0</v>
      </c>
      <c r="M61">
        <f>('Dat1'!AV62+'Dat1'!BV62+'Dat1'!CV62+'Dat1'!DV62)/$A61</f>
        <v>0</v>
      </c>
      <c r="N61">
        <f>('Dat1'!AW62+'Dat1'!BW62+'Dat1'!CW62+'Dat1'!DW62)/$A61</f>
        <v>0</v>
      </c>
      <c r="O61">
        <f>('Dat1'!AX62+'Dat1'!BX62+'Dat1'!CX62+'Dat1'!DX62)/$A61</f>
        <v>0</v>
      </c>
      <c r="P61">
        <f>('Dat1'!AY62+'Dat1'!BY62+'Dat1'!CY62+'Dat1'!DY62)/$A61</f>
        <v>0</v>
      </c>
      <c r="Q61">
        <f>('Dat1'!AZ62+'Dat1'!BZ62+'Dat1'!CZ62+'Dat1'!DZ62)/$A61</f>
        <v>0</v>
      </c>
      <c r="R61">
        <f>('Dat1'!BA62+'Dat1'!CA62+'Dat1'!DA62+'Dat1'!EA62)/$A61</f>
        <v>0</v>
      </c>
      <c r="S61">
        <f>('Dat1'!BB62+'Dat1'!CB62+'Dat1'!DB62+'Dat1'!EB62)/$A61</f>
        <v>0</v>
      </c>
      <c r="T61">
        <f>('Dat1'!BC62+'Dat1'!CC62+'Dat1'!DC62+'Dat1'!EC62)/$A61</f>
        <v>0</v>
      </c>
      <c r="U61">
        <f>('Dat1'!BD62+'Dat1'!CD62+'Dat1'!DD62+'Dat1'!ED62)/$A61</f>
        <v>0</v>
      </c>
      <c r="V61">
        <f>('Dat1'!BE62+'Dat1'!CE62+'Dat1'!DE62+'Dat1'!EE62)/$A61</f>
        <v>0</v>
      </c>
      <c r="W61">
        <f>('Dat1'!BF62+'Dat1'!CF62+'Dat1'!DF62+'Dat1'!EF62)/$A61</f>
        <v>0</v>
      </c>
      <c r="X61">
        <f>('Dat1'!BG62+'Dat1'!CG62+'Dat1'!DG62+'Dat1'!EG62)/$A61</f>
        <v>0</v>
      </c>
      <c r="Y61">
        <f>('Dat1'!BH62+'Dat1'!CH62+'Dat1'!DH62+'Dat1'!EH62)/$A61</f>
        <v>0</v>
      </c>
      <c r="Z61">
        <f>('Dat1'!BI62+'Dat1'!CI62+'Dat1'!DI62+'Dat1'!EI62)/$A61</f>
        <v>0</v>
      </c>
      <c r="AA61">
        <f>('Dat1'!BJ62+'Dat1'!CJ62+'Dat1'!DJ62+'Dat1'!EJ62)/$A61</f>
        <v>0</v>
      </c>
      <c r="AB61">
        <f>('Dat1'!BK62+'Dat1'!CK62+'Dat1'!DK62+'Dat1'!EK62)/$A61</f>
        <v>0</v>
      </c>
      <c r="AC61">
        <f>('Dat1'!BL62+'Dat1'!CL62+'Dat1'!DL62+'Dat1'!EL62)/$A61</f>
        <v>0</v>
      </c>
      <c r="AD61">
        <f>('Dat1'!BM62+'Dat1'!CM62+'Dat1'!DM62+'Dat1'!EM62)/$A61</f>
        <v>0</v>
      </c>
      <c r="AE61">
        <f>('Dat1'!BN62+'Dat1'!CN62+'Dat1'!DN62+'Dat1'!EN62)/$A61</f>
        <v>0</v>
      </c>
      <c r="AF61">
        <f>('Dat1'!BO62+'Dat1'!CO62+'Dat1'!DO62+'Dat1'!EO62)/$A61</f>
        <v>0</v>
      </c>
      <c r="AG61">
        <f>('Dat1'!BP62+'Dat1'!CP62+'Dat1'!DP62+'Dat1'!EP62)/$A61</f>
        <v>0.75</v>
      </c>
      <c r="AH61">
        <f>('Dat1'!BQ62+'Dat1'!CQ62+'Dat1'!DQ62+'Dat1'!EQ62)/$A61</f>
        <v>0</v>
      </c>
      <c r="AI61">
        <f>('Dat1'!BR62+'Dat1'!CR62+'Dat1'!DR62+'Dat1'!ER62)/$A61</f>
        <v>0</v>
      </c>
      <c r="AJ61" s="8">
        <f t="shared" si="5"/>
        <v>0</v>
      </c>
      <c r="AK61" s="8">
        <f t="shared" si="6"/>
        <v>0.75</v>
      </c>
      <c r="AL61">
        <f>('Dat1'!ES62+'Dat1'!GM62+'Dat1'!IG62+'Dat1'!KA62)/$A61</f>
        <v>0</v>
      </c>
      <c r="AM61">
        <f>('Dat1'!ET62+'Dat1'!GN62+'Dat1'!IH62+'Dat1'!KB62)/$A61</f>
        <v>0</v>
      </c>
      <c r="AN61">
        <f>('Dat1'!EU62+'Dat1'!GO62+'Dat1'!II62+'Dat1'!KC62)/$A61</f>
        <v>0</v>
      </c>
      <c r="AO61">
        <f>('Dat1'!EV62+'Dat1'!GP62+'Dat1'!IJ62+'Dat1'!KD62)/$A61</f>
        <v>0</v>
      </c>
      <c r="AP61">
        <f>('Dat1'!EW62+'Dat1'!GQ62+'Dat1'!IK62+'Dat1'!KE62)/$A61</f>
        <v>0</v>
      </c>
      <c r="AQ61">
        <f>('Dat1'!EX62+'Dat1'!GR62+'Dat1'!IL62+'Dat1'!KF62)/$A61</f>
        <v>0</v>
      </c>
      <c r="AR61">
        <f>('Dat1'!EY62+'Dat1'!GS62+'Dat1'!IM62+'Dat1'!KG62)/$A61</f>
        <v>0</v>
      </c>
      <c r="AS61">
        <f>('Dat1'!EZ62+'Dat1'!GT62+'Dat1'!IN62+'Dat1'!KH62)/$A61</f>
        <v>0</v>
      </c>
      <c r="AT61">
        <f>('Dat1'!FA62+'Dat1'!GU62+'Dat1'!IO62+'Dat1'!KI62)/$A61</f>
        <v>0</v>
      </c>
      <c r="AU61">
        <f>('Dat1'!FB62+'Dat1'!GV62+'Dat1'!IP62+'Dat1'!KJ62)/$A61</f>
        <v>0</v>
      </c>
      <c r="AV61">
        <f>('Dat1'!FC62+'Dat1'!GW62+'Dat1'!IQ62+'Dat1'!KK62)/$A61</f>
        <v>0</v>
      </c>
      <c r="AW61">
        <f>('Dat1'!FD62+'Dat1'!GX62+'Dat1'!IR62+'Dat1'!KL62)/$A61</f>
        <v>0</v>
      </c>
      <c r="AX61">
        <f>('Dat1'!FE62+'Dat1'!GY62+'Dat1'!IS62+'Dat1'!KM62)/$A61</f>
        <v>0</v>
      </c>
      <c r="AY61">
        <f>('Dat1'!FF62+'Dat1'!GZ62+'Dat1'!IT62+'Dat1'!KN62)/$A61</f>
        <v>0</v>
      </c>
      <c r="AZ61">
        <f>('Dat1'!FG62+'Dat1'!HA62+'Dat1'!IU62+'Dat1'!KO62)/$A61</f>
        <v>0</v>
      </c>
      <c r="BA61">
        <f>('Dat1'!FH62+'Dat1'!HB62+'Dat1'!IV62+'Dat1'!KP62)/$A61</f>
        <v>0</v>
      </c>
      <c r="BB61">
        <f>('Dat1'!FI62+'Dat1'!HC62+'Dat1'!IW62+'Dat1'!KQ62)/$A61</f>
        <v>0</v>
      </c>
      <c r="BC61">
        <f>('Dat1'!FJ62+'Dat1'!HD62+'Dat1'!IX62+'Dat1'!KR62)/$A61</f>
        <v>0</v>
      </c>
      <c r="BD61">
        <f>('Dat1'!FK62+'Dat1'!HE62+'Dat1'!IY62+'Dat1'!KS62)/$A61</f>
        <v>0</v>
      </c>
      <c r="BE61">
        <f>('Dat1'!FL62+'Dat1'!HF62+'Dat1'!IZ62+'Dat1'!KT62)/$A61</f>
        <v>0</v>
      </c>
      <c r="BF61">
        <f>('Dat1'!FM62+'Dat1'!HG62+'Dat1'!JA62+'Dat1'!KU62)/$A61</f>
        <v>0</v>
      </c>
      <c r="BG61">
        <f>('Dat1'!FN62+'Dat1'!HH62+'Dat1'!JB62+'Dat1'!KV62)/$A61</f>
        <v>0</v>
      </c>
      <c r="BH61">
        <f>('Dat1'!FO62+'Dat1'!HI62+'Dat1'!JC62+'Dat1'!KW62)/$A61</f>
        <v>0</v>
      </c>
      <c r="BI61">
        <f>('Dat1'!FP62+'Dat1'!HJ62+'Dat1'!JD62+'Dat1'!KX62)/$A61</f>
        <v>0</v>
      </c>
      <c r="BJ61">
        <f>('Dat1'!FQ62+'Dat1'!HK62+'Dat1'!JE62+'Dat1'!KY62)/$A61</f>
        <v>0</v>
      </c>
      <c r="BK61">
        <f>('Dat1'!FR62+'Dat1'!HL62+'Dat1'!JF62+'Dat1'!KZ62)/$A61</f>
        <v>0</v>
      </c>
      <c r="BL61">
        <f>('Dat1'!FS62+'Dat1'!HM62+'Dat1'!JG62+'Dat1'!LA62)/$A61</f>
        <v>0</v>
      </c>
      <c r="BM61">
        <f>('Dat1'!FT62+'Dat1'!HN62+'Dat1'!JH62+'Dat1'!LB62)/$A61</f>
        <v>0</v>
      </c>
      <c r="BN61">
        <f>('Dat1'!FU62+'Dat1'!HO62+'Dat1'!JI62+'Dat1'!LC62)/$A61</f>
        <v>0</v>
      </c>
      <c r="BO61">
        <f>('Dat1'!FV62+'Dat1'!HP62+'Dat1'!JJ62+'Dat1'!LD62)/$A61</f>
        <v>0</v>
      </c>
      <c r="BP61">
        <f>('Dat1'!FW62+'Dat1'!HQ62+'Dat1'!JK62+'Dat1'!LE62)/$A61</f>
        <v>0</v>
      </c>
      <c r="BQ61">
        <f>('Dat1'!FX62+'Dat1'!HR62+'Dat1'!JL62+'Dat1'!LF62)/$A61</f>
        <v>0</v>
      </c>
      <c r="BR61">
        <f>('Dat1'!FY62+'Dat1'!HS62+'Dat1'!JM62+'Dat1'!LG62)/$A61</f>
        <v>0</v>
      </c>
      <c r="BS61">
        <f>('Dat1'!FZ62+'Dat1'!HT62+'Dat1'!JN62+'Dat1'!LH62)/$A61</f>
        <v>0</v>
      </c>
      <c r="BT61">
        <f>('Dat1'!GA62+'Dat1'!HU62+'Dat1'!JO62+'Dat1'!LI62)/$A61</f>
        <v>0</v>
      </c>
      <c r="BU61">
        <f>('Dat1'!GB62+'Dat1'!HV62+'Dat1'!JP62+'Dat1'!LJ62)/$A61</f>
        <v>0</v>
      </c>
      <c r="BV61">
        <f>('Dat1'!GC62+'Dat1'!HW62+'Dat1'!JQ62+'Dat1'!LK62)/$A61</f>
        <v>0</v>
      </c>
      <c r="BW61">
        <f>('Dat1'!GD62+'Dat1'!HX62+'Dat1'!JR62+'Dat1'!LL62)/$A61</f>
        <v>0</v>
      </c>
      <c r="BX61">
        <f>('Dat1'!GE62+'Dat1'!HY62+'Dat1'!JS62+'Dat1'!LM62)/$A61</f>
        <v>0</v>
      </c>
      <c r="BY61">
        <f>('Dat1'!GF62+'Dat1'!HZ62+'Dat1'!JT62+'Dat1'!LN62)/$A61</f>
        <v>0</v>
      </c>
      <c r="BZ61">
        <f>('Dat1'!GG62+'Dat1'!IA62+'Dat1'!JU62+'Dat1'!LO62)/$A61</f>
        <v>0</v>
      </c>
      <c r="CA61">
        <f>('Dat1'!GH62+'Dat1'!IB62+'Dat1'!JV62+'Dat1'!LP62)/$A61</f>
        <v>0</v>
      </c>
      <c r="CB61">
        <f>('Dat1'!GI62+'Dat1'!IC62+'Dat1'!JW62+'Dat1'!LQ62)/$A61</f>
        <v>0</v>
      </c>
      <c r="CC61">
        <f>('Dat1'!GJ62+'Dat1'!ID62+'Dat1'!JX62+'Dat1'!LR62)/$A61</f>
        <v>0</v>
      </c>
      <c r="CD61">
        <f>('Dat1'!GK62+'Dat1'!IE62+'Dat1'!JY62+'Dat1'!LS62)/$A61</f>
        <v>0</v>
      </c>
      <c r="CE61">
        <f>('Dat1'!GL62+'Dat1'!IF62+'Dat1'!JZ62+'Dat1'!LT62)/$A61</f>
        <v>0</v>
      </c>
      <c r="CF61" s="9">
        <f t="shared" si="19"/>
        <v>0</v>
      </c>
      <c r="CG61" s="9">
        <f t="shared" si="20"/>
        <v>0</v>
      </c>
      <c r="CH61">
        <f>('Dat1'!LU62+'Dat1'!NM62+'Dat1'!PE62+'Dat1'!QW62)/$A61</f>
        <v>0</v>
      </c>
      <c r="CI61">
        <f>('Dat1'!LV62+'Dat1'!NN62+'Dat1'!PF62+'Dat1'!QX62)/$A61</f>
        <v>0</v>
      </c>
      <c r="CJ61">
        <f>('Dat1'!LW62+'Dat1'!NO62+'Dat1'!PG62+'Dat1'!QY62)/$A61</f>
        <v>0</v>
      </c>
      <c r="CK61">
        <f>('Dat1'!LX62+'Dat1'!NP62+'Dat1'!PH62+'Dat1'!QZ62)/$A61</f>
        <v>0</v>
      </c>
      <c r="CL61">
        <f>('Dat1'!LY62+'Dat1'!NQ62+'Dat1'!PI62+'Dat1'!RA62)/$A61</f>
        <v>0</v>
      </c>
      <c r="CM61">
        <f>('Dat1'!LZ62+'Dat1'!NR62+'Dat1'!PJ62+'Dat1'!RB62)/$A61</f>
        <v>0</v>
      </c>
      <c r="CN61">
        <f>('Dat1'!MA62+'Dat1'!NS62+'Dat1'!PK62+'Dat1'!RC62)/$A61</f>
        <v>0</v>
      </c>
      <c r="CO61">
        <f>('Dat1'!MB62+'Dat1'!NT62+'Dat1'!PL62+'Dat1'!RD62)/$A61</f>
        <v>0</v>
      </c>
      <c r="CP61">
        <f>('Dat1'!MC62+'Dat1'!NU62+'Dat1'!PM62+'Dat1'!RE62)/$A61</f>
        <v>0</v>
      </c>
      <c r="CQ61">
        <f>('Dat1'!MD62+'Dat1'!NV62+'Dat1'!PN62+'Dat1'!RF62)/$A61</f>
        <v>0</v>
      </c>
      <c r="CR61">
        <f>('Dat1'!ME62+'Dat1'!NW62+'Dat1'!PO62+'Dat1'!RG62)/$A61</f>
        <v>0</v>
      </c>
      <c r="CS61">
        <f>('Dat1'!MF62+'Dat1'!NX62+'Dat1'!PP62+'Dat1'!RH62)/$A61</f>
        <v>0</v>
      </c>
      <c r="CT61">
        <f>('Dat1'!MG62+'Dat1'!NY62+'Dat1'!PQ62+'Dat1'!RI62)/$A61</f>
        <v>0</v>
      </c>
      <c r="CU61">
        <f>('Dat1'!MH62+'Dat1'!NZ62+'Dat1'!PR62+'Dat1'!RJ62)/$A61</f>
        <v>0</v>
      </c>
      <c r="CV61">
        <f>('Dat1'!MI62+'Dat1'!OA62+'Dat1'!PS62+'Dat1'!RK62)/$A61</f>
        <v>0</v>
      </c>
      <c r="CW61">
        <f>('Dat1'!MJ62+'Dat1'!OB62+'Dat1'!PT62+'Dat1'!RL62)/$A61</f>
        <v>0</v>
      </c>
      <c r="CX61">
        <f>('Dat1'!MK62+'Dat1'!OC62+'Dat1'!PU62+'Dat1'!RM62)/$A61</f>
        <v>0</v>
      </c>
      <c r="CY61">
        <f>('Dat1'!ML62+'Dat1'!OD62+'Dat1'!PV62+'Dat1'!RN62)/$A61</f>
        <v>0</v>
      </c>
      <c r="CZ61">
        <f>('Dat1'!MM62+'Dat1'!OE62+'Dat1'!PW62+'Dat1'!RO62)/$A61</f>
        <v>0</v>
      </c>
      <c r="DA61">
        <f>('Dat1'!MN62+'Dat1'!OF62+'Dat1'!PX62+'Dat1'!RP62)/$A61</f>
        <v>0</v>
      </c>
      <c r="DB61">
        <f>('Dat1'!MO62+'Dat1'!OG62+'Dat1'!PY62+'Dat1'!RQ62)/$A61</f>
        <v>0</v>
      </c>
      <c r="DC61">
        <f>('Dat1'!MP62+'Dat1'!OH62+'Dat1'!PZ62+'Dat1'!RR62)/$A61</f>
        <v>0</v>
      </c>
      <c r="DD61">
        <f>('Dat1'!MQ62+'Dat1'!OI62+'Dat1'!QA62+'Dat1'!RS62)/$A61</f>
        <v>0</v>
      </c>
      <c r="DE61">
        <f>('Dat1'!MR62+'Dat1'!OJ62+'Dat1'!QB62+'Dat1'!RT62)/$A61</f>
        <v>0</v>
      </c>
      <c r="DF61">
        <f>('Dat1'!MS62+'Dat1'!OK62+'Dat1'!QC62+'Dat1'!RU62)/$A61</f>
        <v>0</v>
      </c>
      <c r="DG61">
        <f>('Dat1'!MT62+'Dat1'!OL62+'Dat1'!QD62+'Dat1'!RV62)/$A61</f>
        <v>0</v>
      </c>
      <c r="DH61">
        <f>('Dat1'!MU62+'Dat1'!OM62+'Dat1'!QE62+'Dat1'!RW62)/$A61</f>
        <v>0</v>
      </c>
      <c r="DI61">
        <f>('Dat1'!MV62+'Dat1'!ON62+'Dat1'!QF62+'Dat1'!RX62)/$A61</f>
        <v>0</v>
      </c>
      <c r="DJ61">
        <f>('Dat1'!MW62+'Dat1'!OO62+'Dat1'!QG62+'Dat1'!RY62)/$A61</f>
        <v>0</v>
      </c>
      <c r="DK61">
        <f>('Dat1'!MX62+'Dat1'!OP62+'Dat1'!QH62+'Dat1'!RZ62)/$A61</f>
        <v>0</v>
      </c>
      <c r="DL61">
        <f>('Dat1'!MY62+'Dat1'!OQ62+'Dat1'!QI62+'Dat1'!SA62)/$A61</f>
        <v>0</v>
      </c>
      <c r="DM61">
        <f>('Dat1'!MZ62+'Dat1'!OR62+'Dat1'!QJ62+'Dat1'!SB62)/$A61</f>
        <v>0</v>
      </c>
      <c r="DN61">
        <f>('Dat1'!NA62+'Dat1'!OS62+'Dat1'!QK62+'Dat1'!SC62)/$A61</f>
        <v>0</v>
      </c>
      <c r="DO61">
        <f>('Dat1'!NB62+'Dat1'!OT62+'Dat1'!QL62+'Dat1'!SD62)/$A61</f>
        <v>0</v>
      </c>
      <c r="DP61">
        <f>('Dat1'!NC62+'Dat1'!OU62+'Dat1'!QM62+'Dat1'!SE62)/$A61</f>
        <v>0</v>
      </c>
      <c r="DQ61">
        <f>('Dat1'!ND62+'Dat1'!OV62+'Dat1'!QN62+'Dat1'!SF62)/$A61</f>
        <v>0</v>
      </c>
      <c r="DR61">
        <f>('Dat1'!NE62+'Dat1'!OW62+'Dat1'!QO62+'Dat1'!SG62)/$A61</f>
        <v>0</v>
      </c>
      <c r="DS61">
        <f>('Dat1'!NF62+'Dat1'!OX62+'Dat1'!QP62+'Dat1'!SH62)/$A61</f>
        <v>0</v>
      </c>
      <c r="DT61">
        <f>('Dat1'!NG62+'Dat1'!OY62+'Dat1'!QQ62+'Dat1'!SI62)/$A61</f>
        <v>0</v>
      </c>
      <c r="DU61">
        <f>('Dat1'!NH62+'Dat1'!OZ62+'Dat1'!QR62+'Dat1'!SJ62)/$A61</f>
        <v>0</v>
      </c>
      <c r="DV61">
        <f>('Dat1'!NI62+'Dat1'!PA62+'Dat1'!QS62+'Dat1'!SK62)/$A61</f>
        <v>0</v>
      </c>
      <c r="DW61">
        <f>('Dat1'!NJ62+'Dat1'!PB62+'Dat1'!QT62+'Dat1'!SL62)/$A61</f>
        <v>0</v>
      </c>
      <c r="DX61">
        <f>('Dat1'!NK62+'Dat1'!PC62+'Dat1'!QU62+'Dat1'!SM62)/$A61</f>
        <v>0</v>
      </c>
      <c r="DY61">
        <f>('Dat1'!NL62+'Dat1'!PD62+'Dat1'!QV62+'Dat1'!SN62)/$A61</f>
        <v>0</v>
      </c>
      <c r="DZ61" s="9">
        <f t="shared" si="7"/>
        <v>0</v>
      </c>
      <c r="EA61" s="9">
        <f t="shared" si="8"/>
        <v>0</v>
      </c>
      <c r="EB61" s="127">
        <f>('Dat1'!SO62+'Dat1'!SQ62+'Dat1'!SS62+'Dat1'!SU62)/$A61</f>
        <v>0</v>
      </c>
      <c r="EC61" s="127">
        <f>('Dat1'!SP62+'Dat1'!SR62+'Dat1'!ST62+'Dat1'!SV62)/$A61</f>
        <v>0</v>
      </c>
      <c r="ED61" s="8">
        <f t="shared" si="16"/>
        <v>0</v>
      </c>
      <c r="EE61" s="8">
        <f t="shared" si="9"/>
        <v>0</v>
      </c>
      <c r="EF61">
        <f>SUM('Dat1'!SW62+'Dat1'!TE62+'Dat1'!TM62+'Dat1'!TU62)/$A61</f>
        <v>0</v>
      </c>
      <c r="EG61">
        <f>SUM('Dat1'!SX62+'Dat1'!TF62+'Dat1'!TN62+'Dat1'!TV62)/$A61</f>
        <v>0</v>
      </c>
      <c r="EH61">
        <f>SUM('Dat1'!SY62+'Dat1'!TG62+'Dat1'!TO62+'Dat1'!TW62)/$A61</f>
        <v>0</v>
      </c>
      <c r="EI61">
        <f>SUM('Dat1'!SZ62+'Dat1'!TH62+'Dat1'!TP62+'Dat1'!TX62)/$A61</f>
        <v>0</v>
      </c>
      <c r="EJ61">
        <f>SUM('Dat1'!TA62+'Dat1'!TI62+'Dat1'!TQ62+'Dat1'!TY62)/$A61</f>
        <v>0</v>
      </c>
      <c r="EK61">
        <f>SUM('Dat1'!TB62+'Dat1'!TJ62+'Dat1'!TR62+'Dat1'!TZ62)/$A61</f>
        <v>0</v>
      </c>
      <c r="EL61">
        <f>SUM('Dat1'!TC62+'Dat1'!TK62+'Dat1'!TS62+'Dat1'!UA62)/$A61</f>
        <v>0</v>
      </c>
      <c r="EM61">
        <f>SUM('Dat1'!TD62+'Dat1'!TL62+'Dat1'!TT62+'Dat1'!UB62)/$A61</f>
        <v>0</v>
      </c>
      <c r="EN61" s="9">
        <f t="shared" si="10"/>
        <v>0</v>
      </c>
      <c r="EO61" s="9">
        <f t="shared" si="11"/>
        <v>0</v>
      </c>
      <c r="EP61" s="7">
        <f>('Dat1'!UC62+'Dat1'!UG62)/2</f>
        <v>0.5</v>
      </c>
      <c r="EQ61" s="7">
        <f>('Dat1'!UD62+'Dat1'!UH62)/2</f>
        <v>0</v>
      </c>
      <c r="ER61" s="7">
        <f>('Dat1'!UE62+'Dat1'!UI62)/2</f>
        <v>0</v>
      </c>
      <c r="ES61" s="7">
        <f>('Dat1'!UF62+'Dat1'!UJ62)/2</f>
        <v>0</v>
      </c>
      <c r="ET61" s="9">
        <f>('Dat1'!UK62+'Dat1'!UT62)/2</f>
        <v>0</v>
      </c>
      <c r="EU61" s="9">
        <f>('Dat1'!UL62+'Dat1'!UU62)/2</f>
        <v>0</v>
      </c>
      <c r="EV61" s="9">
        <f>('Dat1'!UM62+'Dat1'!UV62)/2</f>
        <v>0</v>
      </c>
      <c r="EW61" s="9">
        <f>('Dat1'!UN62+'Dat1'!UW62)/2</f>
        <v>0</v>
      </c>
      <c r="EX61" s="9">
        <f>('Dat1'!UO62+'Dat1'!UX62)/2</f>
        <v>0</v>
      </c>
      <c r="EY61" s="9">
        <f>('Dat1'!UP62+'Dat1'!UY62)/2</f>
        <v>0.5</v>
      </c>
      <c r="EZ61" s="9">
        <f>('Dat1'!UQ62+'Dat1'!UZ62)/2</f>
        <v>0</v>
      </c>
      <c r="FA61" s="9">
        <f>('Dat1'!UR62+'Dat1'!VA62)/2</f>
        <v>0</v>
      </c>
      <c r="FB61" s="9">
        <f>('Dat1'!US62+'Dat1'!VB62)/2</f>
        <v>0</v>
      </c>
      <c r="FC61">
        <f>'Dat1'!VC62</f>
        <v>0</v>
      </c>
      <c r="FD61">
        <f>'Dat1'!VD62</f>
        <v>0</v>
      </c>
      <c r="FE61">
        <f>'Dat1'!VE62</f>
        <v>0</v>
      </c>
      <c r="FF61">
        <f>'Dat1'!VF62</f>
        <v>0</v>
      </c>
      <c r="FG61">
        <f>'Dat1'!VG62</f>
        <v>0</v>
      </c>
      <c r="FH61">
        <f>'Dat1'!VH62</f>
        <v>0</v>
      </c>
      <c r="FI61">
        <f>'Dat1'!VI62</f>
        <v>0</v>
      </c>
      <c r="FJ61">
        <f>'Dat1'!VJ62</f>
        <v>0</v>
      </c>
      <c r="FK61">
        <f>'Dat1'!VK62</f>
        <v>0</v>
      </c>
      <c r="FL61">
        <f>'Dat1'!VL62</f>
        <v>0</v>
      </c>
      <c r="FM61">
        <f>'Dat1'!VM62</f>
        <v>0</v>
      </c>
      <c r="FN61">
        <f>'Dat1'!VN62</f>
        <v>0</v>
      </c>
      <c r="FO61">
        <f>'Dat1'!VO62</f>
        <v>0</v>
      </c>
      <c r="FP61">
        <f>'Dat1'!VP62</f>
        <v>0</v>
      </c>
      <c r="FQ61">
        <f>'Dat1'!VQ62</f>
        <v>0</v>
      </c>
      <c r="FR61">
        <f>'Dat1'!VR62</f>
        <v>0</v>
      </c>
      <c r="FS61">
        <f>'Dat1'!VS62</f>
        <v>0</v>
      </c>
      <c r="FT61">
        <f>'Dat1'!VT62</f>
        <v>0</v>
      </c>
      <c r="FU61">
        <f>'Dat1'!VU62</f>
        <v>0</v>
      </c>
      <c r="FV61">
        <f>'Dat1'!VV62</f>
        <v>0</v>
      </c>
      <c r="FW61">
        <f>'Dat1'!VW62</f>
        <v>0</v>
      </c>
      <c r="FX61">
        <f>'Dat1'!VX62</f>
        <v>0</v>
      </c>
      <c r="FY61">
        <f>'Dat1'!VY62</f>
        <v>0</v>
      </c>
      <c r="FZ61">
        <f>'Dat1'!VZ62</f>
        <v>0</v>
      </c>
      <c r="GA61">
        <f>'Dat1'!WA62</f>
        <v>0</v>
      </c>
      <c r="GB61">
        <f>'Dat1'!WB62</f>
        <v>0</v>
      </c>
      <c r="GC61">
        <f>'Dat1'!WC62</f>
        <v>2</v>
      </c>
      <c r="GD61">
        <f>'Dat1'!WD62</f>
        <v>0</v>
      </c>
      <c r="GE61" s="12">
        <f>'Dat1'!WO62</f>
        <v>0</v>
      </c>
      <c r="GF61" s="12">
        <f>'Dat1'!WP62</f>
        <v>0</v>
      </c>
      <c r="GG61">
        <f>'Dat1'!WQ62</f>
        <v>0</v>
      </c>
      <c r="GH61">
        <f>'Dat1'!WR62</f>
        <v>0</v>
      </c>
      <c r="GI61">
        <f>'Dat1'!WS62</f>
        <v>0</v>
      </c>
      <c r="GJ61">
        <f>'Dat1'!WT62</f>
        <v>0</v>
      </c>
      <c r="GK61">
        <f>'Dat1'!WU62</f>
        <v>0</v>
      </c>
      <c r="GL61">
        <f>'Dat1'!WV62</f>
        <v>0</v>
      </c>
      <c r="GM61">
        <f>'Dat1'!WW62</f>
        <v>0</v>
      </c>
      <c r="GN61">
        <f>'Dat1'!WX62</f>
        <v>0</v>
      </c>
      <c r="GO61">
        <f>'Dat1'!WY62</f>
        <v>0</v>
      </c>
      <c r="GP61">
        <f>'Dat1'!WZ62</f>
        <v>0</v>
      </c>
      <c r="GQ61">
        <f>'Dat1'!XA62</f>
        <v>0</v>
      </c>
      <c r="GR61">
        <f>'Dat1'!XB62</f>
        <v>0</v>
      </c>
      <c r="GS61">
        <f>'Dat1'!XC62</f>
        <v>0</v>
      </c>
      <c r="GT61">
        <f>'Dat1'!XD62</f>
        <v>0</v>
      </c>
      <c r="GU61">
        <f>'Dat1'!XE62</f>
        <v>0</v>
      </c>
      <c r="GV61">
        <f>'Dat1'!XF62</f>
        <v>0</v>
      </c>
      <c r="GW61">
        <f>'Dat1'!XG62</f>
        <v>0</v>
      </c>
      <c r="GX61">
        <f>'Dat1'!XH62</f>
        <v>0</v>
      </c>
      <c r="GY61">
        <f>'Dat1'!XI62</f>
        <v>0</v>
      </c>
      <c r="GZ61">
        <f>'Dat1'!XJ62</f>
        <v>0</v>
      </c>
      <c r="HA61">
        <f>'Dat1'!XK62</f>
        <v>0</v>
      </c>
      <c r="HB61">
        <f>'Dat1'!XL62</f>
        <v>0</v>
      </c>
      <c r="HC61">
        <f>'Dat1'!XM62</f>
        <v>0</v>
      </c>
      <c r="HD61">
        <f>'Dat1'!XN62</f>
        <v>0</v>
      </c>
      <c r="HE61">
        <f>'Dat1'!XO62</f>
        <v>0</v>
      </c>
      <c r="HF61">
        <f>'Dat1'!XP62</f>
        <v>0</v>
      </c>
      <c r="HG61" s="12">
        <f t="shared" si="12"/>
        <v>0</v>
      </c>
      <c r="HH61" s="12">
        <f t="shared" si="13"/>
        <v>0</v>
      </c>
      <c r="HI61">
        <f>'Dat1'!XQ62</f>
        <v>0</v>
      </c>
      <c r="HJ61">
        <f>'Dat1'!XR62</f>
        <v>0</v>
      </c>
      <c r="HK61">
        <f>'Dat1'!XS62</f>
        <v>0</v>
      </c>
      <c r="HL61">
        <f>'Dat1'!XT62</f>
        <v>0</v>
      </c>
      <c r="HM61">
        <f>'Dat1'!XU62</f>
        <v>0</v>
      </c>
      <c r="HN61">
        <f>'Dat1'!XV62</f>
        <v>0</v>
      </c>
      <c r="HO61">
        <f>'Dat1'!XW62</f>
        <v>0</v>
      </c>
      <c r="HP61">
        <f>'Dat1'!XX62</f>
        <v>0</v>
      </c>
      <c r="HQ61">
        <f>'Dat1'!XY62</f>
        <v>0</v>
      </c>
      <c r="HR61">
        <f>'Dat1'!XZ62</f>
        <v>0</v>
      </c>
      <c r="HS61">
        <f>'Dat1'!YA62</f>
        <v>0</v>
      </c>
      <c r="HT61">
        <f>'Dat1'!YB62</f>
        <v>0</v>
      </c>
      <c r="HU61">
        <f>'Dat1'!YC62</f>
        <v>0</v>
      </c>
      <c r="HV61">
        <f>'Dat1'!YD62</f>
        <v>0</v>
      </c>
      <c r="HW61">
        <f>'Dat1'!YE62</f>
        <v>0</v>
      </c>
      <c r="HX61">
        <f>'Dat1'!YF62</f>
        <v>0</v>
      </c>
      <c r="HY61">
        <f>'Dat1'!YG62</f>
        <v>0</v>
      </c>
      <c r="HZ61">
        <f>'Dat1'!YH62</f>
        <v>0</v>
      </c>
      <c r="IA61">
        <f>'Dat1'!YI62</f>
        <v>0</v>
      </c>
      <c r="IB61">
        <f>'Dat1'!YJ62</f>
        <v>0</v>
      </c>
      <c r="IC61">
        <f>'Dat1'!YK62</f>
        <v>0</v>
      </c>
      <c r="ID61">
        <f>'Dat1'!YL62</f>
        <v>0</v>
      </c>
      <c r="IE61">
        <f>'Dat1'!YM62</f>
        <v>0</v>
      </c>
      <c r="IF61">
        <f>'Dat1'!YN62</f>
        <v>0</v>
      </c>
      <c r="IG61">
        <f>'Dat1'!YO62</f>
        <v>0</v>
      </c>
      <c r="IH61">
        <f>'Dat1'!YP62</f>
        <v>0</v>
      </c>
      <c r="II61">
        <f>'Dat1'!YQ62</f>
        <v>0</v>
      </c>
      <c r="IJ61">
        <f>'Dat1'!YR62</f>
        <v>0</v>
      </c>
      <c r="IK61">
        <f>'Dat1'!YS62</f>
        <v>0</v>
      </c>
      <c r="IL61">
        <f>'Dat1'!YT62</f>
        <v>0</v>
      </c>
      <c r="IM61">
        <f>'Dat1'!YU62</f>
        <v>0</v>
      </c>
      <c r="IN61">
        <f>'Dat1'!YV62</f>
        <v>0</v>
      </c>
      <c r="IO61">
        <f>'Dat1'!YW62</f>
        <v>0</v>
      </c>
      <c r="IP61">
        <f>'Dat1'!YX62</f>
        <v>0</v>
      </c>
      <c r="IQ61">
        <f>'Dat1'!YY62</f>
        <v>0</v>
      </c>
      <c r="IR61">
        <f>'Dat1'!YZ62</f>
        <v>0</v>
      </c>
      <c r="IS61">
        <f>'Dat1'!ZA62</f>
        <v>0</v>
      </c>
      <c r="IT61">
        <f>'Dat1'!ZB62</f>
        <v>0</v>
      </c>
      <c r="IU61">
        <f>'Dat1'!ZC62</f>
        <v>0</v>
      </c>
      <c r="IV61">
        <f>'Dat1'!ZD62</f>
        <v>0</v>
      </c>
      <c r="IW61">
        <f>'Dat1'!ZE62</f>
        <v>0</v>
      </c>
      <c r="IX61">
        <f>'Dat1'!ZF62</f>
        <v>0</v>
      </c>
      <c r="IY61">
        <f>'Dat1'!ZG62</f>
        <v>0</v>
      </c>
      <c r="IZ61">
        <f>'Dat1'!ZH62</f>
        <v>0</v>
      </c>
      <c r="JA61">
        <f>'Dat1'!ZI62</f>
        <v>0</v>
      </c>
      <c r="JB61">
        <f>'Dat1'!ZJ62</f>
        <v>0</v>
      </c>
      <c r="JC61" s="12">
        <f t="shared" si="21"/>
        <v>0</v>
      </c>
      <c r="JD61" s="12">
        <f t="shared" si="22"/>
        <v>0</v>
      </c>
      <c r="JE61">
        <f>'Dat1'!ZK62</f>
        <v>0</v>
      </c>
      <c r="JF61">
        <f>'Dat1'!ZL62</f>
        <v>0</v>
      </c>
      <c r="JG61">
        <f>'Dat1'!ZM62</f>
        <v>0</v>
      </c>
      <c r="JH61">
        <f>'Dat1'!ZN62</f>
        <v>0</v>
      </c>
      <c r="JI61">
        <f>'Dat1'!ZO62</f>
        <v>0</v>
      </c>
      <c r="JJ61">
        <f>'Dat1'!ZP62</f>
        <v>0</v>
      </c>
      <c r="JK61">
        <f>'Dat1'!ZQ62</f>
        <v>0</v>
      </c>
      <c r="JL61">
        <f>'Dat1'!ZR62</f>
        <v>0</v>
      </c>
      <c r="JM61">
        <f>'Dat1'!ZS62</f>
        <v>0</v>
      </c>
      <c r="JN61">
        <f>'Dat1'!ZT62</f>
        <v>0</v>
      </c>
      <c r="JO61">
        <f>'Dat1'!ZU62</f>
        <v>0</v>
      </c>
      <c r="JP61">
        <f>'Dat1'!ZV62</f>
        <v>0</v>
      </c>
      <c r="JQ61">
        <f>'Dat1'!ZW62</f>
        <v>0</v>
      </c>
      <c r="JR61">
        <f>'Dat1'!ZX62</f>
        <v>0</v>
      </c>
      <c r="JS61">
        <f>'Dat1'!ZY62</f>
        <v>0</v>
      </c>
      <c r="JT61">
        <f>'Dat1'!ZZ62</f>
        <v>0</v>
      </c>
      <c r="JU61">
        <f>'Dat1'!AAA62</f>
        <v>0</v>
      </c>
      <c r="JV61">
        <f>'Dat1'!AAB62</f>
        <v>0</v>
      </c>
      <c r="JW61">
        <f>'Dat1'!AAC62</f>
        <v>0</v>
      </c>
      <c r="JX61">
        <f>'Dat1'!AAD62</f>
        <v>0</v>
      </c>
      <c r="JY61">
        <f>'Dat1'!AAE62</f>
        <v>0</v>
      </c>
      <c r="JZ61">
        <f>'Dat1'!AAF62</f>
        <v>0</v>
      </c>
      <c r="KA61">
        <f>'Dat1'!AAG62</f>
        <v>0</v>
      </c>
      <c r="KB61">
        <f>'Dat1'!AAH62</f>
        <v>0</v>
      </c>
      <c r="KC61">
        <f>'Dat1'!AAI62</f>
        <v>0</v>
      </c>
      <c r="KD61">
        <f>'Dat1'!AAJ62</f>
        <v>0</v>
      </c>
      <c r="KE61">
        <f>'Dat1'!AAK62</f>
        <v>0</v>
      </c>
      <c r="KF61">
        <f>'Dat1'!AAL62</f>
        <v>0</v>
      </c>
      <c r="KG61">
        <f>'Dat1'!AAM62</f>
        <v>0</v>
      </c>
      <c r="KH61">
        <f>'Dat1'!AAN62</f>
        <v>0</v>
      </c>
      <c r="KI61">
        <f>'Dat1'!AAO62</f>
        <v>0</v>
      </c>
      <c r="KJ61">
        <f>'Dat1'!AAP62</f>
        <v>0</v>
      </c>
      <c r="KK61">
        <f>'Dat1'!AAQ62</f>
        <v>0</v>
      </c>
      <c r="KL61">
        <f>'Dat1'!AAR62</f>
        <v>0</v>
      </c>
      <c r="KM61">
        <f>'Dat1'!AAS62</f>
        <v>0</v>
      </c>
      <c r="KN61">
        <f>'Dat1'!AAT62</f>
        <v>0</v>
      </c>
      <c r="KO61">
        <f>'Dat1'!AAU62</f>
        <v>0</v>
      </c>
      <c r="KP61">
        <f>'Dat1'!AAV62</f>
        <v>0</v>
      </c>
      <c r="KQ61">
        <f>'Dat1'!AAW62</f>
        <v>0</v>
      </c>
      <c r="KR61">
        <f>'Dat1'!AAX62</f>
        <v>0</v>
      </c>
      <c r="KS61">
        <f>'Dat1'!AAY62</f>
        <v>0</v>
      </c>
      <c r="KT61">
        <f>'Dat1'!AAZ62</f>
        <v>0</v>
      </c>
      <c r="KU61">
        <f>'Dat1'!ABA62</f>
        <v>0</v>
      </c>
      <c r="KV61">
        <f>'Dat1'!ABB62</f>
        <v>0</v>
      </c>
      <c r="KW61" s="12">
        <f>SUM(Dat1fix!JE61:JZ61)</f>
        <v>0</v>
      </c>
      <c r="KX61" s="12">
        <f t="shared" si="14"/>
        <v>0</v>
      </c>
      <c r="KY61" s="12">
        <f>'Dat1'!ABC62</f>
        <v>0</v>
      </c>
      <c r="KZ61" s="12">
        <f>'Dat1'!ABD62</f>
        <v>0</v>
      </c>
      <c r="LA61">
        <f>'Dat1'!ABE62</f>
        <v>0</v>
      </c>
      <c r="LB61">
        <f>'Dat1'!ABF62</f>
        <v>0</v>
      </c>
      <c r="LC61">
        <f>'Dat1'!ABG62</f>
        <v>0</v>
      </c>
      <c r="LD61">
        <f>'Dat1'!VI62</f>
        <v>0</v>
      </c>
      <c r="LE61">
        <f>'Dat1'!VJ62</f>
        <v>0</v>
      </c>
      <c r="LF61">
        <f>'Dat1'!VK62</f>
        <v>0</v>
      </c>
      <c r="LG61">
        <f>'Dat1'!VL62</f>
        <v>0</v>
      </c>
      <c r="LH61">
        <f>'Dat1'!VM62</f>
        <v>0</v>
      </c>
      <c r="LI61">
        <f>'Dat1'!VN62</f>
        <v>0</v>
      </c>
      <c r="LJ61">
        <f>'Dat1'!VO62</f>
        <v>0</v>
      </c>
      <c r="LK61">
        <f>'Dat1'!VP62</f>
        <v>0</v>
      </c>
      <c r="LL61">
        <f>'Dat1'!VQ62</f>
        <v>0</v>
      </c>
      <c r="LM61">
        <f>'Dat1'!VR62</f>
        <v>0</v>
      </c>
      <c r="LN61">
        <f>'Dat1'!VS62</f>
        <v>0</v>
      </c>
      <c r="LO61">
        <f>'Dat1'!VT62</f>
        <v>0</v>
      </c>
      <c r="LP61">
        <f>'Dat1'!VU62</f>
        <v>0</v>
      </c>
      <c r="LQ61">
        <f>'Dat1'!VV62</f>
        <v>0</v>
      </c>
      <c r="LR61">
        <f>'Dat1'!VW62</f>
        <v>0</v>
      </c>
      <c r="LS61">
        <f>'Dat1'!VX62</f>
        <v>0</v>
      </c>
      <c r="LT61">
        <f>'Dat1'!VY62</f>
        <v>0</v>
      </c>
      <c r="LU61">
        <f>'Dat1'!VZ62</f>
        <v>0</v>
      </c>
      <c r="LV61" s="12">
        <f>'Dat1'!WA62</f>
        <v>0</v>
      </c>
      <c r="LW61" s="12">
        <f>'Dat1'!WB62</f>
        <v>0</v>
      </c>
      <c r="LX61" s="12">
        <f>'Dat1'!WC62</f>
        <v>2</v>
      </c>
      <c r="LY61" s="12">
        <f>'Dat1'!WD62</f>
        <v>0</v>
      </c>
      <c r="LZ61" s="364">
        <f>'Dat1'!AG62</f>
        <v>0</v>
      </c>
      <c r="MA61" s="364">
        <f>'Dat1'!AH62</f>
        <v>1</v>
      </c>
      <c r="MB61" s="364">
        <f>'Dat1'!AI62</f>
        <v>1</v>
      </c>
      <c r="MC61" s="364">
        <f>'Dat1'!AJ62</f>
        <v>1</v>
      </c>
      <c r="MD61" s="364">
        <f>'Dat1'!WE62</f>
        <v>0</v>
      </c>
    </row>
    <row r="62" spans="1:342">
      <c r="A62" s="73"/>
      <c r="G62" s="12"/>
      <c r="H62" s="8"/>
      <c r="I62" s="8"/>
      <c r="AJ62" s="131"/>
      <c r="AK62" s="131"/>
      <c r="CF62" s="131"/>
      <c r="CG62" s="131"/>
      <c r="DZ62" s="131"/>
      <c r="EA62" s="131"/>
      <c r="EB62" s="127"/>
      <c r="EC62" s="127"/>
      <c r="ED62" s="8"/>
      <c r="EE62" s="8"/>
      <c r="EN62" s="131"/>
      <c r="EO62" s="131"/>
      <c r="EP62" s="7"/>
      <c r="EQ62" s="7"/>
      <c r="ER62" s="7"/>
      <c r="ES62" s="7"/>
      <c r="ET62" s="131"/>
      <c r="EU62" s="131"/>
      <c r="EV62" s="131"/>
      <c r="EW62" s="131"/>
      <c r="EX62" s="131"/>
      <c r="EY62" s="131"/>
      <c r="EZ62" s="131"/>
      <c r="FA62" s="131"/>
      <c r="FB62" s="131"/>
      <c r="GE62" s="12"/>
      <c r="GF62" s="12"/>
      <c r="HG62" s="12"/>
      <c r="HH62" s="12"/>
      <c r="JC62" s="12"/>
      <c r="JD62" s="12"/>
      <c r="KW62" s="153"/>
      <c r="KX62" s="153"/>
      <c r="KY62" s="129"/>
      <c r="KZ62" s="153"/>
    </row>
    <row r="63" spans="1:342">
      <c r="A63" s="73"/>
      <c r="G63" s="12"/>
      <c r="H63" s="8"/>
      <c r="I63" s="8"/>
      <c r="AJ63" s="131"/>
      <c r="AK63" s="131"/>
      <c r="CF63" s="131"/>
      <c r="CG63" s="131"/>
      <c r="DZ63" s="131"/>
      <c r="EA63" s="131"/>
      <c r="EB63" s="127"/>
      <c r="EC63" s="127"/>
      <c r="ED63" s="8"/>
      <c r="EE63" s="8"/>
      <c r="EN63" s="131"/>
      <c r="EO63" s="131"/>
      <c r="EP63" s="7"/>
      <c r="EQ63" s="7"/>
      <c r="ER63" s="7"/>
      <c r="ES63" s="7"/>
      <c r="ET63" s="131"/>
      <c r="EU63" s="131"/>
      <c r="EV63" s="131"/>
      <c r="EW63" s="131"/>
      <c r="EX63" s="131"/>
      <c r="EY63" s="131"/>
      <c r="EZ63" s="131"/>
      <c r="FA63" s="131"/>
      <c r="FB63" s="131"/>
      <c r="GE63" s="12"/>
      <c r="GF63" s="12"/>
      <c r="HG63" s="12"/>
      <c r="HH63" s="12"/>
      <c r="JC63" s="12"/>
      <c r="JD63" s="12"/>
      <c r="KW63" s="153"/>
      <c r="KX63" s="153"/>
      <c r="KY63" s="129"/>
      <c r="KZ63" s="153"/>
    </row>
    <row r="64" spans="1:342">
      <c r="A64" s="73"/>
      <c r="G64" s="12"/>
      <c r="H64" s="8"/>
      <c r="I64" s="8"/>
      <c r="AJ64" s="131"/>
      <c r="AK64" s="131"/>
      <c r="CF64" s="131"/>
      <c r="CG64" s="131"/>
      <c r="DZ64" s="131"/>
      <c r="EA64" s="131"/>
      <c r="EB64" s="127"/>
      <c r="EC64" s="127"/>
      <c r="ED64" s="8"/>
      <c r="EE64" s="8"/>
      <c r="EN64" s="131"/>
      <c r="EO64" s="131"/>
      <c r="EP64" s="7"/>
      <c r="EQ64" s="7"/>
      <c r="ER64" s="7"/>
      <c r="ES64" s="7"/>
      <c r="ET64" s="131"/>
      <c r="EU64" s="131"/>
      <c r="EV64" s="131"/>
      <c r="EW64" s="131"/>
      <c r="EX64" s="131"/>
      <c r="EY64" s="131"/>
      <c r="EZ64" s="131"/>
      <c r="FA64" s="131"/>
      <c r="FB64" s="131"/>
      <c r="FY64">
        <f>Dat1fix!GE6+(Dat1fix!GF6/2)</f>
        <v>4</v>
      </c>
      <c r="GE64" s="12"/>
      <c r="GF64" s="12"/>
      <c r="HG64" s="12"/>
      <c r="HH64" s="12"/>
      <c r="JC64" s="12"/>
      <c r="JD64" s="12"/>
      <c r="KW64" s="153"/>
      <c r="KX64" s="153"/>
      <c r="KY64" s="129"/>
      <c r="KZ64" s="153"/>
    </row>
    <row r="65" spans="1:342">
      <c r="A65" s="73"/>
      <c r="G65" s="12"/>
      <c r="H65" s="8"/>
      <c r="I65" s="8"/>
      <c r="AJ65" s="131"/>
      <c r="AK65" s="131"/>
      <c r="CF65" s="131"/>
      <c r="CG65" s="131"/>
      <c r="DZ65" s="131"/>
      <c r="EA65" s="131"/>
      <c r="EB65" s="127"/>
      <c r="EC65" s="127"/>
      <c r="ED65" s="8"/>
      <c r="EE65" s="8"/>
      <c r="EN65" s="131"/>
      <c r="EO65" s="131"/>
      <c r="EP65" s="7"/>
      <c r="EQ65" s="7"/>
      <c r="ER65" s="7"/>
      <c r="ES65" s="7"/>
      <c r="ET65" s="131"/>
      <c r="EU65" s="131"/>
      <c r="EV65" s="131"/>
      <c r="EW65" s="131"/>
      <c r="EX65" s="131"/>
      <c r="EY65" s="131"/>
      <c r="EZ65" s="131"/>
      <c r="FA65" s="131"/>
      <c r="FB65" s="131"/>
      <c r="GE65" s="12"/>
      <c r="GF65" s="12"/>
      <c r="HG65" s="12"/>
      <c r="HH65" s="12"/>
      <c r="JC65" s="12"/>
      <c r="JD65" s="12"/>
      <c r="KW65" s="153"/>
      <c r="KX65" s="153"/>
      <c r="KY65" s="129"/>
      <c r="KZ65" s="153"/>
    </row>
    <row r="66" spans="1:342">
      <c r="A66" s="73"/>
      <c r="G66" s="12"/>
      <c r="H66" s="8"/>
      <c r="I66" s="8"/>
      <c r="AJ66" s="131"/>
      <c r="AK66" s="131"/>
      <c r="CF66" s="131"/>
      <c r="CG66" s="131"/>
      <c r="DZ66" s="131"/>
      <c r="EA66" s="131"/>
      <c r="EB66" s="127"/>
      <c r="EC66" s="127"/>
      <c r="ED66" s="8"/>
      <c r="EE66" s="8"/>
      <c r="EN66" s="131"/>
      <c r="EO66" s="131"/>
      <c r="EP66" s="7"/>
      <c r="EQ66" s="7"/>
      <c r="ER66" s="7"/>
      <c r="ES66" s="7"/>
      <c r="ET66" s="131"/>
      <c r="EU66" s="131"/>
      <c r="EV66" s="131"/>
      <c r="EW66" s="131"/>
      <c r="EX66" s="131"/>
      <c r="EY66" s="131"/>
      <c r="EZ66" s="131"/>
      <c r="FA66" s="131"/>
      <c r="FB66" s="131"/>
      <c r="GE66" s="12"/>
      <c r="GF66" s="12"/>
      <c r="HG66" s="12"/>
      <c r="HH66" s="12"/>
      <c r="JC66" s="12"/>
      <c r="JD66" s="12"/>
      <c r="KW66" s="153"/>
      <c r="KX66" s="153"/>
      <c r="KY66" s="129"/>
      <c r="KZ66" s="153"/>
    </row>
    <row r="67" spans="1:342" s="10" customFormat="1">
      <c r="E67" s="10" t="s">
        <v>925</v>
      </c>
      <c r="G67" s="10">
        <f t="shared" ref="G67:BT67" si="23">SUM(G4:G61)</f>
        <v>3645</v>
      </c>
      <c r="H67" s="361">
        <f t="shared" si="23"/>
        <v>3</v>
      </c>
      <c r="I67" s="10">
        <f t="shared" si="23"/>
        <v>68</v>
      </c>
      <c r="J67" s="10">
        <f>SUM(J4:J61)</f>
        <v>29.75</v>
      </c>
      <c r="K67" s="10">
        <f t="shared" si="23"/>
        <v>0.25</v>
      </c>
      <c r="L67" s="10">
        <f t="shared" si="23"/>
        <v>0</v>
      </c>
      <c r="M67" s="10">
        <f t="shared" si="23"/>
        <v>53.25</v>
      </c>
      <c r="N67" s="10">
        <f t="shared" si="23"/>
        <v>29.75</v>
      </c>
      <c r="O67" s="10">
        <f t="shared" si="23"/>
        <v>6.75</v>
      </c>
      <c r="P67" s="10">
        <f t="shared" si="23"/>
        <v>1.75</v>
      </c>
      <c r="Q67" s="10">
        <f t="shared" si="23"/>
        <v>0.5</v>
      </c>
      <c r="R67" s="10">
        <f t="shared" si="23"/>
        <v>5.75</v>
      </c>
      <c r="S67" s="10">
        <f t="shared" si="23"/>
        <v>6.5</v>
      </c>
      <c r="T67" s="10">
        <f t="shared" si="23"/>
        <v>17</v>
      </c>
      <c r="U67" s="10">
        <f t="shared" si="23"/>
        <v>6.25</v>
      </c>
      <c r="V67" s="10">
        <f t="shared" si="23"/>
        <v>29.25</v>
      </c>
      <c r="W67" s="10">
        <f>SUM(W4:W61)</f>
        <v>164</v>
      </c>
      <c r="X67" s="10">
        <f t="shared" si="23"/>
        <v>0.75</v>
      </c>
      <c r="Y67" s="10">
        <f t="shared" si="23"/>
        <v>35.5</v>
      </c>
      <c r="Z67" s="10">
        <f t="shared" si="23"/>
        <v>117.5</v>
      </c>
      <c r="AA67" s="10">
        <f t="shared" si="23"/>
        <v>58.5</v>
      </c>
      <c r="AB67" s="10">
        <f t="shared" si="23"/>
        <v>26</v>
      </c>
      <c r="AC67" s="10">
        <f t="shared" si="23"/>
        <v>2</v>
      </c>
      <c r="AD67" s="10">
        <f t="shared" si="23"/>
        <v>6</v>
      </c>
      <c r="AE67" s="10">
        <f t="shared" si="23"/>
        <v>7.75</v>
      </c>
      <c r="AF67" s="10">
        <f t="shared" si="23"/>
        <v>11.5</v>
      </c>
      <c r="AG67" s="10">
        <f t="shared" si="23"/>
        <v>50.75</v>
      </c>
      <c r="AH67" s="10">
        <f t="shared" si="23"/>
        <v>25.25</v>
      </c>
      <c r="AI67" s="10">
        <f t="shared" si="23"/>
        <v>41.75</v>
      </c>
      <c r="AJ67" s="10">
        <f t="shared" si="23"/>
        <v>186.75</v>
      </c>
      <c r="AK67" s="10">
        <f t="shared" si="23"/>
        <v>547.25</v>
      </c>
      <c r="AL67" s="10">
        <f t="shared" si="23"/>
        <v>2.25</v>
      </c>
      <c r="AM67" s="10">
        <f t="shared" si="23"/>
        <v>3.5</v>
      </c>
      <c r="AN67" s="10">
        <f t="shared" si="23"/>
        <v>1.25</v>
      </c>
      <c r="AO67" s="10">
        <f t="shared" si="23"/>
        <v>0</v>
      </c>
      <c r="AP67" s="10">
        <f t="shared" si="23"/>
        <v>0</v>
      </c>
      <c r="AQ67" s="10">
        <f t="shared" si="23"/>
        <v>0.25</v>
      </c>
      <c r="AR67" s="10">
        <f t="shared" si="23"/>
        <v>0.25</v>
      </c>
      <c r="AS67" s="10">
        <f t="shared" si="23"/>
        <v>0</v>
      </c>
      <c r="AT67" s="10">
        <f t="shared" si="23"/>
        <v>0</v>
      </c>
      <c r="AU67" s="10">
        <f t="shared" si="23"/>
        <v>0</v>
      </c>
      <c r="AV67" s="10">
        <f t="shared" si="23"/>
        <v>3</v>
      </c>
      <c r="AW67" s="10">
        <f t="shared" si="23"/>
        <v>0</v>
      </c>
      <c r="AX67" s="10">
        <f t="shared" si="23"/>
        <v>0</v>
      </c>
      <c r="AY67" s="10">
        <f t="shared" si="23"/>
        <v>0</v>
      </c>
      <c r="AZ67" s="10">
        <f t="shared" si="23"/>
        <v>0</v>
      </c>
      <c r="BA67" s="10">
        <f t="shared" si="23"/>
        <v>0</v>
      </c>
      <c r="BB67" s="10">
        <f t="shared" si="23"/>
        <v>5</v>
      </c>
      <c r="BC67" s="10">
        <f t="shared" si="23"/>
        <v>3.5</v>
      </c>
      <c r="BD67" s="10">
        <f t="shared" si="23"/>
        <v>5.25</v>
      </c>
      <c r="BE67" s="10">
        <f t="shared" si="23"/>
        <v>0</v>
      </c>
      <c r="BF67" s="10">
        <f t="shared" si="23"/>
        <v>0</v>
      </c>
      <c r="BG67" s="10">
        <f t="shared" si="23"/>
        <v>0</v>
      </c>
      <c r="BH67" s="10">
        <f t="shared" si="23"/>
        <v>3.25</v>
      </c>
      <c r="BI67" s="10">
        <f t="shared" si="23"/>
        <v>1</v>
      </c>
      <c r="BJ67" s="10">
        <f t="shared" si="23"/>
        <v>47.5</v>
      </c>
      <c r="BK67" s="10">
        <f t="shared" si="23"/>
        <v>7</v>
      </c>
      <c r="BL67" s="10">
        <f t="shared" si="23"/>
        <v>0</v>
      </c>
      <c r="BM67" s="10">
        <f t="shared" si="23"/>
        <v>6.25</v>
      </c>
      <c r="BN67" s="10">
        <f t="shared" si="23"/>
        <v>3.5</v>
      </c>
      <c r="BO67" s="10">
        <f t="shared" si="23"/>
        <v>4.5</v>
      </c>
      <c r="BP67" s="10">
        <f t="shared" si="23"/>
        <v>0</v>
      </c>
      <c r="BQ67" s="10">
        <f t="shared" si="23"/>
        <v>16.5</v>
      </c>
      <c r="BR67" s="10">
        <f t="shared" si="23"/>
        <v>3.25</v>
      </c>
      <c r="BS67" s="10">
        <f t="shared" si="23"/>
        <v>1</v>
      </c>
      <c r="BT67" s="10">
        <f t="shared" si="23"/>
        <v>0</v>
      </c>
      <c r="BU67" s="10">
        <f t="shared" ref="BU67:EF67" si="24">SUM(BU4:BU61)</f>
        <v>1.5</v>
      </c>
      <c r="BV67" s="10">
        <f t="shared" si="24"/>
        <v>0</v>
      </c>
      <c r="BW67" s="10">
        <f t="shared" si="24"/>
        <v>0.5</v>
      </c>
      <c r="BX67" s="10">
        <f t="shared" si="24"/>
        <v>5.25</v>
      </c>
      <c r="BY67" s="10">
        <f t="shared" si="24"/>
        <v>1</v>
      </c>
      <c r="BZ67" s="10">
        <f t="shared" si="24"/>
        <v>3.75</v>
      </c>
      <c r="CA67" s="10">
        <f t="shared" si="24"/>
        <v>7.5</v>
      </c>
      <c r="CB67" s="10">
        <f t="shared" si="24"/>
        <v>0</v>
      </c>
      <c r="CC67" s="10">
        <f t="shared" si="24"/>
        <v>0.5</v>
      </c>
      <c r="CD67" s="10">
        <f t="shared" si="24"/>
        <v>4.25</v>
      </c>
      <c r="CE67" s="10">
        <f t="shared" si="24"/>
        <v>33</v>
      </c>
      <c r="CF67" s="10">
        <f t="shared" si="24"/>
        <v>27.5</v>
      </c>
      <c r="CG67" s="10">
        <f t="shared" si="24"/>
        <v>147.75</v>
      </c>
      <c r="CH67" s="10">
        <f t="shared" si="24"/>
        <v>0</v>
      </c>
      <c r="CI67" s="10">
        <f t="shared" si="24"/>
        <v>0</v>
      </c>
      <c r="CJ67" s="10">
        <f t="shared" si="24"/>
        <v>0</v>
      </c>
      <c r="CK67" s="10">
        <f t="shared" si="24"/>
        <v>0</v>
      </c>
      <c r="CL67" s="10">
        <f t="shared" si="24"/>
        <v>0</v>
      </c>
      <c r="CM67" s="10">
        <f t="shared" si="24"/>
        <v>0.25</v>
      </c>
      <c r="CN67" s="10">
        <f t="shared" si="24"/>
        <v>5</v>
      </c>
      <c r="CO67" s="10">
        <f t="shared" si="24"/>
        <v>0</v>
      </c>
      <c r="CP67" s="10">
        <f t="shared" si="24"/>
        <v>0</v>
      </c>
      <c r="CQ67" s="10">
        <f t="shared" si="24"/>
        <v>0</v>
      </c>
      <c r="CR67" s="10">
        <f t="shared" si="24"/>
        <v>0</v>
      </c>
      <c r="CS67" s="10">
        <f t="shared" si="24"/>
        <v>0</v>
      </c>
      <c r="CT67" s="10">
        <f t="shared" si="24"/>
        <v>0</v>
      </c>
      <c r="CU67" s="10">
        <f t="shared" si="24"/>
        <v>0</v>
      </c>
      <c r="CV67" s="10">
        <f t="shared" si="24"/>
        <v>0.5</v>
      </c>
      <c r="CW67" s="10">
        <f t="shared" si="24"/>
        <v>0.25</v>
      </c>
      <c r="CX67" s="10">
        <f t="shared" si="24"/>
        <v>0.75</v>
      </c>
      <c r="CY67" s="10">
        <f t="shared" si="24"/>
        <v>0</v>
      </c>
      <c r="CZ67" s="10">
        <f t="shared" si="24"/>
        <v>0</v>
      </c>
      <c r="DA67" s="10">
        <f t="shared" si="24"/>
        <v>0</v>
      </c>
      <c r="DB67" s="10">
        <f t="shared" si="24"/>
        <v>2.5</v>
      </c>
      <c r="DC67" s="10">
        <f t="shared" si="24"/>
        <v>5.75</v>
      </c>
      <c r="DD67" s="10">
        <f t="shared" si="24"/>
        <v>8</v>
      </c>
      <c r="DE67" s="10">
        <f t="shared" si="24"/>
        <v>35.25</v>
      </c>
      <c r="DF67" s="10">
        <f t="shared" si="24"/>
        <v>9.25</v>
      </c>
      <c r="DG67" s="10">
        <f t="shared" si="24"/>
        <v>14.25</v>
      </c>
      <c r="DH67" s="10">
        <f t="shared" si="24"/>
        <v>0.25</v>
      </c>
      <c r="DI67" s="10">
        <f t="shared" si="24"/>
        <v>29.5</v>
      </c>
      <c r="DJ67" s="10">
        <f t="shared" si="24"/>
        <v>112.25</v>
      </c>
      <c r="DK67" s="10">
        <f t="shared" si="24"/>
        <v>0.75</v>
      </c>
      <c r="DL67" s="10">
        <f t="shared" si="24"/>
        <v>10.75</v>
      </c>
      <c r="DM67" s="10">
        <f t="shared" si="24"/>
        <v>20.5</v>
      </c>
      <c r="DN67" s="10">
        <f t="shared" si="24"/>
        <v>0</v>
      </c>
      <c r="DO67" s="10">
        <f t="shared" si="24"/>
        <v>0</v>
      </c>
      <c r="DP67" s="10">
        <f t="shared" si="24"/>
        <v>22</v>
      </c>
      <c r="DQ67" s="10">
        <f t="shared" si="24"/>
        <v>11.75</v>
      </c>
      <c r="DR67" s="10">
        <f t="shared" si="24"/>
        <v>4.25</v>
      </c>
      <c r="DS67" s="10">
        <f t="shared" si="24"/>
        <v>65.25</v>
      </c>
      <c r="DT67" s="10">
        <f t="shared" si="24"/>
        <v>55.25</v>
      </c>
      <c r="DU67" s="10">
        <f t="shared" si="24"/>
        <v>0.25</v>
      </c>
      <c r="DV67" s="10">
        <f t="shared" si="24"/>
        <v>1</v>
      </c>
      <c r="DW67" s="10">
        <f t="shared" si="24"/>
        <v>3.5</v>
      </c>
      <c r="DX67" s="10">
        <f t="shared" si="24"/>
        <v>30</v>
      </c>
      <c r="DY67" s="10">
        <f t="shared" si="24"/>
        <v>30.25</v>
      </c>
      <c r="DZ67" s="10">
        <f t="shared" si="24"/>
        <v>15</v>
      </c>
      <c r="EA67" s="10">
        <f t="shared" si="24"/>
        <v>464.25</v>
      </c>
      <c r="EB67" s="10">
        <f t="shared" si="24"/>
        <v>7.5</v>
      </c>
      <c r="EC67" s="10">
        <f t="shared" si="24"/>
        <v>6.75</v>
      </c>
      <c r="ED67" s="10">
        <f t="shared" si="24"/>
        <v>7.5</v>
      </c>
      <c r="EE67" s="10">
        <f t="shared" si="24"/>
        <v>6.75</v>
      </c>
      <c r="EF67" s="10">
        <f t="shared" si="24"/>
        <v>7.25</v>
      </c>
      <c r="EG67" s="10">
        <f t="shared" ref="EG67:GS67" si="25">SUM(EG4:EG61)</f>
        <v>21.5</v>
      </c>
      <c r="EH67" s="10">
        <f t="shared" si="25"/>
        <v>6.75</v>
      </c>
      <c r="EI67" s="10">
        <f t="shared" si="25"/>
        <v>4.25</v>
      </c>
      <c r="EJ67" s="10">
        <f t="shared" si="25"/>
        <v>1.5</v>
      </c>
      <c r="EK67" s="10">
        <f t="shared" si="25"/>
        <v>8.5</v>
      </c>
      <c r="EL67" s="10">
        <f t="shared" si="25"/>
        <v>2.5</v>
      </c>
      <c r="EM67" s="10">
        <f t="shared" si="25"/>
        <v>3</v>
      </c>
      <c r="EN67" s="10">
        <f t="shared" si="25"/>
        <v>39.75</v>
      </c>
      <c r="EO67" s="10">
        <f t="shared" si="25"/>
        <v>15.5</v>
      </c>
      <c r="EP67" s="10">
        <f t="shared" si="25"/>
        <v>1100.5</v>
      </c>
      <c r="EQ67" s="10">
        <f t="shared" si="25"/>
        <v>104.5</v>
      </c>
      <c r="ER67" s="10">
        <f t="shared" si="25"/>
        <v>323.5</v>
      </c>
      <c r="ES67" s="10">
        <f t="shared" si="25"/>
        <v>96.5</v>
      </c>
      <c r="ET67" s="10">
        <f t="shared" si="25"/>
        <v>2</v>
      </c>
      <c r="EU67" s="10">
        <f t="shared" si="25"/>
        <v>42</v>
      </c>
      <c r="EV67" s="10">
        <f t="shared" si="25"/>
        <v>150</v>
      </c>
      <c r="EW67" s="10">
        <f t="shared" si="25"/>
        <v>262</v>
      </c>
      <c r="EX67" s="10">
        <f t="shared" si="25"/>
        <v>428</v>
      </c>
      <c r="EY67" s="10">
        <f t="shared" si="25"/>
        <v>261.5</v>
      </c>
      <c r="EZ67" s="10">
        <f t="shared" si="25"/>
        <v>101</v>
      </c>
      <c r="FA67" s="10">
        <f t="shared" si="25"/>
        <v>16.5</v>
      </c>
      <c r="FB67" s="10">
        <f t="shared" si="25"/>
        <v>5</v>
      </c>
      <c r="FC67" s="10">
        <f t="shared" si="25"/>
        <v>0</v>
      </c>
      <c r="FD67" s="10">
        <f t="shared" si="25"/>
        <v>0</v>
      </c>
      <c r="FE67" s="10">
        <f t="shared" si="25"/>
        <v>0</v>
      </c>
      <c r="FF67" s="10">
        <f t="shared" si="25"/>
        <v>0</v>
      </c>
      <c r="FG67" s="10">
        <f t="shared" si="25"/>
        <v>0</v>
      </c>
      <c r="FH67" s="10">
        <f t="shared" si="25"/>
        <v>0</v>
      </c>
      <c r="FI67" s="10">
        <f t="shared" si="25"/>
        <v>1</v>
      </c>
      <c r="FJ67" s="10">
        <f t="shared" si="25"/>
        <v>1</v>
      </c>
      <c r="FK67" s="10">
        <f t="shared" si="25"/>
        <v>1</v>
      </c>
      <c r="FL67" s="10">
        <f t="shared" si="25"/>
        <v>2</v>
      </c>
      <c r="FM67" s="10">
        <f t="shared" si="25"/>
        <v>457</v>
      </c>
      <c r="FN67" s="10">
        <f t="shared" si="25"/>
        <v>842</v>
      </c>
      <c r="FO67" s="10">
        <f t="shared" si="25"/>
        <v>262</v>
      </c>
      <c r="FP67" s="10">
        <f t="shared" si="25"/>
        <v>686</v>
      </c>
      <c r="FQ67" s="10">
        <f t="shared" si="25"/>
        <v>10</v>
      </c>
      <c r="FR67" s="10">
        <f t="shared" si="25"/>
        <v>19</v>
      </c>
      <c r="FS67" s="10">
        <f t="shared" si="25"/>
        <v>63</v>
      </c>
      <c r="FT67" s="10">
        <f t="shared" si="25"/>
        <v>176</v>
      </c>
      <c r="FU67" s="10">
        <f t="shared" si="25"/>
        <v>270</v>
      </c>
      <c r="FV67" s="10">
        <f t="shared" si="25"/>
        <v>38</v>
      </c>
      <c r="FW67" s="10">
        <f t="shared" si="25"/>
        <v>55</v>
      </c>
      <c r="FX67" s="10">
        <f t="shared" si="25"/>
        <v>0</v>
      </c>
      <c r="FY67" s="10">
        <f t="shared" si="25"/>
        <v>1880</v>
      </c>
      <c r="FZ67" s="10">
        <f t="shared" si="25"/>
        <v>2046</v>
      </c>
      <c r="GA67" s="10">
        <f t="shared" si="25"/>
        <v>49</v>
      </c>
      <c r="GB67" s="10">
        <f t="shared" si="25"/>
        <v>27</v>
      </c>
      <c r="GC67" s="10">
        <f t="shared" si="25"/>
        <v>105</v>
      </c>
      <c r="GD67" s="10">
        <f t="shared" si="25"/>
        <v>8</v>
      </c>
      <c r="GE67" s="10">
        <f t="shared" si="25"/>
        <v>34</v>
      </c>
      <c r="GF67" s="10">
        <f t="shared" si="25"/>
        <v>125</v>
      </c>
      <c r="GG67" s="10">
        <f>SUM(GG4:GG61)</f>
        <v>102</v>
      </c>
      <c r="GH67" s="10">
        <f t="shared" si="25"/>
        <v>1</v>
      </c>
      <c r="GI67" s="10">
        <f t="shared" si="25"/>
        <v>0</v>
      </c>
      <c r="GJ67" s="10">
        <f t="shared" si="25"/>
        <v>214</v>
      </c>
      <c r="GK67" s="10">
        <f t="shared" si="25"/>
        <v>52</v>
      </c>
      <c r="GL67" s="10">
        <f t="shared" si="25"/>
        <v>22</v>
      </c>
      <c r="GM67" s="10">
        <f t="shared" si="25"/>
        <v>3</v>
      </c>
      <c r="GN67" s="10">
        <f t="shared" si="25"/>
        <v>1</v>
      </c>
      <c r="GO67" s="10">
        <f t="shared" si="25"/>
        <v>15</v>
      </c>
      <c r="GP67" s="10">
        <f t="shared" si="25"/>
        <v>11</v>
      </c>
      <c r="GQ67" s="10">
        <f t="shared" si="25"/>
        <v>64</v>
      </c>
      <c r="GR67" s="10">
        <f t="shared" si="25"/>
        <v>9</v>
      </c>
      <c r="GS67" s="10">
        <f t="shared" si="25"/>
        <v>106</v>
      </c>
      <c r="GU67" s="10">
        <f t="shared" ref="GU67:JF67" si="26">SUM(GU4:GU61)</f>
        <v>0</v>
      </c>
      <c r="GV67" s="10">
        <f t="shared" si="26"/>
        <v>91</v>
      </c>
      <c r="GW67" s="10">
        <f t="shared" si="26"/>
        <v>548</v>
      </c>
      <c r="GX67" s="10">
        <f t="shared" si="26"/>
        <v>276</v>
      </c>
      <c r="GY67" s="10">
        <f t="shared" si="26"/>
        <v>176</v>
      </c>
      <c r="GZ67" s="10">
        <f t="shared" si="26"/>
        <v>14</v>
      </c>
      <c r="HA67" s="10">
        <f t="shared" si="26"/>
        <v>18</v>
      </c>
      <c r="HB67" s="10">
        <f t="shared" si="26"/>
        <v>68</v>
      </c>
      <c r="HC67" s="10">
        <f t="shared" si="26"/>
        <v>36</v>
      </c>
      <c r="HD67" s="10">
        <f t="shared" si="26"/>
        <v>316</v>
      </c>
      <c r="HE67" s="10">
        <f t="shared" si="26"/>
        <v>214</v>
      </c>
      <c r="HF67" s="10">
        <f t="shared" si="26"/>
        <v>147</v>
      </c>
      <c r="HG67" s="10">
        <f t="shared" si="26"/>
        <v>600</v>
      </c>
      <c r="HH67" s="10">
        <f t="shared" si="26"/>
        <v>2745</v>
      </c>
      <c r="HI67" s="10">
        <f t="shared" si="26"/>
        <v>2</v>
      </c>
      <c r="HJ67" s="10">
        <f t="shared" si="26"/>
        <v>8</v>
      </c>
      <c r="HK67" s="10">
        <f t="shared" si="26"/>
        <v>0</v>
      </c>
      <c r="HL67" s="10">
        <f t="shared" si="26"/>
        <v>0</v>
      </c>
      <c r="HM67" s="10">
        <f t="shared" si="26"/>
        <v>0</v>
      </c>
      <c r="HN67" s="10">
        <f t="shared" si="26"/>
        <v>6</v>
      </c>
      <c r="HO67" s="10">
        <f t="shared" si="26"/>
        <v>0</v>
      </c>
      <c r="HP67" s="10">
        <f t="shared" si="26"/>
        <v>0</v>
      </c>
      <c r="HQ67" s="10">
        <f t="shared" si="26"/>
        <v>9</v>
      </c>
      <c r="HR67" s="10">
        <f t="shared" si="26"/>
        <v>14</v>
      </c>
      <c r="HS67" s="10">
        <f t="shared" si="26"/>
        <v>8</v>
      </c>
      <c r="HT67" s="10">
        <f t="shared" si="26"/>
        <v>40</v>
      </c>
      <c r="HU67" s="10">
        <f t="shared" si="26"/>
        <v>8</v>
      </c>
      <c r="HV67" s="10">
        <f t="shared" si="26"/>
        <v>0</v>
      </c>
      <c r="HW67" s="10">
        <f t="shared" si="26"/>
        <v>0</v>
      </c>
      <c r="HX67" s="10">
        <f t="shared" si="26"/>
        <v>25</v>
      </c>
      <c r="HY67" s="10">
        <f t="shared" si="26"/>
        <v>58</v>
      </c>
      <c r="HZ67" s="10">
        <f t="shared" si="26"/>
        <v>29</v>
      </c>
      <c r="IA67" s="10">
        <f t="shared" si="26"/>
        <v>236</v>
      </c>
      <c r="IB67" s="10">
        <f t="shared" si="26"/>
        <v>0</v>
      </c>
      <c r="IC67" s="10">
        <f t="shared" si="26"/>
        <v>0</v>
      </c>
      <c r="ID67" s="10">
        <f t="shared" si="26"/>
        <v>0</v>
      </c>
      <c r="IE67" s="10">
        <f t="shared" si="26"/>
        <v>43</v>
      </c>
      <c r="IF67" s="10">
        <f t="shared" si="26"/>
        <v>24</v>
      </c>
      <c r="IG67" s="10">
        <f t="shared" si="26"/>
        <v>542</v>
      </c>
      <c r="IH67" s="10">
        <f t="shared" si="26"/>
        <v>76</v>
      </c>
      <c r="II67" s="10">
        <f t="shared" si="26"/>
        <v>0</v>
      </c>
      <c r="IJ67" s="10">
        <f t="shared" si="26"/>
        <v>58</v>
      </c>
      <c r="IK67" s="10">
        <f t="shared" si="26"/>
        <v>25</v>
      </c>
      <c r="IL67" s="10">
        <f t="shared" si="26"/>
        <v>283</v>
      </c>
      <c r="IM67" s="10">
        <f t="shared" si="26"/>
        <v>0</v>
      </c>
      <c r="IN67" s="10">
        <f t="shared" si="26"/>
        <v>74</v>
      </c>
      <c r="IO67" s="10">
        <f t="shared" si="26"/>
        <v>58</v>
      </c>
      <c r="IP67" s="10">
        <f t="shared" si="26"/>
        <v>8</v>
      </c>
      <c r="IQ67" s="10">
        <f t="shared" si="26"/>
        <v>61</v>
      </c>
      <c r="IR67" s="10">
        <f t="shared" si="26"/>
        <v>63</v>
      </c>
      <c r="IS67" s="10">
        <f t="shared" si="26"/>
        <v>0</v>
      </c>
      <c r="IT67" s="10">
        <f t="shared" si="26"/>
        <v>19</v>
      </c>
      <c r="IU67" s="10">
        <f t="shared" si="26"/>
        <v>34</v>
      </c>
      <c r="IV67" s="10">
        <f t="shared" si="26"/>
        <v>78</v>
      </c>
      <c r="IW67" s="10">
        <f t="shared" si="26"/>
        <v>93</v>
      </c>
      <c r="IX67" s="10">
        <f t="shared" si="26"/>
        <v>123</v>
      </c>
      <c r="IY67" s="10">
        <f t="shared" si="26"/>
        <v>16</v>
      </c>
      <c r="IZ67" s="10">
        <f t="shared" si="26"/>
        <v>11</v>
      </c>
      <c r="JA67" s="10">
        <f t="shared" si="26"/>
        <v>269</v>
      </c>
      <c r="JB67" s="10">
        <f t="shared" si="26"/>
        <v>255</v>
      </c>
      <c r="JC67" s="10">
        <f t="shared" si="26"/>
        <v>486</v>
      </c>
      <c r="JD67" s="10">
        <f t="shared" si="26"/>
        <v>2170</v>
      </c>
      <c r="JE67" s="10">
        <f t="shared" si="26"/>
        <v>0</v>
      </c>
      <c r="JF67" s="10">
        <f t="shared" si="26"/>
        <v>40</v>
      </c>
      <c r="JG67" s="10">
        <f t="shared" ref="JG67:LY67" si="27">SUM(JG4:JG61)</f>
        <v>0</v>
      </c>
      <c r="JH67" s="10">
        <f t="shared" si="27"/>
        <v>0</v>
      </c>
      <c r="JI67" s="10">
        <f t="shared" si="27"/>
        <v>0</v>
      </c>
      <c r="JJ67" s="10">
        <f t="shared" si="27"/>
        <v>1</v>
      </c>
      <c r="JK67" s="10">
        <f t="shared" si="27"/>
        <v>20</v>
      </c>
      <c r="JL67" s="10">
        <f t="shared" si="27"/>
        <v>0</v>
      </c>
      <c r="JM67" s="10">
        <f t="shared" si="27"/>
        <v>2</v>
      </c>
      <c r="JN67" s="10">
        <f t="shared" si="27"/>
        <v>0</v>
      </c>
      <c r="JO67" s="10">
        <f t="shared" si="27"/>
        <v>0</v>
      </c>
      <c r="JP67" s="10">
        <f t="shared" si="27"/>
        <v>0</v>
      </c>
      <c r="JQ67" s="10">
        <f t="shared" si="27"/>
        <v>0</v>
      </c>
      <c r="JR67" s="10">
        <f t="shared" si="27"/>
        <v>0</v>
      </c>
      <c r="JS67" s="10">
        <f t="shared" si="27"/>
        <v>8</v>
      </c>
      <c r="JT67" s="10">
        <f t="shared" si="27"/>
        <v>0</v>
      </c>
      <c r="JU67" s="10">
        <f t="shared" si="27"/>
        <v>7</v>
      </c>
      <c r="JV67" s="10">
        <f t="shared" si="27"/>
        <v>0</v>
      </c>
      <c r="JW67" s="10">
        <f t="shared" si="27"/>
        <v>0</v>
      </c>
      <c r="JX67" s="10">
        <f t="shared" si="27"/>
        <v>0</v>
      </c>
      <c r="JY67" s="10">
        <f t="shared" si="27"/>
        <v>11</v>
      </c>
      <c r="JZ67" s="10">
        <f t="shared" si="27"/>
        <v>28</v>
      </c>
      <c r="KA67" s="10">
        <f t="shared" si="27"/>
        <v>58</v>
      </c>
      <c r="KB67" s="10">
        <f t="shared" si="27"/>
        <v>196</v>
      </c>
      <c r="KC67" s="10">
        <f t="shared" si="27"/>
        <v>62</v>
      </c>
      <c r="KD67" s="10">
        <f t="shared" si="27"/>
        <v>286</v>
      </c>
      <c r="KE67" s="10">
        <f t="shared" si="27"/>
        <v>43</v>
      </c>
      <c r="KF67" s="10">
        <f t="shared" si="27"/>
        <v>257</v>
      </c>
      <c r="KG67" s="10">
        <f t="shared" si="27"/>
        <v>587</v>
      </c>
      <c r="KH67" s="10">
        <f t="shared" si="27"/>
        <v>54</v>
      </c>
      <c r="KI67" s="10">
        <f t="shared" si="27"/>
        <v>115</v>
      </c>
      <c r="KJ67" s="10">
        <f t="shared" si="27"/>
        <v>375</v>
      </c>
      <c r="KK67" s="10">
        <f t="shared" si="27"/>
        <v>9</v>
      </c>
      <c r="KL67" s="10">
        <f t="shared" si="27"/>
        <v>20</v>
      </c>
      <c r="KM67" s="10">
        <f t="shared" si="27"/>
        <v>273</v>
      </c>
      <c r="KN67" s="10">
        <f t="shared" si="27"/>
        <v>172</v>
      </c>
      <c r="KO67" s="10">
        <f t="shared" si="27"/>
        <v>15</v>
      </c>
      <c r="KP67" s="10">
        <f t="shared" si="27"/>
        <v>388</v>
      </c>
      <c r="KQ67" s="10">
        <f t="shared" si="27"/>
        <v>327</v>
      </c>
      <c r="KR67" s="10">
        <f t="shared" si="27"/>
        <v>2</v>
      </c>
      <c r="KS67" s="10">
        <f t="shared" si="27"/>
        <v>7</v>
      </c>
      <c r="KT67" s="10">
        <f t="shared" si="27"/>
        <v>25</v>
      </c>
      <c r="KU67" s="10">
        <f t="shared" si="27"/>
        <v>128</v>
      </c>
      <c r="KV67" s="10">
        <f t="shared" si="27"/>
        <v>291</v>
      </c>
      <c r="KW67" s="10">
        <f t="shared" si="27"/>
        <v>117</v>
      </c>
      <c r="KX67" s="10">
        <f t="shared" si="27"/>
        <v>3690</v>
      </c>
      <c r="KY67" s="10">
        <f t="shared" si="27"/>
        <v>37</v>
      </c>
      <c r="KZ67" s="10">
        <f t="shared" si="27"/>
        <v>134</v>
      </c>
      <c r="LA67" s="10">
        <f t="shared" si="27"/>
        <v>0</v>
      </c>
      <c r="LB67" s="10">
        <f t="shared" si="27"/>
        <v>0</v>
      </c>
      <c r="LC67" s="10">
        <f t="shared" si="27"/>
        <v>0</v>
      </c>
      <c r="LD67" s="10">
        <f t="shared" si="27"/>
        <v>1</v>
      </c>
      <c r="LE67" s="10">
        <f t="shared" si="27"/>
        <v>1</v>
      </c>
      <c r="LF67" s="10">
        <f>SUM(LF4:LF61)</f>
        <v>1</v>
      </c>
      <c r="LG67" s="10">
        <f>SUM(LG4:LG61)</f>
        <v>2</v>
      </c>
      <c r="LH67" s="10">
        <f>SUM(LH4:LH61)</f>
        <v>457</v>
      </c>
      <c r="LI67" s="10">
        <f t="shared" si="27"/>
        <v>842</v>
      </c>
      <c r="LJ67" s="10">
        <f t="shared" si="27"/>
        <v>262</v>
      </c>
      <c r="LK67" s="10">
        <f t="shared" si="27"/>
        <v>686</v>
      </c>
      <c r="LL67" s="10">
        <f t="shared" si="27"/>
        <v>10</v>
      </c>
      <c r="LM67" s="10">
        <f t="shared" si="27"/>
        <v>19</v>
      </c>
      <c r="LN67" s="10">
        <f t="shared" si="27"/>
        <v>63</v>
      </c>
      <c r="LO67" s="10">
        <f t="shared" ref="LO67:LW67" si="28">SUM(LO4:LO61)</f>
        <v>176</v>
      </c>
      <c r="LP67" s="10">
        <f t="shared" si="28"/>
        <v>270</v>
      </c>
      <c r="LQ67" s="10">
        <f t="shared" si="28"/>
        <v>38</v>
      </c>
      <c r="LR67" s="10">
        <f>SUM(LR4:LR61)</f>
        <v>55</v>
      </c>
      <c r="LS67" s="10">
        <f t="shared" si="28"/>
        <v>0</v>
      </c>
      <c r="LT67" s="10">
        <f t="shared" si="28"/>
        <v>1880</v>
      </c>
      <c r="LU67" s="10">
        <f t="shared" si="28"/>
        <v>2046</v>
      </c>
      <c r="LV67" s="10">
        <f t="shared" si="28"/>
        <v>49</v>
      </c>
      <c r="LW67" s="10">
        <f t="shared" si="28"/>
        <v>27</v>
      </c>
      <c r="LX67" s="10">
        <f t="shared" si="27"/>
        <v>105</v>
      </c>
      <c r="LY67" s="10">
        <f t="shared" si="27"/>
        <v>8</v>
      </c>
      <c r="LZ67" s="10">
        <f>SUM(LZ4:LZ61)</f>
        <v>639</v>
      </c>
      <c r="MA67" s="10">
        <f>SUM(MA4:MA61)</f>
        <v>574</v>
      </c>
      <c r="MB67" s="10">
        <f>SUM(MB4:MB61)</f>
        <v>670</v>
      </c>
      <c r="MC67" s="10">
        <f>SUM(MC4:MC61)</f>
        <v>548</v>
      </c>
      <c r="MD67" s="10">
        <f>SUM(MD4:MD61)</f>
        <v>2376</v>
      </c>
    </row>
    <row r="68" spans="1:342" s="360" customFormat="1">
      <c r="E68" s="360" t="s">
        <v>1037</v>
      </c>
      <c r="G68" s="369">
        <f t="shared" ref="G68:BT68" si="29">SUMIF($E4:$E61,"=2",G4:G61)</f>
        <v>1219</v>
      </c>
      <c r="H68" s="362">
        <f t="shared" si="29"/>
        <v>1.5</v>
      </c>
      <c r="I68" s="360">
        <f t="shared" si="29"/>
        <v>13.25</v>
      </c>
      <c r="J68" s="360">
        <f>SUMIF($E4:$E61,"=2",J4:J61)</f>
        <v>2.5</v>
      </c>
      <c r="K68" s="360">
        <f t="shared" si="29"/>
        <v>0</v>
      </c>
      <c r="L68" s="360">
        <f t="shared" si="29"/>
        <v>0</v>
      </c>
      <c r="M68" s="360">
        <f t="shared" si="29"/>
        <v>14</v>
      </c>
      <c r="N68" s="360">
        <f t="shared" si="29"/>
        <v>6.5</v>
      </c>
      <c r="O68" s="360">
        <f t="shared" si="29"/>
        <v>0.25</v>
      </c>
      <c r="P68" s="360">
        <f t="shared" si="29"/>
        <v>0</v>
      </c>
      <c r="Q68" s="360">
        <f t="shared" si="29"/>
        <v>0.5</v>
      </c>
      <c r="R68" s="360">
        <f t="shared" si="29"/>
        <v>0.5</v>
      </c>
      <c r="S68" s="360">
        <f t="shared" si="29"/>
        <v>6</v>
      </c>
      <c r="T68" s="360">
        <f t="shared" si="29"/>
        <v>5.5</v>
      </c>
      <c r="U68" s="360">
        <f t="shared" si="29"/>
        <v>2.25</v>
      </c>
      <c r="V68" s="360">
        <f t="shared" si="29"/>
        <v>6.25</v>
      </c>
      <c r="W68" s="360">
        <f>SUMIF($E4:$E61,"=2",W4:W61)</f>
        <v>46.75</v>
      </c>
      <c r="X68" s="360">
        <f t="shared" si="29"/>
        <v>0</v>
      </c>
      <c r="Y68" s="360">
        <f t="shared" si="29"/>
        <v>0</v>
      </c>
      <c r="Z68" s="360">
        <f t="shared" si="29"/>
        <v>42.25</v>
      </c>
      <c r="AA68" s="360">
        <f t="shared" si="29"/>
        <v>30.25</v>
      </c>
      <c r="AB68" s="360">
        <f t="shared" si="29"/>
        <v>8.5</v>
      </c>
      <c r="AC68" s="360">
        <f t="shared" si="29"/>
        <v>1.75</v>
      </c>
      <c r="AD68" s="360">
        <f t="shared" si="29"/>
        <v>3</v>
      </c>
      <c r="AE68" s="360">
        <f t="shared" si="29"/>
        <v>1.75</v>
      </c>
      <c r="AF68" s="360">
        <f t="shared" si="29"/>
        <v>7.25</v>
      </c>
      <c r="AG68" s="360">
        <f t="shared" si="29"/>
        <v>16.75</v>
      </c>
      <c r="AH68" s="360">
        <f t="shared" si="29"/>
        <v>13.5</v>
      </c>
      <c r="AI68" s="360">
        <f t="shared" si="29"/>
        <v>13.75</v>
      </c>
      <c r="AJ68" s="360">
        <f t="shared" si="29"/>
        <v>44.25</v>
      </c>
      <c r="AK68" s="360">
        <f t="shared" si="29"/>
        <v>185.5</v>
      </c>
      <c r="AL68" s="360">
        <f t="shared" si="29"/>
        <v>0</v>
      </c>
      <c r="AM68" s="360">
        <f t="shared" si="29"/>
        <v>1</v>
      </c>
      <c r="AN68" s="360">
        <f t="shared" si="29"/>
        <v>0</v>
      </c>
      <c r="AO68" s="360">
        <f t="shared" si="29"/>
        <v>0</v>
      </c>
      <c r="AP68" s="360">
        <f t="shared" si="29"/>
        <v>0</v>
      </c>
      <c r="AQ68" s="360">
        <f t="shared" si="29"/>
        <v>0.25</v>
      </c>
      <c r="AR68" s="360">
        <f t="shared" si="29"/>
        <v>0</v>
      </c>
      <c r="AS68" s="360">
        <f t="shared" si="29"/>
        <v>0</v>
      </c>
      <c r="AT68" s="360">
        <f t="shared" si="29"/>
        <v>0</v>
      </c>
      <c r="AU68" s="360">
        <f t="shared" si="29"/>
        <v>0</v>
      </c>
      <c r="AV68" s="360">
        <f t="shared" si="29"/>
        <v>0</v>
      </c>
      <c r="AW68" s="360">
        <f t="shared" si="29"/>
        <v>0</v>
      </c>
      <c r="AX68" s="360">
        <f t="shared" si="29"/>
        <v>0</v>
      </c>
      <c r="AY68" s="360">
        <f t="shared" si="29"/>
        <v>0</v>
      </c>
      <c r="AZ68" s="360">
        <f t="shared" si="29"/>
        <v>0</v>
      </c>
      <c r="BA68" s="360">
        <f t="shared" si="29"/>
        <v>0</v>
      </c>
      <c r="BB68" s="360">
        <f t="shared" si="29"/>
        <v>2.75</v>
      </c>
      <c r="BC68" s="360">
        <f t="shared" si="29"/>
        <v>1.75</v>
      </c>
      <c r="BD68" s="360">
        <f t="shared" si="29"/>
        <v>1.5</v>
      </c>
      <c r="BE68" s="360">
        <f t="shared" si="29"/>
        <v>0</v>
      </c>
      <c r="BF68" s="360">
        <f t="shared" si="29"/>
        <v>0</v>
      </c>
      <c r="BG68" s="360">
        <f t="shared" si="29"/>
        <v>0</v>
      </c>
      <c r="BH68" s="360">
        <f t="shared" si="29"/>
        <v>0.25</v>
      </c>
      <c r="BI68" s="360">
        <f t="shared" si="29"/>
        <v>1</v>
      </c>
      <c r="BJ68" s="360">
        <f t="shared" si="29"/>
        <v>25.5</v>
      </c>
      <c r="BK68" s="360">
        <f t="shared" si="29"/>
        <v>4</v>
      </c>
      <c r="BL68" s="360">
        <f t="shared" si="29"/>
        <v>0</v>
      </c>
      <c r="BM68" s="360">
        <f t="shared" si="29"/>
        <v>5.25</v>
      </c>
      <c r="BN68" s="360">
        <f t="shared" si="29"/>
        <v>0</v>
      </c>
      <c r="BO68" s="360">
        <f t="shared" si="29"/>
        <v>4.25</v>
      </c>
      <c r="BP68" s="360">
        <f t="shared" si="29"/>
        <v>0</v>
      </c>
      <c r="BQ68" s="360">
        <f t="shared" si="29"/>
        <v>5.75</v>
      </c>
      <c r="BR68" s="360">
        <f t="shared" si="29"/>
        <v>1</v>
      </c>
      <c r="BS68" s="360">
        <f t="shared" si="29"/>
        <v>1</v>
      </c>
      <c r="BT68" s="360">
        <f t="shared" si="29"/>
        <v>0</v>
      </c>
      <c r="BU68" s="360">
        <f t="shared" ref="BU68:EF68" si="30">SUMIF($E4:$E61,"=2",BU4:BU61)</f>
        <v>1.25</v>
      </c>
      <c r="BV68" s="360">
        <f t="shared" si="30"/>
        <v>0</v>
      </c>
      <c r="BW68" s="360">
        <f t="shared" si="30"/>
        <v>0</v>
      </c>
      <c r="BX68" s="360">
        <f t="shared" si="30"/>
        <v>0</v>
      </c>
      <c r="BY68" s="360">
        <f t="shared" si="30"/>
        <v>1</v>
      </c>
      <c r="BZ68" s="360">
        <f t="shared" si="30"/>
        <v>2.75</v>
      </c>
      <c r="CA68" s="360">
        <f t="shared" si="30"/>
        <v>3.5</v>
      </c>
      <c r="CB68" s="360">
        <f t="shared" si="30"/>
        <v>0</v>
      </c>
      <c r="CC68" s="360">
        <f t="shared" si="30"/>
        <v>0.25</v>
      </c>
      <c r="CD68" s="360">
        <f t="shared" si="30"/>
        <v>4.25</v>
      </c>
      <c r="CE68" s="360">
        <f t="shared" si="30"/>
        <v>2.5</v>
      </c>
      <c r="CF68" s="360">
        <f t="shared" si="30"/>
        <v>7.5</v>
      </c>
      <c r="CG68" s="360">
        <f t="shared" si="30"/>
        <v>63.25</v>
      </c>
      <c r="CH68" s="360">
        <f t="shared" si="30"/>
        <v>0</v>
      </c>
      <c r="CI68" s="360">
        <f t="shared" si="30"/>
        <v>0</v>
      </c>
      <c r="CJ68" s="360">
        <f t="shared" si="30"/>
        <v>0</v>
      </c>
      <c r="CK68" s="360">
        <f t="shared" si="30"/>
        <v>0</v>
      </c>
      <c r="CL68" s="360">
        <f t="shared" si="30"/>
        <v>0</v>
      </c>
      <c r="CM68" s="360">
        <f t="shared" si="30"/>
        <v>0.25</v>
      </c>
      <c r="CN68" s="360">
        <f t="shared" si="30"/>
        <v>0</v>
      </c>
      <c r="CO68" s="360">
        <f t="shared" si="30"/>
        <v>0</v>
      </c>
      <c r="CP68" s="360">
        <f t="shared" si="30"/>
        <v>0</v>
      </c>
      <c r="CQ68" s="360">
        <f t="shared" si="30"/>
        <v>0</v>
      </c>
      <c r="CR68" s="360">
        <f t="shared" si="30"/>
        <v>0</v>
      </c>
      <c r="CS68" s="360">
        <f t="shared" si="30"/>
        <v>0</v>
      </c>
      <c r="CT68" s="360">
        <f t="shared" si="30"/>
        <v>0</v>
      </c>
      <c r="CU68" s="360">
        <f t="shared" si="30"/>
        <v>0</v>
      </c>
      <c r="CV68" s="360">
        <f t="shared" si="30"/>
        <v>0.5</v>
      </c>
      <c r="CW68" s="360">
        <f t="shared" si="30"/>
        <v>0</v>
      </c>
      <c r="CX68" s="360">
        <f t="shared" si="30"/>
        <v>0</v>
      </c>
      <c r="CY68" s="360">
        <f t="shared" si="30"/>
        <v>0</v>
      </c>
      <c r="CZ68" s="360">
        <f t="shared" si="30"/>
        <v>0</v>
      </c>
      <c r="DA68" s="360">
        <f t="shared" si="30"/>
        <v>0</v>
      </c>
      <c r="DB68" s="360">
        <f t="shared" si="30"/>
        <v>1.75</v>
      </c>
      <c r="DC68" s="360">
        <f t="shared" si="30"/>
        <v>3.75</v>
      </c>
      <c r="DD68" s="360">
        <f t="shared" si="30"/>
        <v>0.25</v>
      </c>
      <c r="DE68" s="360">
        <f t="shared" si="30"/>
        <v>5.75</v>
      </c>
      <c r="DF68" s="360">
        <f t="shared" si="30"/>
        <v>2.5</v>
      </c>
      <c r="DG68" s="360">
        <f t="shared" si="30"/>
        <v>4</v>
      </c>
      <c r="DH68" s="360">
        <f t="shared" si="30"/>
        <v>0.25</v>
      </c>
      <c r="DI68" s="360">
        <f t="shared" si="30"/>
        <v>6.5</v>
      </c>
      <c r="DJ68" s="360">
        <f t="shared" si="30"/>
        <v>11.5</v>
      </c>
      <c r="DK68" s="360">
        <f t="shared" si="30"/>
        <v>0</v>
      </c>
      <c r="DL68" s="360">
        <f t="shared" si="30"/>
        <v>0.75</v>
      </c>
      <c r="DM68" s="360">
        <f t="shared" si="30"/>
        <v>10</v>
      </c>
      <c r="DN68" s="360">
        <f t="shared" si="30"/>
        <v>0</v>
      </c>
      <c r="DO68" s="360">
        <f t="shared" si="30"/>
        <v>0</v>
      </c>
      <c r="DP68" s="360">
        <f t="shared" si="30"/>
        <v>1</v>
      </c>
      <c r="DQ68" s="360">
        <f t="shared" si="30"/>
        <v>1.25</v>
      </c>
      <c r="DR68" s="360">
        <f t="shared" si="30"/>
        <v>0.75</v>
      </c>
      <c r="DS68" s="360">
        <f t="shared" si="30"/>
        <v>19.25</v>
      </c>
      <c r="DT68" s="360">
        <f t="shared" si="30"/>
        <v>10.5</v>
      </c>
      <c r="DU68" s="360">
        <f t="shared" si="30"/>
        <v>0.25</v>
      </c>
      <c r="DV68" s="360">
        <f t="shared" si="30"/>
        <v>0</v>
      </c>
      <c r="DW68" s="360">
        <f t="shared" si="30"/>
        <v>0.25</v>
      </c>
      <c r="DX68" s="360">
        <f t="shared" si="30"/>
        <v>3.5</v>
      </c>
      <c r="DY68" s="360">
        <f t="shared" si="30"/>
        <v>5.5</v>
      </c>
      <c r="DZ68" s="360">
        <f t="shared" si="30"/>
        <v>6.25</v>
      </c>
      <c r="EA68" s="360">
        <f t="shared" si="30"/>
        <v>83.75</v>
      </c>
      <c r="EB68" s="360">
        <f t="shared" si="30"/>
        <v>5.75</v>
      </c>
      <c r="EC68" s="360">
        <f t="shared" si="30"/>
        <v>3.25</v>
      </c>
      <c r="ED68" s="360">
        <f t="shared" si="30"/>
        <v>5.75</v>
      </c>
      <c r="EE68" s="360">
        <f t="shared" si="30"/>
        <v>3.25</v>
      </c>
      <c r="EF68" s="360">
        <f t="shared" si="30"/>
        <v>4.25</v>
      </c>
      <c r="EG68" s="360">
        <f t="shared" ref="EG68:GS68" si="31">SUMIF($E4:$E61,"=2",EG4:EG61)</f>
        <v>11.25</v>
      </c>
      <c r="EH68" s="360">
        <f t="shared" si="31"/>
        <v>2.75</v>
      </c>
      <c r="EI68" s="360">
        <f t="shared" si="31"/>
        <v>2.75</v>
      </c>
      <c r="EJ68" s="360">
        <f t="shared" si="31"/>
        <v>1</v>
      </c>
      <c r="EK68" s="360">
        <f t="shared" si="31"/>
        <v>4.25</v>
      </c>
      <c r="EL68" s="360">
        <f t="shared" si="31"/>
        <v>0.25</v>
      </c>
      <c r="EM68" s="360">
        <f t="shared" si="31"/>
        <v>1.5</v>
      </c>
      <c r="EN68" s="360">
        <f t="shared" si="31"/>
        <v>21</v>
      </c>
      <c r="EO68" s="360">
        <f t="shared" si="31"/>
        <v>7</v>
      </c>
      <c r="EP68" s="360">
        <f t="shared" si="31"/>
        <v>359.5</v>
      </c>
      <c r="EQ68" s="360">
        <f t="shared" si="31"/>
        <v>46</v>
      </c>
      <c r="ER68" s="360">
        <f t="shared" si="31"/>
        <v>63.5</v>
      </c>
      <c r="ES68" s="360">
        <f t="shared" si="31"/>
        <v>21</v>
      </c>
      <c r="ET68" s="360">
        <f t="shared" si="31"/>
        <v>0</v>
      </c>
      <c r="EU68" s="360">
        <f t="shared" si="31"/>
        <v>8</v>
      </c>
      <c r="EV68" s="360">
        <f t="shared" si="31"/>
        <v>53.5</v>
      </c>
      <c r="EW68" s="360">
        <f t="shared" si="31"/>
        <v>85</v>
      </c>
      <c r="EX68" s="360">
        <f t="shared" si="31"/>
        <v>124</v>
      </c>
      <c r="EY68" s="360">
        <f t="shared" si="31"/>
        <v>102</v>
      </c>
      <c r="EZ68" s="360">
        <f t="shared" si="31"/>
        <v>37.5</v>
      </c>
      <c r="FA68" s="360">
        <f t="shared" si="31"/>
        <v>6.5</v>
      </c>
      <c r="FB68" s="360">
        <f t="shared" si="31"/>
        <v>2</v>
      </c>
      <c r="FC68" s="360">
        <f t="shared" si="31"/>
        <v>0</v>
      </c>
      <c r="FD68" s="360">
        <f t="shared" si="31"/>
        <v>0</v>
      </c>
      <c r="FE68" s="360">
        <f t="shared" si="31"/>
        <v>0</v>
      </c>
      <c r="FF68" s="360">
        <f t="shared" si="31"/>
        <v>0</v>
      </c>
      <c r="FG68" s="360">
        <f t="shared" si="31"/>
        <v>0</v>
      </c>
      <c r="FH68" s="360">
        <f t="shared" si="31"/>
        <v>0</v>
      </c>
      <c r="FI68" s="360">
        <f t="shared" si="31"/>
        <v>0</v>
      </c>
      <c r="FJ68" s="360">
        <f t="shared" si="31"/>
        <v>0</v>
      </c>
      <c r="FK68" s="360">
        <f t="shared" si="31"/>
        <v>0</v>
      </c>
      <c r="FL68" s="360">
        <f t="shared" si="31"/>
        <v>0</v>
      </c>
      <c r="FM68" s="360">
        <f t="shared" si="31"/>
        <v>167</v>
      </c>
      <c r="FN68" s="360">
        <f t="shared" si="31"/>
        <v>349</v>
      </c>
      <c r="FO68" s="360">
        <f t="shared" si="31"/>
        <v>70</v>
      </c>
      <c r="FP68" s="360">
        <f t="shared" si="31"/>
        <v>172</v>
      </c>
      <c r="FQ68" s="360">
        <f t="shared" si="31"/>
        <v>3</v>
      </c>
      <c r="FR68" s="360">
        <f t="shared" si="31"/>
        <v>5</v>
      </c>
      <c r="FS68" s="360">
        <f t="shared" si="31"/>
        <v>28</v>
      </c>
      <c r="FT68" s="360">
        <f t="shared" si="31"/>
        <v>71</v>
      </c>
      <c r="FU68" s="360">
        <f t="shared" si="31"/>
        <v>74</v>
      </c>
      <c r="FV68" s="360">
        <f t="shared" si="31"/>
        <v>24</v>
      </c>
      <c r="FW68" s="360">
        <f t="shared" si="31"/>
        <v>26</v>
      </c>
      <c r="FX68" s="360">
        <f t="shared" si="31"/>
        <v>0</v>
      </c>
      <c r="FY68" s="360">
        <f t="shared" si="31"/>
        <v>1402</v>
      </c>
      <c r="FZ68" s="360">
        <f t="shared" si="31"/>
        <v>1279</v>
      </c>
      <c r="GA68" s="360">
        <f t="shared" si="31"/>
        <v>16</v>
      </c>
      <c r="GB68" s="360">
        <f t="shared" si="31"/>
        <v>13</v>
      </c>
      <c r="GC68" s="360">
        <f t="shared" si="31"/>
        <v>60</v>
      </c>
      <c r="GD68" s="360">
        <f t="shared" si="31"/>
        <v>1</v>
      </c>
      <c r="GE68" s="360">
        <f t="shared" si="31"/>
        <v>2</v>
      </c>
      <c r="GF68" s="360">
        <f t="shared" si="31"/>
        <v>34</v>
      </c>
      <c r="GG68" s="360">
        <f>SUMIF($E4:$E61,"=2",GG4:GG61)</f>
        <v>11</v>
      </c>
      <c r="GH68" s="360">
        <f t="shared" si="31"/>
        <v>0</v>
      </c>
      <c r="GI68" s="360">
        <f t="shared" si="31"/>
        <v>0</v>
      </c>
      <c r="GJ68" s="360">
        <f t="shared" si="31"/>
        <v>44</v>
      </c>
      <c r="GK68" s="360">
        <f t="shared" si="31"/>
        <v>15</v>
      </c>
      <c r="GL68" s="360">
        <f t="shared" si="31"/>
        <v>0</v>
      </c>
      <c r="GM68" s="360">
        <f t="shared" si="31"/>
        <v>0</v>
      </c>
      <c r="GN68" s="360">
        <f t="shared" si="31"/>
        <v>1</v>
      </c>
      <c r="GO68" s="360">
        <f t="shared" si="31"/>
        <v>5</v>
      </c>
      <c r="GP68" s="360">
        <f t="shared" si="31"/>
        <v>10</v>
      </c>
      <c r="GQ68" s="360">
        <f t="shared" si="31"/>
        <v>16</v>
      </c>
      <c r="GR68" s="360">
        <f t="shared" si="31"/>
        <v>1</v>
      </c>
      <c r="GS68" s="360">
        <f t="shared" si="31"/>
        <v>10</v>
      </c>
      <c r="GU68" s="360">
        <f t="shared" ref="GU68:JF68" si="32">SUMIF($E4:$E61,"=2",GU4:GU61)</f>
        <v>0</v>
      </c>
      <c r="GV68" s="360">
        <f t="shared" si="32"/>
        <v>0</v>
      </c>
      <c r="GW68" s="360">
        <f t="shared" si="32"/>
        <v>283</v>
      </c>
      <c r="GX68" s="360">
        <f t="shared" si="32"/>
        <v>169</v>
      </c>
      <c r="GY68" s="360">
        <f t="shared" si="32"/>
        <v>68</v>
      </c>
      <c r="GZ68" s="360">
        <f t="shared" si="32"/>
        <v>10</v>
      </c>
      <c r="HA68" s="360">
        <f t="shared" si="32"/>
        <v>10</v>
      </c>
      <c r="HB68" s="360">
        <f t="shared" si="32"/>
        <v>35</v>
      </c>
      <c r="HC68" s="360">
        <f t="shared" si="32"/>
        <v>33</v>
      </c>
      <c r="HD68" s="360">
        <f t="shared" si="32"/>
        <v>164</v>
      </c>
      <c r="HE68" s="360">
        <f t="shared" si="32"/>
        <v>151</v>
      </c>
      <c r="HF68" s="360">
        <f t="shared" si="32"/>
        <v>85</v>
      </c>
      <c r="HG68" s="360">
        <f t="shared" si="32"/>
        <v>113</v>
      </c>
      <c r="HH68" s="360">
        <f t="shared" si="32"/>
        <v>1377</v>
      </c>
      <c r="HI68" s="360">
        <f t="shared" si="32"/>
        <v>0</v>
      </c>
      <c r="HJ68" s="360">
        <f t="shared" si="32"/>
        <v>3</v>
      </c>
      <c r="HK68" s="360">
        <f t="shared" si="32"/>
        <v>0</v>
      </c>
      <c r="HL68" s="360">
        <f t="shared" si="32"/>
        <v>0</v>
      </c>
      <c r="HM68" s="360">
        <f t="shared" si="32"/>
        <v>0</v>
      </c>
      <c r="HN68" s="360">
        <f t="shared" si="32"/>
        <v>6</v>
      </c>
      <c r="HO68" s="360">
        <f t="shared" si="32"/>
        <v>0</v>
      </c>
      <c r="HP68" s="360">
        <f t="shared" si="32"/>
        <v>0</v>
      </c>
      <c r="HQ68" s="360">
        <f t="shared" si="32"/>
        <v>6</v>
      </c>
      <c r="HR68" s="360">
        <f t="shared" si="32"/>
        <v>14</v>
      </c>
      <c r="HS68" s="360">
        <f t="shared" si="32"/>
        <v>0</v>
      </c>
      <c r="HT68" s="360">
        <f t="shared" si="32"/>
        <v>40</v>
      </c>
      <c r="HU68" s="360">
        <f t="shared" si="32"/>
        <v>8</v>
      </c>
      <c r="HV68" s="360">
        <f t="shared" si="32"/>
        <v>0</v>
      </c>
      <c r="HW68" s="360">
        <f t="shared" si="32"/>
        <v>0</v>
      </c>
      <c r="HX68" s="360">
        <f t="shared" si="32"/>
        <v>25</v>
      </c>
      <c r="HY68" s="360">
        <f t="shared" si="32"/>
        <v>56</v>
      </c>
      <c r="HZ68" s="360">
        <f t="shared" si="32"/>
        <v>22</v>
      </c>
      <c r="IA68" s="360">
        <f t="shared" si="32"/>
        <v>189</v>
      </c>
      <c r="IB68" s="360">
        <f t="shared" si="32"/>
        <v>0</v>
      </c>
      <c r="IC68" s="360">
        <f t="shared" si="32"/>
        <v>0</v>
      </c>
      <c r="ID68" s="360">
        <f t="shared" si="32"/>
        <v>0</v>
      </c>
      <c r="IE68" s="360">
        <f t="shared" si="32"/>
        <v>43</v>
      </c>
      <c r="IF68" s="360">
        <f t="shared" si="32"/>
        <v>18</v>
      </c>
      <c r="IG68" s="360">
        <f t="shared" si="32"/>
        <v>353</v>
      </c>
      <c r="IH68" s="360">
        <f t="shared" si="32"/>
        <v>25</v>
      </c>
      <c r="II68" s="360">
        <f t="shared" si="32"/>
        <v>0</v>
      </c>
      <c r="IJ68" s="360">
        <f t="shared" si="32"/>
        <v>54</v>
      </c>
      <c r="IK68" s="360">
        <f t="shared" si="32"/>
        <v>3</v>
      </c>
      <c r="IL68" s="360">
        <f t="shared" si="32"/>
        <v>259</v>
      </c>
      <c r="IM68" s="360">
        <f t="shared" si="32"/>
        <v>0</v>
      </c>
      <c r="IN68" s="360">
        <f t="shared" si="32"/>
        <v>46</v>
      </c>
      <c r="IO68" s="360">
        <f t="shared" si="32"/>
        <v>44</v>
      </c>
      <c r="IP68" s="360">
        <f t="shared" si="32"/>
        <v>5</v>
      </c>
      <c r="IQ68" s="360">
        <f t="shared" si="32"/>
        <v>61</v>
      </c>
      <c r="IR68" s="360">
        <f t="shared" si="32"/>
        <v>21</v>
      </c>
      <c r="IS68" s="360">
        <f t="shared" si="32"/>
        <v>0</v>
      </c>
      <c r="IT68" s="360">
        <f t="shared" si="32"/>
        <v>7</v>
      </c>
      <c r="IU68" s="360">
        <f t="shared" si="32"/>
        <v>2</v>
      </c>
      <c r="IV68" s="360">
        <f t="shared" si="32"/>
        <v>54</v>
      </c>
      <c r="IW68" s="360">
        <f t="shared" si="32"/>
        <v>50</v>
      </c>
      <c r="IX68" s="360">
        <f t="shared" si="32"/>
        <v>64</v>
      </c>
      <c r="IY68" s="360">
        <f t="shared" si="32"/>
        <v>16</v>
      </c>
      <c r="IZ68" s="360">
        <f t="shared" si="32"/>
        <v>10</v>
      </c>
      <c r="JA68" s="360">
        <f t="shared" si="32"/>
        <v>198</v>
      </c>
      <c r="JB68" s="360">
        <f t="shared" si="32"/>
        <v>120</v>
      </c>
      <c r="JC68" s="360">
        <f t="shared" si="32"/>
        <v>412</v>
      </c>
      <c r="JD68" s="360">
        <f t="shared" si="32"/>
        <v>1410</v>
      </c>
      <c r="JE68" s="360">
        <f t="shared" si="32"/>
        <v>0</v>
      </c>
      <c r="JF68" s="360">
        <f t="shared" si="32"/>
        <v>0</v>
      </c>
      <c r="JG68" s="360">
        <f t="shared" ref="JG68:LY68" si="33">SUMIF($E4:$E61,"=2",JG4:JG61)</f>
        <v>0</v>
      </c>
      <c r="JH68" s="360">
        <f t="shared" si="33"/>
        <v>0</v>
      </c>
      <c r="JI68" s="360">
        <f t="shared" si="33"/>
        <v>0</v>
      </c>
      <c r="JJ68" s="360">
        <f t="shared" si="33"/>
        <v>1</v>
      </c>
      <c r="JK68" s="360">
        <f t="shared" si="33"/>
        <v>0</v>
      </c>
      <c r="JL68" s="360">
        <f t="shared" si="33"/>
        <v>0</v>
      </c>
      <c r="JM68" s="360">
        <f t="shared" si="33"/>
        <v>0</v>
      </c>
      <c r="JN68" s="360">
        <f t="shared" si="33"/>
        <v>0</v>
      </c>
      <c r="JO68" s="360">
        <f t="shared" si="33"/>
        <v>0</v>
      </c>
      <c r="JP68" s="360">
        <f t="shared" si="33"/>
        <v>0</v>
      </c>
      <c r="JQ68" s="360">
        <f t="shared" si="33"/>
        <v>0</v>
      </c>
      <c r="JR68" s="360">
        <f t="shared" si="33"/>
        <v>0</v>
      </c>
      <c r="JS68" s="360">
        <f t="shared" si="33"/>
        <v>8</v>
      </c>
      <c r="JT68" s="360">
        <f t="shared" si="33"/>
        <v>0</v>
      </c>
      <c r="JU68" s="360">
        <f t="shared" si="33"/>
        <v>0</v>
      </c>
      <c r="JV68" s="360">
        <f t="shared" si="33"/>
        <v>0</v>
      </c>
      <c r="JW68" s="360">
        <f t="shared" si="33"/>
        <v>0</v>
      </c>
      <c r="JX68" s="360">
        <f t="shared" si="33"/>
        <v>0</v>
      </c>
      <c r="JY68" s="360">
        <f t="shared" si="33"/>
        <v>0</v>
      </c>
      <c r="JZ68" s="360">
        <f t="shared" si="33"/>
        <v>26</v>
      </c>
      <c r="KA68" s="360">
        <f t="shared" si="33"/>
        <v>2</v>
      </c>
      <c r="KB68" s="360">
        <f t="shared" si="33"/>
        <v>91</v>
      </c>
      <c r="KC68" s="360">
        <f t="shared" si="33"/>
        <v>28</v>
      </c>
      <c r="KD68" s="360">
        <f t="shared" si="33"/>
        <v>107</v>
      </c>
      <c r="KE68" s="360">
        <f t="shared" si="33"/>
        <v>38</v>
      </c>
      <c r="KF68" s="360">
        <f t="shared" si="33"/>
        <v>140</v>
      </c>
      <c r="KG68" s="360">
        <f t="shared" si="33"/>
        <v>155</v>
      </c>
      <c r="KH68" s="360">
        <f t="shared" si="33"/>
        <v>41</v>
      </c>
      <c r="KI68" s="360">
        <f t="shared" si="33"/>
        <v>63</v>
      </c>
      <c r="KJ68" s="360">
        <f t="shared" si="33"/>
        <v>165</v>
      </c>
      <c r="KK68" s="360">
        <f t="shared" si="33"/>
        <v>9</v>
      </c>
      <c r="KL68" s="360">
        <f t="shared" si="33"/>
        <v>15</v>
      </c>
      <c r="KM68" s="360">
        <f t="shared" si="33"/>
        <v>122</v>
      </c>
      <c r="KN68" s="360">
        <f t="shared" si="33"/>
        <v>77</v>
      </c>
      <c r="KO68" s="360">
        <f t="shared" si="33"/>
        <v>15</v>
      </c>
      <c r="KP68" s="360">
        <f t="shared" si="33"/>
        <v>107</v>
      </c>
      <c r="KQ68" s="360">
        <f t="shared" si="33"/>
        <v>166</v>
      </c>
      <c r="KR68" s="360">
        <f t="shared" si="33"/>
        <v>2</v>
      </c>
      <c r="KS68" s="360">
        <f t="shared" si="33"/>
        <v>2</v>
      </c>
      <c r="KT68" s="360">
        <f t="shared" si="33"/>
        <v>15</v>
      </c>
      <c r="KU68" s="360">
        <f t="shared" si="33"/>
        <v>53</v>
      </c>
      <c r="KV68" s="360">
        <f t="shared" si="33"/>
        <v>163</v>
      </c>
      <c r="KW68" s="360">
        <f t="shared" si="33"/>
        <v>35</v>
      </c>
      <c r="KX68" s="360">
        <f t="shared" si="33"/>
        <v>1576</v>
      </c>
      <c r="KY68" s="360">
        <f t="shared" si="33"/>
        <v>22</v>
      </c>
      <c r="KZ68" s="360">
        <f t="shared" si="33"/>
        <v>79</v>
      </c>
      <c r="LA68" s="360">
        <f t="shared" si="33"/>
        <v>0</v>
      </c>
      <c r="LB68" s="360">
        <f t="shared" si="33"/>
        <v>0</v>
      </c>
      <c r="LC68" s="360">
        <f t="shared" si="33"/>
        <v>0</v>
      </c>
      <c r="LD68" s="360">
        <f t="shared" si="33"/>
        <v>0</v>
      </c>
      <c r="LE68" s="360">
        <f t="shared" si="33"/>
        <v>0</v>
      </c>
      <c r="LF68" s="360">
        <f>SUMIF($E4:$E61,"=2",LF4:LF61)</f>
        <v>0</v>
      </c>
      <c r="LG68" s="360">
        <f>SUMIF($E4:$E61,"=2",LG4:LG61)</f>
        <v>0</v>
      </c>
      <c r="LH68" s="360">
        <f>SUMIF($E4:$E61,"=2",LH4:LH61)</f>
        <v>167</v>
      </c>
      <c r="LI68" s="360">
        <f t="shared" si="33"/>
        <v>349</v>
      </c>
      <c r="LJ68" s="360">
        <f t="shared" si="33"/>
        <v>70</v>
      </c>
      <c r="LK68" s="360">
        <f t="shared" si="33"/>
        <v>172</v>
      </c>
      <c r="LL68" s="360">
        <f t="shared" si="33"/>
        <v>3</v>
      </c>
      <c r="LM68" s="360">
        <f t="shared" si="33"/>
        <v>5</v>
      </c>
      <c r="LN68" s="360">
        <f t="shared" si="33"/>
        <v>28</v>
      </c>
      <c r="LO68" s="360">
        <f t="shared" ref="LO68:LW68" si="34">SUMIF($E4:$E61,"=2",LO4:LO61)</f>
        <v>71</v>
      </c>
      <c r="LP68" s="360">
        <f t="shared" si="34"/>
        <v>74</v>
      </c>
      <c r="LQ68" s="360">
        <f t="shared" si="34"/>
        <v>24</v>
      </c>
      <c r="LR68" s="360">
        <f t="shared" si="34"/>
        <v>26</v>
      </c>
      <c r="LS68" s="360">
        <f t="shared" si="34"/>
        <v>0</v>
      </c>
      <c r="LT68" s="360">
        <f t="shared" si="34"/>
        <v>1402</v>
      </c>
      <c r="LU68" s="360">
        <f t="shared" si="34"/>
        <v>1279</v>
      </c>
      <c r="LV68" s="360">
        <f t="shared" si="34"/>
        <v>16</v>
      </c>
      <c r="LW68" s="360">
        <f t="shared" si="34"/>
        <v>13</v>
      </c>
      <c r="LX68" s="360">
        <f t="shared" si="33"/>
        <v>60</v>
      </c>
      <c r="LY68" s="360">
        <f t="shared" si="33"/>
        <v>1</v>
      </c>
      <c r="LZ68" s="360">
        <f>SUMIF($E4:$E61,"=2",LZ4:LZ61)</f>
        <v>234</v>
      </c>
      <c r="MA68" s="360">
        <f>SUMIF($E4:$E61,"=2",MA4:MA61)</f>
        <v>202</v>
      </c>
      <c r="MB68" s="360">
        <f>SUMIF($E4:$E61,"=2",MB4:MB61)</f>
        <v>243</v>
      </c>
      <c r="MC68" s="360">
        <f>SUMIF($E4:$E61,"=2",MC4:MC61)</f>
        <v>209</v>
      </c>
      <c r="MD68" s="360">
        <f>SUMIF($E4:$E61,"=2",MD4:MD61)</f>
        <v>1079</v>
      </c>
    </row>
    <row r="69" spans="1:342" s="360" customFormat="1">
      <c r="E69" s="360" t="s">
        <v>1038</v>
      </c>
      <c r="G69" s="369">
        <f t="shared" ref="G69:BT69" si="35">SUMIF($E4:$E61,"=1",G4:G61)</f>
        <v>2426</v>
      </c>
      <c r="H69" s="362">
        <f t="shared" si="35"/>
        <v>1.5</v>
      </c>
      <c r="I69" s="360">
        <f t="shared" si="35"/>
        <v>54.75</v>
      </c>
      <c r="J69" s="360">
        <f>SUMIF($E4:$E61,"=1",J4:J61)</f>
        <v>27.25</v>
      </c>
      <c r="K69" s="360">
        <f t="shared" si="35"/>
        <v>0.25</v>
      </c>
      <c r="L69" s="360">
        <f t="shared" si="35"/>
        <v>0</v>
      </c>
      <c r="M69" s="360">
        <f t="shared" si="35"/>
        <v>39.25</v>
      </c>
      <c r="N69" s="360">
        <f t="shared" si="35"/>
        <v>23.25</v>
      </c>
      <c r="O69" s="360">
        <f t="shared" si="35"/>
        <v>6.5</v>
      </c>
      <c r="P69" s="360">
        <f t="shared" si="35"/>
        <v>1.75</v>
      </c>
      <c r="Q69" s="360">
        <f t="shared" si="35"/>
        <v>0</v>
      </c>
      <c r="R69" s="360">
        <f t="shared" si="35"/>
        <v>5.25</v>
      </c>
      <c r="S69" s="360">
        <f t="shared" si="35"/>
        <v>0.5</v>
      </c>
      <c r="T69" s="360">
        <f t="shared" si="35"/>
        <v>11.5</v>
      </c>
      <c r="U69" s="360">
        <f t="shared" si="35"/>
        <v>4</v>
      </c>
      <c r="V69" s="360">
        <f t="shared" si="35"/>
        <v>23</v>
      </c>
      <c r="W69" s="360">
        <f>SUMIF($E4:$E61,"=1",W4:W61)</f>
        <v>117.25</v>
      </c>
      <c r="X69" s="360">
        <f t="shared" si="35"/>
        <v>0.75</v>
      </c>
      <c r="Y69" s="360">
        <f t="shared" si="35"/>
        <v>35.5</v>
      </c>
      <c r="Z69" s="360">
        <f t="shared" si="35"/>
        <v>75.25</v>
      </c>
      <c r="AA69" s="360">
        <f t="shared" si="35"/>
        <v>28.25</v>
      </c>
      <c r="AB69" s="360">
        <f t="shared" si="35"/>
        <v>17.5</v>
      </c>
      <c r="AC69" s="360">
        <f t="shared" si="35"/>
        <v>0.25</v>
      </c>
      <c r="AD69" s="360">
        <f t="shared" si="35"/>
        <v>3</v>
      </c>
      <c r="AE69" s="360">
        <f t="shared" si="35"/>
        <v>6</v>
      </c>
      <c r="AF69" s="360">
        <f t="shared" si="35"/>
        <v>4.25</v>
      </c>
      <c r="AG69" s="360">
        <f t="shared" si="35"/>
        <v>34</v>
      </c>
      <c r="AH69" s="360">
        <f t="shared" si="35"/>
        <v>11.75</v>
      </c>
      <c r="AI69" s="360">
        <f t="shared" si="35"/>
        <v>28</v>
      </c>
      <c r="AJ69" s="360">
        <f t="shared" si="35"/>
        <v>142.5</v>
      </c>
      <c r="AK69" s="360">
        <f t="shared" si="35"/>
        <v>361.75</v>
      </c>
      <c r="AL69" s="360">
        <f t="shared" si="35"/>
        <v>2.25</v>
      </c>
      <c r="AM69" s="360">
        <f t="shared" si="35"/>
        <v>2.5</v>
      </c>
      <c r="AN69" s="360">
        <f t="shared" si="35"/>
        <v>1.25</v>
      </c>
      <c r="AO69" s="360">
        <f t="shared" si="35"/>
        <v>0</v>
      </c>
      <c r="AP69" s="360">
        <f t="shared" si="35"/>
        <v>0</v>
      </c>
      <c r="AQ69" s="360">
        <f t="shared" si="35"/>
        <v>0</v>
      </c>
      <c r="AR69" s="360">
        <f t="shared" si="35"/>
        <v>0.25</v>
      </c>
      <c r="AS69" s="360">
        <f t="shared" si="35"/>
        <v>0</v>
      </c>
      <c r="AT69" s="360">
        <f t="shared" si="35"/>
        <v>0</v>
      </c>
      <c r="AU69" s="360">
        <f t="shared" si="35"/>
        <v>0</v>
      </c>
      <c r="AV69" s="360">
        <f t="shared" si="35"/>
        <v>3</v>
      </c>
      <c r="AW69" s="360">
        <f t="shared" si="35"/>
        <v>0</v>
      </c>
      <c r="AX69" s="360">
        <f t="shared" si="35"/>
        <v>0</v>
      </c>
      <c r="AY69" s="360">
        <f t="shared" si="35"/>
        <v>0</v>
      </c>
      <c r="AZ69" s="360">
        <f t="shared" si="35"/>
        <v>0</v>
      </c>
      <c r="BA69" s="360">
        <f t="shared" si="35"/>
        <v>0</v>
      </c>
      <c r="BB69" s="360">
        <f t="shared" si="35"/>
        <v>2.25</v>
      </c>
      <c r="BC69" s="360">
        <f t="shared" si="35"/>
        <v>1.75</v>
      </c>
      <c r="BD69" s="360">
        <f t="shared" si="35"/>
        <v>3.75</v>
      </c>
      <c r="BE69" s="360">
        <f t="shared" si="35"/>
        <v>0</v>
      </c>
      <c r="BF69" s="360">
        <f t="shared" si="35"/>
        <v>0</v>
      </c>
      <c r="BG69" s="360">
        <f t="shared" si="35"/>
        <v>0</v>
      </c>
      <c r="BH69" s="360">
        <f t="shared" si="35"/>
        <v>3</v>
      </c>
      <c r="BI69" s="360">
        <f t="shared" si="35"/>
        <v>0</v>
      </c>
      <c r="BJ69" s="360">
        <f t="shared" si="35"/>
        <v>22</v>
      </c>
      <c r="BK69" s="360">
        <f t="shared" si="35"/>
        <v>3</v>
      </c>
      <c r="BL69" s="360">
        <f t="shared" si="35"/>
        <v>0</v>
      </c>
      <c r="BM69" s="360">
        <f t="shared" si="35"/>
        <v>1</v>
      </c>
      <c r="BN69" s="360">
        <f t="shared" si="35"/>
        <v>3.5</v>
      </c>
      <c r="BO69" s="360">
        <f t="shared" si="35"/>
        <v>0.25</v>
      </c>
      <c r="BP69" s="360">
        <f t="shared" si="35"/>
        <v>0</v>
      </c>
      <c r="BQ69" s="360">
        <f t="shared" si="35"/>
        <v>10.75</v>
      </c>
      <c r="BR69" s="360">
        <f t="shared" si="35"/>
        <v>2.25</v>
      </c>
      <c r="BS69" s="360">
        <f t="shared" si="35"/>
        <v>0</v>
      </c>
      <c r="BT69" s="360">
        <f t="shared" si="35"/>
        <v>0</v>
      </c>
      <c r="BU69" s="360">
        <f t="shared" ref="BU69:EF69" si="36">SUMIF($E4:$E61,"=1",BU4:BU61)</f>
        <v>0.25</v>
      </c>
      <c r="BV69" s="360">
        <f t="shared" si="36"/>
        <v>0</v>
      </c>
      <c r="BW69" s="360">
        <f t="shared" si="36"/>
        <v>0.5</v>
      </c>
      <c r="BX69" s="360">
        <f t="shared" si="36"/>
        <v>5.25</v>
      </c>
      <c r="BY69" s="360">
        <f t="shared" si="36"/>
        <v>0</v>
      </c>
      <c r="BZ69" s="360">
        <f t="shared" si="36"/>
        <v>1</v>
      </c>
      <c r="CA69" s="360">
        <f t="shared" si="36"/>
        <v>4</v>
      </c>
      <c r="CB69" s="360">
        <f t="shared" si="36"/>
        <v>0</v>
      </c>
      <c r="CC69" s="360">
        <f t="shared" si="36"/>
        <v>0.25</v>
      </c>
      <c r="CD69" s="360">
        <f t="shared" si="36"/>
        <v>0</v>
      </c>
      <c r="CE69" s="360">
        <f t="shared" si="36"/>
        <v>30.5</v>
      </c>
      <c r="CF69" s="360">
        <f t="shared" si="36"/>
        <v>20</v>
      </c>
      <c r="CG69" s="360">
        <f t="shared" si="36"/>
        <v>84.5</v>
      </c>
      <c r="CH69" s="360">
        <f t="shared" si="36"/>
        <v>0</v>
      </c>
      <c r="CI69" s="360">
        <f t="shared" si="36"/>
        <v>0</v>
      </c>
      <c r="CJ69" s="360">
        <f t="shared" si="36"/>
        <v>0</v>
      </c>
      <c r="CK69" s="360">
        <f t="shared" si="36"/>
        <v>0</v>
      </c>
      <c r="CL69" s="360">
        <f t="shared" si="36"/>
        <v>0</v>
      </c>
      <c r="CM69" s="360">
        <f t="shared" si="36"/>
        <v>0</v>
      </c>
      <c r="CN69" s="360">
        <f t="shared" si="36"/>
        <v>5</v>
      </c>
      <c r="CO69" s="360">
        <f t="shared" si="36"/>
        <v>0</v>
      </c>
      <c r="CP69" s="360">
        <f t="shared" si="36"/>
        <v>0</v>
      </c>
      <c r="CQ69" s="360">
        <f t="shared" si="36"/>
        <v>0</v>
      </c>
      <c r="CR69" s="360">
        <f t="shared" si="36"/>
        <v>0</v>
      </c>
      <c r="CS69" s="360">
        <f t="shared" si="36"/>
        <v>0</v>
      </c>
      <c r="CT69" s="360">
        <f t="shared" si="36"/>
        <v>0</v>
      </c>
      <c r="CU69" s="360">
        <f t="shared" si="36"/>
        <v>0</v>
      </c>
      <c r="CV69" s="360">
        <f t="shared" si="36"/>
        <v>0</v>
      </c>
      <c r="CW69" s="360">
        <f t="shared" si="36"/>
        <v>0.25</v>
      </c>
      <c r="CX69" s="360">
        <f t="shared" si="36"/>
        <v>0.75</v>
      </c>
      <c r="CY69" s="360">
        <f t="shared" si="36"/>
        <v>0</v>
      </c>
      <c r="CZ69" s="360">
        <f t="shared" si="36"/>
        <v>0</v>
      </c>
      <c r="DA69" s="360">
        <f t="shared" si="36"/>
        <v>0</v>
      </c>
      <c r="DB69" s="360">
        <f t="shared" si="36"/>
        <v>0.75</v>
      </c>
      <c r="DC69" s="360">
        <f t="shared" si="36"/>
        <v>2</v>
      </c>
      <c r="DD69" s="360">
        <f t="shared" si="36"/>
        <v>7.75</v>
      </c>
      <c r="DE69" s="360">
        <f t="shared" si="36"/>
        <v>29.5</v>
      </c>
      <c r="DF69" s="360">
        <f t="shared" si="36"/>
        <v>6.75</v>
      </c>
      <c r="DG69" s="360">
        <f t="shared" si="36"/>
        <v>10.25</v>
      </c>
      <c r="DH69" s="360">
        <f t="shared" si="36"/>
        <v>0</v>
      </c>
      <c r="DI69" s="360">
        <f t="shared" si="36"/>
        <v>23</v>
      </c>
      <c r="DJ69" s="360">
        <f t="shared" si="36"/>
        <v>100.75</v>
      </c>
      <c r="DK69" s="360">
        <f t="shared" si="36"/>
        <v>0.75</v>
      </c>
      <c r="DL69" s="360">
        <f t="shared" si="36"/>
        <v>10</v>
      </c>
      <c r="DM69" s="360">
        <f t="shared" si="36"/>
        <v>10.5</v>
      </c>
      <c r="DN69" s="360">
        <f t="shared" si="36"/>
        <v>0</v>
      </c>
      <c r="DO69" s="360">
        <f t="shared" si="36"/>
        <v>0</v>
      </c>
      <c r="DP69" s="360">
        <f t="shared" si="36"/>
        <v>21</v>
      </c>
      <c r="DQ69" s="360">
        <f t="shared" si="36"/>
        <v>10.5</v>
      </c>
      <c r="DR69" s="360">
        <f t="shared" si="36"/>
        <v>3.5</v>
      </c>
      <c r="DS69" s="360">
        <f t="shared" si="36"/>
        <v>46</v>
      </c>
      <c r="DT69" s="360">
        <f t="shared" si="36"/>
        <v>44.75</v>
      </c>
      <c r="DU69" s="360">
        <f t="shared" si="36"/>
        <v>0</v>
      </c>
      <c r="DV69" s="360">
        <f t="shared" si="36"/>
        <v>1</v>
      </c>
      <c r="DW69" s="360">
        <f t="shared" si="36"/>
        <v>3.25</v>
      </c>
      <c r="DX69" s="360">
        <f t="shared" si="36"/>
        <v>26.5</v>
      </c>
      <c r="DY69" s="360">
        <f t="shared" si="36"/>
        <v>24.75</v>
      </c>
      <c r="DZ69" s="360">
        <f t="shared" si="36"/>
        <v>8.75</v>
      </c>
      <c r="EA69" s="360">
        <f t="shared" si="36"/>
        <v>380.5</v>
      </c>
      <c r="EB69" s="360">
        <f t="shared" si="36"/>
        <v>1.75</v>
      </c>
      <c r="EC69" s="360">
        <f t="shared" si="36"/>
        <v>3.5</v>
      </c>
      <c r="ED69" s="360">
        <f t="shared" si="36"/>
        <v>1.75</v>
      </c>
      <c r="EE69" s="360">
        <f t="shared" si="36"/>
        <v>3.5</v>
      </c>
      <c r="EF69" s="360">
        <f t="shared" si="36"/>
        <v>3</v>
      </c>
      <c r="EG69" s="360">
        <f t="shared" ref="EG69:GS69" si="37">SUMIF($E4:$E61,"=1",EG4:EG61)</f>
        <v>10.25</v>
      </c>
      <c r="EH69" s="360">
        <f t="shared" si="37"/>
        <v>4</v>
      </c>
      <c r="EI69" s="360">
        <f t="shared" si="37"/>
        <v>1.5</v>
      </c>
      <c r="EJ69" s="360">
        <f t="shared" si="37"/>
        <v>0.5</v>
      </c>
      <c r="EK69" s="360">
        <f t="shared" si="37"/>
        <v>4.25</v>
      </c>
      <c r="EL69" s="360">
        <f t="shared" si="37"/>
        <v>2.25</v>
      </c>
      <c r="EM69" s="360">
        <f t="shared" si="37"/>
        <v>1.5</v>
      </c>
      <c r="EN69" s="360">
        <f t="shared" si="37"/>
        <v>18.75</v>
      </c>
      <c r="EO69" s="360">
        <f t="shared" si="37"/>
        <v>8.5</v>
      </c>
      <c r="EP69" s="360">
        <f t="shared" si="37"/>
        <v>741</v>
      </c>
      <c r="EQ69" s="360">
        <f t="shared" si="37"/>
        <v>58.5</v>
      </c>
      <c r="ER69" s="360">
        <f t="shared" si="37"/>
        <v>260</v>
      </c>
      <c r="ES69" s="360">
        <f t="shared" si="37"/>
        <v>75.5</v>
      </c>
      <c r="ET69" s="360">
        <f t="shared" si="37"/>
        <v>2</v>
      </c>
      <c r="EU69" s="360">
        <f t="shared" si="37"/>
        <v>34</v>
      </c>
      <c r="EV69" s="360">
        <f t="shared" si="37"/>
        <v>96.5</v>
      </c>
      <c r="EW69" s="360">
        <f t="shared" si="37"/>
        <v>177</v>
      </c>
      <c r="EX69" s="360">
        <f t="shared" si="37"/>
        <v>304</v>
      </c>
      <c r="EY69" s="360">
        <f t="shared" si="37"/>
        <v>159.5</v>
      </c>
      <c r="EZ69" s="360">
        <f t="shared" si="37"/>
        <v>63.5</v>
      </c>
      <c r="FA69" s="360">
        <f t="shared" si="37"/>
        <v>10</v>
      </c>
      <c r="FB69" s="360">
        <f t="shared" si="37"/>
        <v>3</v>
      </c>
      <c r="FC69" s="360">
        <f t="shared" si="37"/>
        <v>0</v>
      </c>
      <c r="FD69" s="360">
        <f t="shared" si="37"/>
        <v>0</v>
      </c>
      <c r="FE69" s="360">
        <f t="shared" si="37"/>
        <v>0</v>
      </c>
      <c r="FF69" s="360">
        <f t="shared" si="37"/>
        <v>0</v>
      </c>
      <c r="FG69" s="360">
        <f t="shared" si="37"/>
        <v>0</v>
      </c>
      <c r="FH69" s="360">
        <f t="shared" si="37"/>
        <v>0</v>
      </c>
      <c r="FI69" s="360">
        <f t="shared" si="37"/>
        <v>1</v>
      </c>
      <c r="FJ69" s="360">
        <f t="shared" si="37"/>
        <v>1</v>
      </c>
      <c r="FK69" s="360">
        <f t="shared" si="37"/>
        <v>1</v>
      </c>
      <c r="FL69" s="360">
        <f t="shared" si="37"/>
        <v>2</v>
      </c>
      <c r="FM69" s="360">
        <f t="shared" si="37"/>
        <v>290</v>
      </c>
      <c r="FN69" s="360">
        <f t="shared" si="37"/>
        <v>493</v>
      </c>
      <c r="FO69" s="360">
        <f t="shared" si="37"/>
        <v>192</v>
      </c>
      <c r="FP69" s="360">
        <f t="shared" si="37"/>
        <v>514</v>
      </c>
      <c r="FQ69" s="360">
        <f t="shared" si="37"/>
        <v>7</v>
      </c>
      <c r="FR69" s="360">
        <f t="shared" si="37"/>
        <v>14</v>
      </c>
      <c r="FS69" s="360">
        <f t="shared" si="37"/>
        <v>35</v>
      </c>
      <c r="FT69" s="360">
        <f t="shared" si="37"/>
        <v>105</v>
      </c>
      <c r="FU69" s="360">
        <f t="shared" si="37"/>
        <v>196</v>
      </c>
      <c r="FV69" s="360">
        <f t="shared" si="37"/>
        <v>14</v>
      </c>
      <c r="FW69" s="360">
        <f t="shared" si="37"/>
        <v>29</v>
      </c>
      <c r="FX69" s="360">
        <f t="shared" si="37"/>
        <v>0</v>
      </c>
      <c r="FY69" s="360">
        <f t="shared" si="37"/>
        <v>478</v>
      </c>
      <c r="FZ69" s="360">
        <f t="shared" si="37"/>
        <v>767</v>
      </c>
      <c r="GA69" s="360">
        <f t="shared" si="37"/>
        <v>33</v>
      </c>
      <c r="GB69" s="360">
        <f t="shared" si="37"/>
        <v>14</v>
      </c>
      <c r="GC69" s="360">
        <f t="shared" si="37"/>
        <v>45</v>
      </c>
      <c r="GD69" s="360">
        <f t="shared" si="37"/>
        <v>7</v>
      </c>
      <c r="GE69" s="360">
        <f t="shared" si="37"/>
        <v>32</v>
      </c>
      <c r="GF69" s="360">
        <f t="shared" si="37"/>
        <v>91</v>
      </c>
      <c r="GG69" s="360">
        <f>SUMIF($E4:$E61,"=1",GG4:GG61)</f>
        <v>91</v>
      </c>
      <c r="GH69" s="360">
        <f t="shared" si="37"/>
        <v>1</v>
      </c>
      <c r="GI69" s="360">
        <f t="shared" si="37"/>
        <v>0</v>
      </c>
      <c r="GJ69" s="360">
        <f t="shared" si="37"/>
        <v>170</v>
      </c>
      <c r="GK69" s="360">
        <f t="shared" si="37"/>
        <v>37</v>
      </c>
      <c r="GL69" s="360">
        <f t="shared" si="37"/>
        <v>22</v>
      </c>
      <c r="GM69" s="360">
        <f t="shared" si="37"/>
        <v>3</v>
      </c>
      <c r="GN69" s="360">
        <f t="shared" si="37"/>
        <v>0</v>
      </c>
      <c r="GO69" s="360">
        <f t="shared" si="37"/>
        <v>10</v>
      </c>
      <c r="GP69" s="360">
        <f t="shared" si="37"/>
        <v>1</v>
      </c>
      <c r="GQ69" s="360">
        <f t="shared" si="37"/>
        <v>48</v>
      </c>
      <c r="GR69" s="360">
        <f t="shared" si="37"/>
        <v>8</v>
      </c>
      <c r="GS69" s="360">
        <f t="shared" si="37"/>
        <v>96</v>
      </c>
      <c r="GU69" s="360">
        <f t="shared" ref="GU69:JF69" si="38">SUMIF($E4:$E61,"=1",GU4:GU61)</f>
        <v>0</v>
      </c>
      <c r="GV69" s="360">
        <f t="shared" si="38"/>
        <v>91</v>
      </c>
      <c r="GW69" s="360">
        <f t="shared" si="38"/>
        <v>265</v>
      </c>
      <c r="GX69" s="360">
        <f t="shared" si="38"/>
        <v>107</v>
      </c>
      <c r="GY69" s="360">
        <f t="shared" si="38"/>
        <v>108</v>
      </c>
      <c r="GZ69" s="360">
        <f t="shared" si="38"/>
        <v>4</v>
      </c>
      <c r="HA69" s="360">
        <f t="shared" si="38"/>
        <v>8</v>
      </c>
      <c r="HB69" s="360">
        <f t="shared" si="38"/>
        <v>33</v>
      </c>
      <c r="HC69" s="360">
        <f t="shared" si="38"/>
        <v>3</v>
      </c>
      <c r="HD69" s="360">
        <f t="shared" si="38"/>
        <v>152</v>
      </c>
      <c r="HE69" s="360">
        <f t="shared" si="38"/>
        <v>63</v>
      </c>
      <c r="HF69" s="360">
        <f t="shared" si="38"/>
        <v>62</v>
      </c>
      <c r="HG69" s="360">
        <f t="shared" si="38"/>
        <v>487</v>
      </c>
      <c r="HH69" s="360">
        <f t="shared" si="38"/>
        <v>1368</v>
      </c>
      <c r="HI69" s="360">
        <f t="shared" si="38"/>
        <v>2</v>
      </c>
      <c r="HJ69" s="360">
        <f t="shared" si="38"/>
        <v>5</v>
      </c>
      <c r="HK69" s="360">
        <f t="shared" si="38"/>
        <v>0</v>
      </c>
      <c r="HL69" s="360">
        <f t="shared" si="38"/>
        <v>0</v>
      </c>
      <c r="HM69" s="360">
        <f t="shared" si="38"/>
        <v>0</v>
      </c>
      <c r="HN69" s="360">
        <f t="shared" si="38"/>
        <v>0</v>
      </c>
      <c r="HO69" s="360">
        <f t="shared" si="38"/>
        <v>0</v>
      </c>
      <c r="HP69" s="360">
        <f t="shared" si="38"/>
        <v>0</v>
      </c>
      <c r="HQ69" s="360">
        <f t="shared" si="38"/>
        <v>3</v>
      </c>
      <c r="HR69" s="360">
        <f t="shared" si="38"/>
        <v>0</v>
      </c>
      <c r="HS69" s="360">
        <f t="shared" si="38"/>
        <v>8</v>
      </c>
      <c r="HT69" s="360">
        <f t="shared" si="38"/>
        <v>0</v>
      </c>
      <c r="HU69" s="360">
        <f t="shared" si="38"/>
        <v>0</v>
      </c>
      <c r="HV69" s="360">
        <f t="shared" si="38"/>
        <v>0</v>
      </c>
      <c r="HW69" s="360">
        <f t="shared" si="38"/>
        <v>0</v>
      </c>
      <c r="HX69" s="360">
        <f t="shared" si="38"/>
        <v>0</v>
      </c>
      <c r="HY69" s="360">
        <f t="shared" si="38"/>
        <v>2</v>
      </c>
      <c r="HZ69" s="360">
        <f t="shared" si="38"/>
        <v>7</v>
      </c>
      <c r="IA69" s="360">
        <f t="shared" si="38"/>
        <v>47</v>
      </c>
      <c r="IB69" s="360">
        <f t="shared" si="38"/>
        <v>0</v>
      </c>
      <c r="IC69" s="360">
        <f t="shared" si="38"/>
        <v>0</v>
      </c>
      <c r="ID69" s="360">
        <f t="shared" si="38"/>
        <v>0</v>
      </c>
      <c r="IE69" s="360">
        <f t="shared" si="38"/>
        <v>0</v>
      </c>
      <c r="IF69" s="360">
        <f t="shared" si="38"/>
        <v>6</v>
      </c>
      <c r="IG69" s="360">
        <f t="shared" si="38"/>
        <v>189</v>
      </c>
      <c r="IH69" s="360">
        <f t="shared" si="38"/>
        <v>51</v>
      </c>
      <c r="II69" s="360">
        <f t="shared" si="38"/>
        <v>0</v>
      </c>
      <c r="IJ69" s="360">
        <f t="shared" si="38"/>
        <v>4</v>
      </c>
      <c r="IK69" s="360">
        <f t="shared" si="38"/>
        <v>22</v>
      </c>
      <c r="IL69" s="360">
        <f t="shared" si="38"/>
        <v>24</v>
      </c>
      <c r="IM69" s="360">
        <f t="shared" si="38"/>
        <v>0</v>
      </c>
      <c r="IN69" s="360">
        <f t="shared" si="38"/>
        <v>28</v>
      </c>
      <c r="IO69" s="360">
        <f t="shared" si="38"/>
        <v>14</v>
      </c>
      <c r="IP69" s="360">
        <f t="shared" si="38"/>
        <v>3</v>
      </c>
      <c r="IQ69" s="360">
        <f t="shared" si="38"/>
        <v>0</v>
      </c>
      <c r="IR69" s="360">
        <f t="shared" si="38"/>
        <v>42</v>
      </c>
      <c r="IS69" s="360">
        <f t="shared" si="38"/>
        <v>0</v>
      </c>
      <c r="IT69" s="360">
        <f t="shared" si="38"/>
        <v>12</v>
      </c>
      <c r="IU69" s="360">
        <f t="shared" si="38"/>
        <v>32</v>
      </c>
      <c r="IV69" s="360">
        <f t="shared" si="38"/>
        <v>24</v>
      </c>
      <c r="IW69" s="360">
        <f t="shared" si="38"/>
        <v>43</v>
      </c>
      <c r="IX69" s="360">
        <f t="shared" si="38"/>
        <v>59</v>
      </c>
      <c r="IY69" s="360">
        <f t="shared" si="38"/>
        <v>0</v>
      </c>
      <c r="IZ69" s="360">
        <f t="shared" si="38"/>
        <v>1</v>
      </c>
      <c r="JA69" s="360">
        <f t="shared" si="38"/>
        <v>71</v>
      </c>
      <c r="JB69" s="360">
        <f t="shared" si="38"/>
        <v>135</v>
      </c>
      <c r="JC69" s="360">
        <f t="shared" si="38"/>
        <v>74</v>
      </c>
      <c r="JD69" s="360">
        <f t="shared" si="38"/>
        <v>760</v>
      </c>
      <c r="JE69" s="360">
        <f t="shared" si="38"/>
        <v>0</v>
      </c>
      <c r="JF69" s="360">
        <f t="shared" si="38"/>
        <v>40</v>
      </c>
      <c r="JG69" s="360">
        <f t="shared" ref="JG69:LY69" si="39">SUMIF($E4:$E61,"=1",JG4:JG61)</f>
        <v>0</v>
      </c>
      <c r="JH69" s="360">
        <f t="shared" si="39"/>
        <v>0</v>
      </c>
      <c r="JI69" s="360">
        <f t="shared" si="39"/>
        <v>0</v>
      </c>
      <c r="JJ69" s="360">
        <f t="shared" si="39"/>
        <v>0</v>
      </c>
      <c r="JK69" s="360">
        <f t="shared" si="39"/>
        <v>20</v>
      </c>
      <c r="JL69" s="360">
        <f t="shared" si="39"/>
        <v>0</v>
      </c>
      <c r="JM69" s="360">
        <f t="shared" si="39"/>
        <v>2</v>
      </c>
      <c r="JN69" s="360">
        <f t="shared" si="39"/>
        <v>0</v>
      </c>
      <c r="JO69" s="360">
        <f t="shared" si="39"/>
        <v>0</v>
      </c>
      <c r="JP69" s="360">
        <f t="shared" si="39"/>
        <v>0</v>
      </c>
      <c r="JQ69" s="360">
        <f t="shared" si="39"/>
        <v>0</v>
      </c>
      <c r="JR69" s="360">
        <f t="shared" si="39"/>
        <v>0</v>
      </c>
      <c r="JS69" s="360">
        <f t="shared" si="39"/>
        <v>0</v>
      </c>
      <c r="JT69" s="360">
        <f t="shared" si="39"/>
        <v>0</v>
      </c>
      <c r="JU69" s="360">
        <f t="shared" si="39"/>
        <v>7</v>
      </c>
      <c r="JV69" s="360">
        <f t="shared" si="39"/>
        <v>0</v>
      </c>
      <c r="JW69" s="360">
        <f t="shared" si="39"/>
        <v>0</v>
      </c>
      <c r="JX69" s="360">
        <f t="shared" si="39"/>
        <v>0</v>
      </c>
      <c r="JY69" s="360">
        <f t="shared" si="39"/>
        <v>11</v>
      </c>
      <c r="JZ69" s="360">
        <f t="shared" si="39"/>
        <v>2</v>
      </c>
      <c r="KA69" s="360">
        <f t="shared" si="39"/>
        <v>56</v>
      </c>
      <c r="KB69" s="360">
        <f t="shared" si="39"/>
        <v>105</v>
      </c>
      <c r="KC69" s="360">
        <f t="shared" si="39"/>
        <v>34</v>
      </c>
      <c r="KD69" s="360">
        <f t="shared" si="39"/>
        <v>179</v>
      </c>
      <c r="KE69" s="360">
        <f t="shared" si="39"/>
        <v>5</v>
      </c>
      <c r="KF69" s="360">
        <f t="shared" si="39"/>
        <v>117</v>
      </c>
      <c r="KG69" s="360">
        <f t="shared" si="39"/>
        <v>432</v>
      </c>
      <c r="KH69" s="360">
        <f t="shared" si="39"/>
        <v>13</v>
      </c>
      <c r="KI69" s="360">
        <f t="shared" si="39"/>
        <v>52</v>
      </c>
      <c r="KJ69" s="360">
        <f t="shared" si="39"/>
        <v>210</v>
      </c>
      <c r="KK69" s="360">
        <f t="shared" si="39"/>
        <v>0</v>
      </c>
      <c r="KL69" s="360">
        <f t="shared" si="39"/>
        <v>5</v>
      </c>
      <c r="KM69" s="360">
        <f t="shared" si="39"/>
        <v>151</v>
      </c>
      <c r="KN69" s="360">
        <f t="shared" si="39"/>
        <v>95</v>
      </c>
      <c r="KO69" s="360">
        <f t="shared" si="39"/>
        <v>0</v>
      </c>
      <c r="KP69" s="360">
        <f t="shared" si="39"/>
        <v>281</v>
      </c>
      <c r="KQ69" s="360">
        <f t="shared" si="39"/>
        <v>161</v>
      </c>
      <c r="KR69" s="360">
        <f t="shared" si="39"/>
        <v>0</v>
      </c>
      <c r="KS69" s="360">
        <f t="shared" si="39"/>
        <v>5</v>
      </c>
      <c r="KT69" s="360">
        <f t="shared" si="39"/>
        <v>10</v>
      </c>
      <c r="KU69" s="360">
        <f t="shared" si="39"/>
        <v>75</v>
      </c>
      <c r="KV69" s="360">
        <f t="shared" si="39"/>
        <v>128</v>
      </c>
      <c r="KW69" s="360">
        <f t="shared" si="39"/>
        <v>82</v>
      </c>
      <c r="KX69" s="360">
        <f t="shared" si="39"/>
        <v>2114</v>
      </c>
      <c r="KY69" s="360">
        <f t="shared" si="39"/>
        <v>15</v>
      </c>
      <c r="KZ69" s="360">
        <f t="shared" si="39"/>
        <v>55</v>
      </c>
      <c r="LA69" s="360">
        <f t="shared" si="39"/>
        <v>0</v>
      </c>
      <c r="LB69" s="360">
        <f t="shared" si="39"/>
        <v>0</v>
      </c>
      <c r="LC69" s="360">
        <f t="shared" si="39"/>
        <v>0</v>
      </c>
      <c r="LD69" s="360">
        <f t="shared" si="39"/>
        <v>1</v>
      </c>
      <c r="LE69" s="360">
        <f t="shared" si="39"/>
        <v>1</v>
      </c>
      <c r="LF69" s="360">
        <f>SUMIF($E4:$E61,"=1",LF4:LF61)</f>
        <v>1</v>
      </c>
      <c r="LG69" s="360">
        <f>SUMIF($E4:$E61,"=1",LG4:LG61)</f>
        <v>2</v>
      </c>
      <c r="LH69" s="360">
        <f>SUMIF($E4:$E61,"=1",LH4:LH61)</f>
        <v>290</v>
      </c>
      <c r="LI69" s="360">
        <f t="shared" si="39"/>
        <v>493</v>
      </c>
      <c r="LJ69" s="360">
        <f t="shared" si="39"/>
        <v>192</v>
      </c>
      <c r="LK69" s="360">
        <f t="shared" si="39"/>
        <v>514</v>
      </c>
      <c r="LL69" s="360">
        <f t="shared" si="39"/>
        <v>7</v>
      </c>
      <c r="LM69" s="360">
        <f t="shared" si="39"/>
        <v>14</v>
      </c>
      <c r="LN69" s="360">
        <f t="shared" si="39"/>
        <v>35</v>
      </c>
      <c r="LO69" s="360">
        <f t="shared" ref="LO69:LW69" si="40">SUMIF($E4:$E61,"=1",LO4:LO61)</f>
        <v>105</v>
      </c>
      <c r="LP69" s="360">
        <f t="shared" si="40"/>
        <v>196</v>
      </c>
      <c r="LQ69" s="360">
        <f t="shared" si="40"/>
        <v>14</v>
      </c>
      <c r="LR69" s="360">
        <f t="shared" si="40"/>
        <v>29</v>
      </c>
      <c r="LS69" s="360">
        <f t="shared" si="40"/>
        <v>0</v>
      </c>
      <c r="LT69" s="360">
        <f t="shared" si="40"/>
        <v>478</v>
      </c>
      <c r="LU69" s="360">
        <f t="shared" si="40"/>
        <v>767</v>
      </c>
      <c r="LV69" s="360">
        <f t="shared" si="40"/>
        <v>33</v>
      </c>
      <c r="LW69" s="360">
        <f t="shared" si="40"/>
        <v>14</v>
      </c>
      <c r="LX69" s="360">
        <f t="shared" si="39"/>
        <v>45</v>
      </c>
      <c r="LY69" s="360">
        <f t="shared" si="39"/>
        <v>7</v>
      </c>
      <c r="LZ69" s="360">
        <f>SUMIF($E4:$E61,"=1",LZ4:LZ61)</f>
        <v>405</v>
      </c>
      <c r="MA69" s="360">
        <f>SUMIF($E4:$E61,"=1",MA4:MA61)</f>
        <v>372</v>
      </c>
      <c r="MB69" s="360">
        <f>SUMIF($E4:$E61,"=1",MB4:MB61)</f>
        <v>427</v>
      </c>
      <c r="MC69" s="360">
        <f>SUMIF($E4:$E61,"=1",MC4:MC61)</f>
        <v>339</v>
      </c>
      <c r="MD69" s="360">
        <f>SUMIF($E4:$E61,"=1",MD4:MD61)</f>
        <v>1297</v>
      </c>
    </row>
    <row r="72" spans="1:342">
      <c r="ET72" s="144">
        <f t="shared" ref="ET72:FB72" si="41">SUMIF($F4:$F61,"=2",ET4:ET61)</f>
        <v>0</v>
      </c>
      <c r="EU72" s="144">
        <f t="shared" si="41"/>
        <v>5.5</v>
      </c>
      <c r="EV72" s="144">
        <f t="shared" si="41"/>
        <v>41.5</v>
      </c>
      <c r="EW72" s="144">
        <f t="shared" si="41"/>
        <v>65</v>
      </c>
      <c r="EX72" s="144">
        <f t="shared" si="41"/>
        <v>88.5</v>
      </c>
      <c r="EY72" s="144">
        <f t="shared" si="41"/>
        <v>78</v>
      </c>
      <c r="EZ72" s="144">
        <f t="shared" si="41"/>
        <v>28</v>
      </c>
      <c r="FA72" s="144">
        <f t="shared" si="41"/>
        <v>5.5</v>
      </c>
      <c r="FB72" s="144">
        <f t="shared" si="41"/>
        <v>1.5</v>
      </c>
      <c r="LM72">
        <f>Dat1fix!LR67</f>
        <v>55</v>
      </c>
      <c r="LN72">
        <f>Dat1fix!KZ67</f>
        <v>134</v>
      </c>
    </row>
    <row r="73" spans="1:342">
      <c r="ET73" s="144">
        <f t="shared" ref="ET73:FB73" si="42">SUMIF($F4:$F61,"=1",ET4:ET61)</f>
        <v>2</v>
      </c>
      <c r="EU73" s="144">
        <f t="shared" si="42"/>
        <v>27.5</v>
      </c>
      <c r="EV73" s="144">
        <f t="shared" si="42"/>
        <v>68</v>
      </c>
      <c r="EW73" s="144">
        <f t="shared" si="42"/>
        <v>141</v>
      </c>
      <c r="EX73" s="144">
        <f t="shared" si="42"/>
        <v>230</v>
      </c>
      <c r="EY73" s="144">
        <f t="shared" si="42"/>
        <v>119</v>
      </c>
      <c r="EZ73" s="144">
        <f t="shared" si="42"/>
        <v>48.5</v>
      </c>
      <c r="FA73" s="144">
        <f t="shared" si="42"/>
        <v>9</v>
      </c>
      <c r="FB73" s="144">
        <f t="shared" si="42"/>
        <v>3</v>
      </c>
    </row>
    <row r="74" spans="1:342">
      <c r="GE74" t="e">
        <f>(Dat1fix!GE4+Dat1fix!HG4+Dat1fix!JC4+Dat1fix!KW4+Dat1fix!#REF!)+(Dat1fix!GF4+Dat1fix!HH4+Dat1fix!JD4+Dat1fix!KX4)/2</f>
        <v>#REF!</v>
      </c>
    </row>
  </sheetData>
  <mergeCells count="32">
    <mergeCell ref="H2:I2"/>
    <mergeCell ref="FC2:FH2"/>
    <mergeCell ref="FI2:FY2"/>
    <mergeCell ref="GA2:GD2"/>
    <mergeCell ref="GE2:GF2"/>
    <mergeCell ref="GH1:GS1"/>
    <mergeCell ref="EF1:EI1"/>
    <mergeCell ref="K1:V1"/>
    <mergeCell ref="AJ1:AK1"/>
    <mergeCell ref="AL1:BH1"/>
    <mergeCell ref="BI1:CE1"/>
    <mergeCell ref="CF1:CG1"/>
    <mergeCell ref="CH1:DC1"/>
    <mergeCell ref="DD1:DY1"/>
    <mergeCell ref="DZ1:EA1"/>
    <mergeCell ref="W1:AI1"/>
    <mergeCell ref="LZ2:MD2"/>
    <mergeCell ref="LD2:LT2"/>
    <mergeCell ref="LV2:LY2"/>
    <mergeCell ref="EJ1:EM1"/>
    <mergeCell ref="EN1:EO1"/>
    <mergeCell ref="EP2:ES2"/>
    <mergeCell ref="ET2:FB2"/>
    <mergeCell ref="GU1:HF1"/>
    <mergeCell ref="LA2:LC2"/>
    <mergeCell ref="KA1:KV1"/>
    <mergeCell ref="KW1:KX1"/>
    <mergeCell ref="HG1:HH1"/>
    <mergeCell ref="HI1:IE1"/>
    <mergeCell ref="IF1:JB1"/>
    <mergeCell ref="JC1:JD1"/>
    <mergeCell ref="JE1:JZ1"/>
  </mergeCells>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18">
    <tabColor theme="3"/>
  </sheetPr>
  <dimension ref="A1:N65"/>
  <sheetViews>
    <sheetView zoomScale="70" zoomScaleNormal="70" workbookViewId="0">
      <selection activeCell="N36" sqref="N36"/>
    </sheetView>
  </sheetViews>
  <sheetFormatPr baseColWidth="10" defaultColWidth="11.453125" defaultRowHeight="14.5"/>
  <cols>
    <col min="1" max="1" width="18.1796875" bestFit="1" customWidth="1"/>
    <col min="2" max="2" width="25" customWidth="1"/>
    <col min="3" max="3" width="45.81640625" bestFit="1" customWidth="1"/>
    <col min="4" max="6" width="13.7265625" customWidth="1"/>
    <col min="7" max="7" width="14.81640625" style="30" customWidth="1"/>
    <col min="8" max="8" width="13.7265625" style="30" customWidth="1"/>
    <col min="9" max="9" width="15.453125" customWidth="1"/>
    <col min="10" max="14" width="13.7265625" customWidth="1"/>
    <col min="15" max="22" width="7.26953125" customWidth="1"/>
  </cols>
  <sheetData>
    <row r="1" spans="1:14" ht="18.5">
      <c r="A1" s="676" t="s">
        <v>1935</v>
      </c>
      <c r="B1" s="676"/>
      <c r="C1" s="676"/>
      <c r="D1" s="676"/>
      <c r="E1" s="676"/>
      <c r="F1" s="676"/>
      <c r="G1" s="676"/>
      <c r="H1" s="676"/>
      <c r="I1" s="676"/>
    </row>
    <row r="2" spans="1:14" ht="21.75" customHeight="1">
      <c r="A2" s="674" t="s">
        <v>895</v>
      </c>
      <c r="B2" s="675" t="s">
        <v>1362</v>
      </c>
      <c r="C2" s="681" t="s">
        <v>896</v>
      </c>
      <c r="D2" s="674" t="s">
        <v>1040</v>
      </c>
      <c r="E2" s="674" t="s">
        <v>1070</v>
      </c>
      <c r="F2" s="674"/>
      <c r="G2" s="674"/>
      <c r="H2" s="674"/>
      <c r="I2" s="674"/>
    </row>
    <row r="3" spans="1:14" ht="30" customHeight="1">
      <c r="A3" s="674"/>
      <c r="B3" s="674"/>
      <c r="C3" s="674"/>
      <c r="D3" s="674"/>
      <c r="E3" s="302" t="s">
        <v>1052</v>
      </c>
      <c r="F3" s="303" t="s">
        <v>1069</v>
      </c>
      <c r="G3" s="332" t="s">
        <v>1283</v>
      </c>
      <c r="H3" s="332" t="s">
        <v>1284</v>
      </c>
      <c r="I3" s="332" t="s">
        <v>1285</v>
      </c>
    </row>
    <row r="4" spans="1:14">
      <c r="A4" s="47"/>
      <c r="B4" s="311"/>
      <c r="C4" s="234" t="s">
        <v>1039</v>
      </c>
      <c r="D4" s="235">
        <f>Dat1fix!G67</f>
        <v>3645</v>
      </c>
      <c r="E4" s="333">
        <f>SUM(F4:I4)</f>
        <v>189</v>
      </c>
      <c r="F4" s="235">
        <f>Dat1fix!LV67</f>
        <v>49</v>
      </c>
      <c r="G4" s="235">
        <f>Dat1fix!LW67</f>
        <v>27</v>
      </c>
      <c r="H4" s="235">
        <f>Dat1fix!LX67</f>
        <v>105</v>
      </c>
      <c r="I4" s="235">
        <f>Dat1fix!LY67</f>
        <v>8</v>
      </c>
    </row>
    <row r="5" spans="1:14">
      <c r="A5" s="313"/>
      <c r="B5" s="314"/>
      <c r="C5" s="223" t="s">
        <v>1046</v>
      </c>
      <c r="D5" s="238">
        <f>Dat1fix!G68</f>
        <v>1219</v>
      </c>
      <c r="E5" s="334">
        <f>SUM(F5:I5)</f>
        <v>90</v>
      </c>
      <c r="F5" s="238">
        <f>Dat1fix!LV68</f>
        <v>16</v>
      </c>
      <c r="G5" s="238">
        <f>Dat1fix!LW68</f>
        <v>13</v>
      </c>
      <c r="H5" s="238">
        <f>Dat1fix!LX68</f>
        <v>60</v>
      </c>
      <c r="I5" s="238">
        <f>Dat1fix!LY68</f>
        <v>1</v>
      </c>
    </row>
    <row r="6" spans="1:14">
      <c r="A6" s="313"/>
      <c r="B6" s="314"/>
      <c r="C6" s="223" t="s">
        <v>1047</v>
      </c>
      <c r="D6" s="238">
        <f>Dat1fix!G69</f>
        <v>2426</v>
      </c>
      <c r="E6" s="334">
        <f>SUM(F6:I6)</f>
        <v>99</v>
      </c>
      <c r="F6" s="238">
        <f>Dat1fix!LV69</f>
        <v>33</v>
      </c>
      <c r="G6" s="238">
        <f>Dat1fix!LW69</f>
        <v>14</v>
      </c>
      <c r="H6" s="238">
        <f>Dat1fix!LX69</f>
        <v>45</v>
      </c>
      <c r="I6" s="238">
        <f>Dat1fix!LY69</f>
        <v>7</v>
      </c>
    </row>
    <row r="7" spans="1:14" ht="15" customHeight="1">
      <c r="A7" s="672" t="str">
        <f>Dat1fix!B4</f>
        <v>Oslo</v>
      </c>
      <c r="B7" s="673" t="str">
        <f>Dat1fix!C4</f>
        <v>Grønland Voksenopplæringssenter</v>
      </c>
      <c r="C7" s="180" t="str">
        <f>Dat1fix!D4</f>
        <v>Bredtveit fengsel og forvaringsanstalt (HS)</v>
      </c>
      <c r="D7" s="335">
        <f>Dat1fix!G4</f>
        <v>45</v>
      </c>
      <c r="E7" s="336">
        <f>SUM(F7:I7)</f>
        <v>0</v>
      </c>
      <c r="F7" s="336">
        <f>Dat1fix!LV4</f>
        <v>0</v>
      </c>
      <c r="G7" s="336">
        <f>Dat1fix!LW4</f>
        <v>0</v>
      </c>
      <c r="H7" s="336">
        <f>Dat1fix!LX4</f>
        <v>0</v>
      </c>
      <c r="I7" s="336">
        <f>Dat1fix!LY4</f>
        <v>0</v>
      </c>
      <c r="J7" s="331"/>
      <c r="K7" s="75"/>
      <c r="N7" s="34"/>
    </row>
    <row r="8" spans="1:14">
      <c r="A8" s="672"/>
      <c r="B8" s="673"/>
      <c r="C8" s="180" t="str">
        <f>Dat1fix!D5</f>
        <v>Bredtveit fengsel,  Bredtveitveien avd (LS)</v>
      </c>
      <c r="D8" s="335">
        <f>Dat1fix!G5</f>
        <v>19</v>
      </c>
      <c r="E8" s="336">
        <f t="shared" ref="E8:E64" si="0">SUM(F8:I8)</f>
        <v>0</v>
      </c>
      <c r="F8" s="336">
        <f>Dat1fix!LV5</f>
        <v>0</v>
      </c>
      <c r="G8" s="336">
        <f>Dat1fix!LW5</f>
        <v>0</v>
      </c>
      <c r="H8" s="336">
        <f>Dat1fix!LX5</f>
        <v>0</v>
      </c>
      <c r="I8" s="336">
        <f>Dat1fix!LY5</f>
        <v>0</v>
      </c>
      <c r="J8" s="331"/>
      <c r="K8" s="75"/>
      <c r="N8" s="34"/>
    </row>
    <row r="9" spans="1:14">
      <c r="A9" s="672"/>
      <c r="B9" s="673"/>
      <c r="C9" s="180" t="str">
        <f>Dat1fix!D6</f>
        <v>Oslo fengsel avd B (HS)</v>
      </c>
      <c r="D9" s="335">
        <f>Dat1fix!G6</f>
        <v>261</v>
      </c>
      <c r="E9" s="336">
        <f t="shared" si="0"/>
        <v>0</v>
      </c>
      <c r="F9" s="336">
        <f>Dat1fix!LV6</f>
        <v>0</v>
      </c>
      <c r="G9" s="336">
        <f>Dat1fix!LW6</f>
        <v>0</v>
      </c>
      <c r="H9" s="336">
        <f>Dat1fix!LX6</f>
        <v>0</v>
      </c>
      <c r="I9" s="336">
        <f>Dat1fix!LY6</f>
        <v>0</v>
      </c>
      <c r="J9" s="331"/>
      <c r="K9" s="75"/>
      <c r="N9" s="34"/>
    </row>
    <row r="10" spans="1:14">
      <c r="A10" s="672" t="str">
        <f>Dat1fix!B9</f>
        <v>Akershus</v>
      </c>
      <c r="B10" s="301" t="str">
        <f>Dat1fix!C7</f>
        <v>Rud vgs</v>
      </c>
      <c r="C10" s="180" t="str">
        <f>Dat1fix!D7</f>
        <v>Ila fengsel og forvaringssanstalt (HS)</v>
      </c>
      <c r="D10" s="335">
        <f>Dat1fix!G7</f>
        <v>124</v>
      </c>
      <c r="E10" s="336">
        <f t="shared" si="0"/>
        <v>12</v>
      </c>
      <c r="F10" s="336">
        <f>Dat1fix!LV7</f>
        <v>8</v>
      </c>
      <c r="G10" s="336">
        <f>Dat1fix!LW7</f>
        <v>2</v>
      </c>
      <c r="H10" s="336">
        <f>Dat1fix!LX7</f>
        <v>1</v>
      </c>
      <c r="I10" s="336">
        <f>Dat1fix!LY7</f>
        <v>1</v>
      </c>
      <c r="J10" s="331"/>
      <c r="K10" s="75"/>
      <c r="N10" s="34"/>
    </row>
    <row r="11" spans="1:14">
      <c r="A11" s="672"/>
      <c r="B11" s="673" t="str">
        <f>Dat1fix!C9</f>
        <v>Jessheim vgs</v>
      </c>
      <c r="C11" s="180" t="str">
        <f>Dat1fix!D8</f>
        <v>Ullersmo fengsel (HS)</v>
      </c>
      <c r="D11" s="335">
        <f>Dat1fix!G8</f>
        <v>190</v>
      </c>
      <c r="E11" s="336">
        <f t="shared" si="0"/>
        <v>10</v>
      </c>
      <c r="F11" s="336">
        <f>Dat1fix!LV8</f>
        <v>2</v>
      </c>
      <c r="G11" s="336">
        <f>Dat1fix!LW8</f>
        <v>1</v>
      </c>
      <c r="H11" s="336">
        <f>Dat1fix!LX8</f>
        <v>7</v>
      </c>
      <c r="I11" s="336">
        <f>Dat1fix!LY8</f>
        <v>0</v>
      </c>
      <c r="J11" s="331"/>
      <c r="K11" s="75"/>
      <c r="N11" s="34"/>
    </row>
    <row r="12" spans="1:14">
      <c r="A12" s="672"/>
      <c r="B12" s="673"/>
      <c r="C12" s="180" t="str">
        <f>Dat1fix!D9</f>
        <v>Ullersmo fengsel Krogsrud avd (LS)</v>
      </c>
      <c r="D12" s="335">
        <f>Dat1fix!G9</f>
        <v>60</v>
      </c>
      <c r="E12" s="336">
        <f t="shared" si="0"/>
        <v>5</v>
      </c>
      <c r="F12" s="336">
        <f>Dat1fix!LV9</f>
        <v>0</v>
      </c>
      <c r="G12" s="336">
        <f>Dat1fix!LW9</f>
        <v>0</v>
      </c>
      <c r="H12" s="336">
        <f>Dat1fix!LX9</f>
        <v>5</v>
      </c>
      <c r="I12" s="336">
        <f>Dat1fix!LY9</f>
        <v>0</v>
      </c>
      <c r="J12" s="331"/>
      <c r="K12" s="75"/>
      <c r="N12" s="34"/>
    </row>
    <row r="13" spans="1:14">
      <c r="A13" s="672" t="str">
        <f>Dat1fix!B14</f>
        <v>Østfold</v>
      </c>
      <c r="B13" s="655" t="str">
        <f>Dat1fix!C10</f>
        <v>Borg vgs</v>
      </c>
      <c r="C13" s="180" t="str">
        <f>Dat1fix!D10</f>
        <v>Sarpsborg fengsel (HS)</v>
      </c>
      <c r="D13" s="335">
        <f>Dat1fix!G10</f>
        <v>25</v>
      </c>
      <c r="E13" s="336">
        <f>SUM(F13:I13)</f>
        <v>0</v>
      </c>
      <c r="F13" s="336">
        <f>Dat1fix!LV10</f>
        <v>0</v>
      </c>
      <c r="G13" s="336">
        <f>Dat1fix!LW10</f>
        <v>0</v>
      </c>
      <c r="H13" s="336">
        <f>Dat1fix!LX10</f>
        <v>0</v>
      </c>
      <c r="I13" s="336">
        <f>Dat1fix!LY10</f>
        <v>0</v>
      </c>
      <c r="J13" s="331"/>
      <c r="K13" s="75"/>
      <c r="N13" s="34"/>
    </row>
    <row r="14" spans="1:14">
      <c r="A14" s="672"/>
      <c r="B14" s="655"/>
      <c r="C14" s="180" t="str">
        <f>Dat1fix!D11</f>
        <v>Ravneberget fengsel (LS)</v>
      </c>
      <c r="D14" s="335">
        <f>Dat1fix!G11</f>
        <v>40</v>
      </c>
      <c r="E14" s="336">
        <f t="shared" si="0"/>
        <v>0</v>
      </c>
      <c r="F14" s="336">
        <f>Dat1fix!LV11</f>
        <v>0</v>
      </c>
      <c r="G14" s="336">
        <f>Dat1fix!LW11</f>
        <v>0</v>
      </c>
      <c r="H14" s="336">
        <f>Dat1fix!LX11</f>
        <v>0</v>
      </c>
      <c r="I14" s="336">
        <f>Dat1fix!LY11</f>
        <v>0</v>
      </c>
      <c r="J14" s="331"/>
      <c r="K14" s="75"/>
      <c r="N14" s="34"/>
    </row>
    <row r="15" spans="1:14">
      <c r="A15" s="672"/>
      <c r="B15" s="673" t="str">
        <f>Dat1fix!C13</f>
        <v>Mysen vgs</v>
      </c>
      <c r="C15" s="180" t="str">
        <f>Dat1fix!D12</f>
        <v>Indre Østfold fengsel Trøgstad avd (LS)</v>
      </c>
      <c r="D15" s="335">
        <f>Dat1fix!G12</f>
        <v>90</v>
      </c>
      <c r="E15" s="336">
        <f t="shared" si="0"/>
        <v>0</v>
      </c>
      <c r="F15" s="336">
        <f>Dat1fix!LV12</f>
        <v>0</v>
      </c>
      <c r="G15" s="336">
        <f>Dat1fix!LW12</f>
        <v>0</v>
      </c>
      <c r="H15" s="336">
        <f>Dat1fix!LX12</f>
        <v>0</v>
      </c>
      <c r="I15" s="336">
        <f>Dat1fix!LY12</f>
        <v>0</v>
      </c>
      <c r="J15" s="331"/>
      <c r="K15" s="75"/>
      <c r="N15" s="34"/>
    </row>
    <row r="16" spans="1:14">
      <c r="A16" s="672"/>
      <c r="B16" s="673"/>
      <c r="C16" s="180" t="str">
        <f>Dat1fix!D13</f>
        <v>Indre Østfold fengsel Eidsberg avd (HS)</v>
      </c>
      <c r="D16" s="335">
        <f>Dat1fix!G13</f>
        <v>102</v>
      </c>
      <c r="E16" s="336">
        <f t="shared" si="0"/>
        <v>0</v>
      </c>
      <c r="F16" s="336">
        <f>Dat1fix!LV13</f>
        <v>0</v>
      </c>
      <c r="G16" s="336">
        <f>Dat1fix!LW13</f>
        <v>0</v>
      </c>
      <c r="H16" s="336">
        <f>Dat1fix!LX13</f>
        <v>0</v>
      </c>
      <c r="I16" s="336">
        <f>Dat1fix!LY13</f>
        <v>0</v>
      </c>
      <c r="J16" s="331"/>
      <c r="K16" s="75"/>
      <c r="N16" s="34"/>
    </row>
    <row r="17" spans="1:14">
      <c r="A17" s="672"/>
      <c r="B17" s="301" t="str">
        <f>Dat1fix!C14</f>
        <v>Halden vgs</v>
      </c>
      <c r="C17" s="180" t="str">
        <f>Dat1fix!D14</f>
        <v>Halden fengsel (HS)</v>
      </c>
      <c r="D17" s="335">
        <f>Dat1fix!G14</f>
        <v>227</v>
      </c>
      <c r="E17" s="336">
        <f t="shared" si="0"/>
        <v>24</v>
      </c>
      <c r="F17" s="336">
        <f>Dat1fix!LV14</f>
        <v>16</v>
      </c>
      <c r="G17" s="336">
        <f>Dat1fix!LW14</f>
        <v>6</v>
      </c>
      <c r="H17" s="336">
        <f>Dat1fix!LX14</f>
        <v>1</v>
      </c>
      <c r="I17" s="336">
        <f>Dat1fix!LY14</f>
        <v>1</v>
      </c>
      <c r="J17" s="331"/>
      <c r="K17" s="75"/>
      <c r="N17" s="34"/>
    </row>
    <row r="18" spans="1:14">
      <c r="A18" s="672" t="str">
        <f>Dat1fix!B19</f>
        <v>Hedmark</v>
      </c>
      <c r="B18" s="673" t="str">
        <f>Dat1fix!C17</f>
        <v>Skarnes vgs</v>
      </c>
      <c r="C18" s="180" t="str">
        <f>Dat1fix!D15</f>
        <v>Kongsvinger fengsel avd høyere sikkerhet (HS)</v>
      </c>
      <c r="D18" s="335">
        <f>Dat1fix!G15</f>
        <v>89</v>
      </c>
      <c r="E18" s="336">
        <f t="shared" si="0"/>
        <v>0</v>
      </c>
      <c r="F18" s="336">
        <f>Dat1fix!LV15</f>
        <v>0</v>
      </c>
      <c r="G18" s="336">
        <f>Dat1fix!LW15</f>
        <v>0</v>
      </c>
      <c r="H18" s="336">
        <f>Dat1fix!LX15</f>
        <v>0</v>
      </c>
      <c r="I18" s="336">
        <f>Dat1fix!LY15</f>
        <v>0</v>
      </c>
      <c r="J18" s="331"/>
      <c r="K18" s="75"/>
      <c r="N18" s="34"/>
    </row>
    <row r="19" spans="1:14">
      <c r="A19" s="672"/>
      <c r="B19" s="673"/>
      <c r="C19" s="180" t="str">
        <f>Dat1fix!D16</f>
        <v>Kongsvinger fengsel avd lavere sikkerhet (LS)</v>
      </c>
      <c r="D19" s="335">
        <f>Dat1fix!G16</f>
        <v>48</v>
      </c>
      <c r="E19" s="336">
        <f t="shared" si="0"/>
        <v>0</v>
      </c>
      <c r="F19" s="336">
        <f>Dat1fix!LV16</f>
        <v>0</v>
      </c>
      <c r="G19" s="336">
        <f>Dat1fix!LW16</f>
        <v>0</v>
      </c>
      <c r="H19" s="336">
        <f>Dat1fix!LX16</f>
        <v>0</v>
      </c>
      <c r="I19" s="336">
        <f>Dat1fix!LY16</f>
        <v>0</v>
      </c>
      <c r="J19" s="331"/>
      <c r="K19" s="75"/>
      <c r="N19" s="34"/>
    </row>
    <row r="20" spans="1:14">
      <c r="A20" s="672"/>
      <c r="B20" s="673"/>
      <c r="C20" s="180" t="str">
        <f>Dat1fix!D17</f>
        <v>Hedmark fengsel Bruvoll avd (LS)</v>
      </c>
      <c r="D20" s="335">
        <f>Dat1fix!G17</f>
        <v>70</v>
      </c>
      <c r="E20" s="336">
        <f t="shared" si="0"/>
        <v>0</v>
      </c>
      <c r="F20" s="336">
        <f>Dat1fix!LV17</f>
        <v>0</v>
      </c>
      <c r="G20" s="336">
        <f>Dat1fix!LW17</f>
        <v>0</v>
      </c>
      <c r="H20" s="336">
        <f>Dat1fix!LX17</f>
        <v>0</v>
      </c>
      <c r="I20" s="336">
        <f>Dat1fix!LY17</f>
        <v>0</v>
      </c>
      <c r="J20" s="331"/>
      <c r="K20" s="75"/>
      <c r="N20" s="34"/>
    </row>
    <row r="21" spans="1:14">
      <c r="A21" s="672"/>
      <c r="B21" s="673" t="str">
        <f>Dat1fix!C19</f>
        <v>Storhamar vgs</v>
      </c>
      <c r="C21" s="180" t="str">
        <f>Dat1fix!D18</f>
        <v>Hedmark fengsel Hamar avd (HS)</v>
      </c>
      <c r="D21" s="335">
        <f>Dat1fix!G18</f>
        <v>31</v>
      </c>
      <c r="E21" s="336">
        <f t="shared" si="0"/>
        <v>0</v>
      </c>
      <c r="F21" s="336">
        <f>Dat1fix!LV18</f>
        <v>0</v>
      </c>
      <c r="G21" s="336">
        <f>Dat1fix!LW18</f>
        <v>0</v>
      </c>
      <c r="H21" s="336">
        <f>Dat1fix!LX18</f>
        <v>0</v>
      </c>
      <c r="I21" s="336">
        <f>Dat1fix!LY18</f>
        <v>0</v>
      </c>
      <c r="J21" s="331"/>
      <c r="K21" s="75"/>
      <c r="N21" s="34"/>
    </row>
    <row r="22" spans="1:14">
      <c r="A22" s="672"/>
      <c r="B22" s="673"/>
      <c r="C22" s="180" t="str">
        <f>Dat1fix!D19</f>
        <v>Hedmark fengsel Ilseng avd (LS)</v>
      </c>
      <c r="D22" s="335">
        <f>Dat1fix!G19</f>
        <v>86</v>
      </c>
      <c r="E22" s="336">
        <f t="shared" si="0"/>
        <v>2</v>
      </c>
      <c r="F22" s="336">
        <f>Dat1fix!LV19</f>
        <v>0</v>
      </c>
      <c r="G22" s="336">
        <f>Dat1fix!LW19</f>
        <v>1</v>
      </c>
      <c r="H22" s="336">
        <f>Dat1fix!LX19</f>
        <v>1</v>
      </c>
      <c r="I22" s="336">
        <f>Dat1fix!LY19</f>
        <v>0</v>
      </c>
      <c r="J22" s="331"/>
      <c r="K22" s="75"/>
      <c r="N22" s="34"/>
    </row>
    <row r="23" spans="1:14">
      <c r="A23" s="672" t="str">
        <f>Dat1fix!B21</f>
        <v>Oppland</v>
      </c>
      <c r="B23" s="301" t="str">
        <f>Dat1fix!C20</f>
        <v>Gjøvik vgs</v>
      </c>
      <c r="C23" s="180" t="str">
        <f>Dat1fix!D20</f>
        <v>Vestoppland fengsel Gjøvik avd (HS)</v>
      </c>
      <c r="D23" s="335">
        <f>Dat1fix!G20</f>
        <v>24</v>
      </c>
      <c r="E23" s="336">
        <f t="shared" si="0"/>
        <v>1</v>
      </c>
      <c r="F23" s="336">
        <f>Dat1fix!LV20</f>
        <v>0</v>
      </c>
      <c r="G23" s="336">
        <f>Dat1fix!LW20</f>
        <v>0</v>
      </c>
      <c r="H23" s="336">
        <f>Dat1fix!LX20</f>
        <v>1</v>
      </c>
      <c r="I23" s="336">
        <f>Dat1fix!LY20</f>
        <v>0</v>
      </c>
      <c r="J23" s="331"/>
      <c r="K23" s="75"/>
      <c r="N23" s="34"/>
    </row>
    <row r="24" spans="1:14">
      <c r="A24" s="672"/>
      <c r="B24" s="301" t="str">
        <f>Dat1fix!C21</f>
        <v>Valdres vgs</v>
      </c>
      <c r="C24" s="180" t="str">
        <f>Dat1fix!D21</f>
        <v>Vestoppland fengsel Valdres avd (LS)</v>
      </c>
      <c r="D24" s="335">
        <f>Dat1fix!G21</f>
        <v>25</v>
      </c>
      <c r="E24" s="336">
        <f t="shared" si="0"/>
        <v>10</v>
      </c>
      <c r="F24" s="336">
        <f>Dat1fix!LV21</f>
        <v>1</v>
      </c>
      <c r="G24" s="336">
        <f>Dat1fix!LW21</f>
        <v>1</v>
      </c>
      <c r="H24" s="336">
        <f>Dat1fix!LX21</f>
        <v>7</v>
      </c>
      <c r="I24" s="336">
        <f>Dat1fix!LY21</f>
        <v>1</v>
      </c>
      <c r="J24" s="331"/>
      <c r="K24" s="75"/>
      <c r="N24" s="34"/>
    </row>
    <row r="25" spans="1:14">
      <c r="A25" s="672" t="str">
        <f>Dat1fix!B24</f>
        <v>Buskerud</v>
      </c>
      <c r="B25" s="655" t="str">
        <f>Dat1fix!C22</f>
        <v>Drammen vgs</v>
      </c>
      <c r="C25" s="180" t="str">
        <f>Dat1fix!D22</f>
        <v>Drammen fengsel (HS)</v>
      </c>
      <c r="D25" s="335">
        <f>Dat1fix!G22</f>
        <v>54</v>
      </c>
      <c r="E25" s="336">
        <f t="shared" si="0"/>
        <v>0</v>
      </c>
      <c r="F25" s="336">
        <f>Dat1fix!LV22</f>
        <v>0</v>
      </c>
      <c r="G25" s="336">
        <f>Dat1fix!LW22</f>
        <v>0</v>
      </c>
      <c r="H25" s="336">
        <f>Dat1fix!LX22</f>
        <v>0</v>
      </c>
      <c r="I25" s="336">
        <f>Dat1fix!LY22</f>
        <v>0</v>
      </c>
      <c r="J25" s="331"/>
      <c r="K25" s="75"/>
      <c r="N25" s="34"/>
    </row>
    <row r="26" spans="1:14">
      <c r="A26" s="672"/>
      <c r="B26" s="655"/>
      <c r="C26" s="180" t="str">
        <f>Dat1fix!D23</f>
        <v>Hassel fengsel (LS)</v>
      </c>
      <c r="D26" s="335">
        <f>Dat1fix!G23</f>
        <v>26</v>
      </c>
      <c r="E26" s="336">
        <f t="shared" si="0"/>
        <v>0</v>
      </c>
      <c r="F26" s="336">
        <f>Dat1fix!LV23</f>
        <v>0</v>
      </c>
      <c r="G26" s="336">
        <f>Dat1fix!LW23</f>
        <v>0</v>
      </c>
      <c r="H26" s="336">
        <f>Dat1fix!LX23</f>
        <v>0</v>
      </c>
      <c r="I26" s="336">
        <f>Dat1fix!LY23</f>
        <v>0</v>
      </c>
      <c r="J26" s="331"/>
      <c r="K26" s="75"/>
      <c r="N26" s="34"/>
    </row>
    <row r="27" spans="1:14">
      <c r="A27" s="672"/>
      <c r="B27" s="301" t="str">
        <f>Dat1fix!C24</f>
        <v>Hønefoss vgs</v>
      </c>
      <c r="C27" s="180" t="str">
        <f>Dat1fix!D24</f>
        <v>Ringerike fengsel (HS)</v>
      </c>
      <c r="D27" s="335">
        <f>Dat1fix!G24</f>
        <v>160</v>
      </c>
      <c r="E27" s="336">
        <f t="shared" si="0"/>
        <v>0</v>
      </c>
      <c r="F27" s="336">
        <f>Dat1fix!LV24</f>
        <v>0</v>
      </c>
      <c r="G27" s="336">
        <f>Dat1fix!LW24</f>
        <v>0</v>
      </c>
      <c r="H27" s="336">
        <f>Dat1fix!LX24</f>
        <v>0</v>
      </c>
      <c r="I27" s="336">
        <f>Dat1fix!LY24</f>
        <v>0</v>
      </c>
      <c r="J27" s="331"/>
      <c r="K27" s="75"/>
      <c r="N27" s="34"/>
    </row>
    <row r="28" spans="1:14">
      <c r="A28" s="672" t="str">
        <f>Dat1fix!B25</f>
        <v>Vestfold</v>
      </c>
      <c r="B28" s="673" t="str">
        <f>Dat1fix!C31</f>
        <v>Horten vgs</v>
      </c>
      <c r="C28" s="180" t="str">
        <f>Dat1fix!D25</f>
        <v>Nordre Vestfold fengsel Horten avd (HS)</v>
      </c>
      <c r="D28" s="335">
        <f>Dat1fix!G25</f>
        <v>16</v>
      </c>
      <c r="E28" s="336">
        <f t="shared" si="0"/>
        <v>0</v>
      </c>
      <c r="F28" s="336">
        <f>Dat1fix!LV25</f>
        <v>0</v>
      </c>
      <c r="G28" s="336">
        <f>Dat1fix!LW25</f>
        <v>0</v>
      </c>
      <c r="H28" s="336">
        <f>Dat1fix!LX25</f>
        <v>0</v>
      </c>
      <c r="I28" s="336">
        <f>Dat1fix!LY25</f>
        <v>0</v>
      </c>
      <c r="J28" s="331"/>
      <c r="K28" s="75"/>
      <c r="N28" s="34"/>
    </row>
    <row r="29" spans="1:14">
      <c r="A29" s="672"/>
      <c r="B29" s="673"/>
      <c r="C29" s="180" t="str">
        <f>Dat1fix!D26</f>
        <v>Nordre Vestfold fengsel Hof avd (LS)</v>
      </c>
      <c r="D29" s="335">
        <f>Dat1fix!G26</f>
        <v>109</v>
      </c>
      <c r="E29" s="336">
        <f t="shared" si="0"/>
        <v>0</v>
      </c>
      <c r="F29" s="336">
        <f>Dat1fix!LV26</f>
        <v>0</v>
      </c>
      <c r="G29" s="336">
        <f>Dat1fix!LW26</f>
        <v>0</v>
      </c>
      <c r="H29" s="336">
        <f>Dat1fix!LX26</f>
        <v>0</v>
      </c>
      <c r="I29" s="336">
        <f>Dat1fix!LY26</f>
        <v>0</v>
      </c>
      <c r="J29" s="331"/>
      <c r="K29" s="75"/>
      <c r="N29" s="34"/>
    </row>
    <row r="30" spans="1:14">
      <c r="A30" s="672"/>
      <c r="B30" s="673" t="str">
        <f>Dat1fix!C27</f>
        <v>Thor Heyerdahls vgs</v>
      </c>
      <c r="C30" s="180" t="str">
        <f>Dat1fix!D27</f>
        <v>Søndre Vestfold fengsel Larvik avd (HS)</v>
      </c>
      <c r="D30" s="335">
        <f>Dat1fix!G27</f>
        <v>16</v>
      </c>
      <c r="E30" s="336">
        <f t="shared" si="0"/>
        <v>0</v>
      </c>
      <c r="F30" s="336">
        <f>Dat1fix!LV27</f>
        <v>0</v>
      </c>
      <c r="G30" s="336">
        <f>Dat1fix!LW27</f>
        <v>0</v>
      </c>
      <c r="H30" s="336">
        <f>Dat1fix!LX27</f>
        <v>0</v>
      </c>
      <c r="I30" s="336">
        <f>Dat1fix!LY27</f>
        <v>0</v>
      </c>
      <c r="J30" s="331"/>
      <c r="K30" s="75"/>
      <c r="N30" s="34"/>
    </row>
    <row r="31" spans="1:14">
      <c r="A31" s="672"/>
      <c r="B31" s="673"/>
      <c r="C31" s="180" t="str">
        <f>Dat1fix!D28</f>
        <v>Sandefjord fengsel (LS)</v>
      </c>
      <c r="D31" s="335">
        <f>Dat1fix!G28</f>
        <v>13</v>
      </c>
      <c r="E31" s="336">
        <f t="shared" si="0"/>
        <v>0</v>
      </c>
      <c r="F31" s="336">
        <f>Dat1fix!LV28</f>
        <v>0</v>
      </c>
      <c r="G31" s="336">
        <f>Dat1fix!LW28</f>
        <v>0</v>
      </c>
      <c r="H31" s="336">
        <f>Dat1fix!LX28</f>
        <v>0</v>
      </c>
      <c r="I31" s="336">
        <f>Dat1fix!LY28</f>
        <v>0</v>
      </c>
      <c r="J31" s="331"/>
      <c r="K31" s="75"/>
      <c r="N31" s="34"/>
    </row>
    <row r="32" spans="1:14">
      <c r="A32" s="672"/>
      <c r="B32" s="673" t="str">
        <f>Dat1fix!C29</f>
        <v>Færder vgs</v>
      </c>
      <c r="C32" s="180" t="str">
        <f>Dat1fix!D29</f>
        <v>Søndre Vestfold fengsel Berg avd (LS)</v>
      </c>
      <c r="D32" s="335">
        <f>Dat1fix!G29</f>
        <v>48</v>
      </c>
      <c r="E32" s="336">
        <f t="shared" si="0"/>
        <v>7</v>
      </c>
      <c r="F32" s="336">
        <f>Dat1fix!LV29</f>
        <v>5</v>
      </c>
      <c r="G32" s="336">
        <f>Dat1fix!LW29</f>
        <v>2</v>
      </c>
      <c r="H32" s="336">
        <f>Dat1fix!LX29</f>
        <v>0</v>
      </c>
      <c r="I32" s="336">
        <f>Dat1fix!LY29</f>
        <v>0</v>
      </c>
      <c r="J32" s="331"/>
      <c r="K32" s="75"/>
      <c r="N32" s="34"/>
    </row>
    <row r="33" spans="1:14">
      <c r="A33" s="672"/>
      <c r="B33" s="673"/>
      <c r="C33" s="180" t="str">
        <f>Dat1fix!D30</f>
        <v>Sem fengsel (HS)</v>
      </c>
      <c r="D33" s="335">
        <f>Dat1fix!G30</f>
        <v>62</v>
      </c>
      <c r="E33" s="336">
        <f t="shared" si="0"/>
        <v>2</v>
      </c>
      <c r="F33" s="336">
        <f>Dat1fix!LV30</f>
        <v>0</v>
      </c>
      <c r="G33" s="336">
        <f>Dat1fix!LW30</f>
        <v>0</v>
      </c>
      <c r="H33" s="336">
        <f>Dat1fix!LX30</f>
        <v>2</v>
      </c>
      <c r="I33" s="336">
        <f>Dat1fix!LY30</f>
        <v>0</v>
      </c>
      <c r="J33" s="331"/>
      <c r="K33" s="75"/>
      <c r="N33" s="34"/>
    </row>
    <row r="34" spans="1:14">
      <c r="A34" s="672"/>
      <c r="B34" s="301" t="str">
        <f>Dat1fix!C31</f>
        <v>Horten vgs</v>
      </c>
      <c r="C34" s="180" t="str">
        <f>Dat1fix!D31</f>
        <v>Bastøy fengsel (LS)</v>
      </c>
      <c r="D34" s="335">
        <f>Dat1fix!G31</f>
        <v>115</v>
      </c>
      <c r="E34" s="336">
        <f t="shared" si="0"/>
        <v>13</v>
      </c>
      <c r="F34" s="336">
        <f>Dat1fix!LV31</f>
        <v>5</v>
      </c>
      <c r="G34" s="336">
        <f>Dat1fix!LW31</f>
        <v>3</v>
      </c>
      <c r="H34" s="336">
        <f>Dat1fix!LX31</f>
        <v>5</v>
      </c>
      <c r="I34" s="336">
        <f>Dat1fix!LY31</f>
        <v>0</v>
      </c>
      <c r="J34" s="331"/>
      <c r="K34" s="75"/>
      <c r="N34" s="34"/>
    </row>
    <row r="35" spans="1:14">
      <c r="A35" s="672" t="str">
        <f>Dat1fix!B32</f>
        <v>Telemark</v>
      </c>
      <c r="B35" s="673" t="str">
        <f>Dat1fix!C32</f>
        <v>Hjalmar Johansen vgs</v>
      </c>
      <c r="C35" s="180" t="str">
        <f>Dat1fix!D32</f>
        <v>Telemark fengsel Skien avd (HS)</v>
      </c>
      <c r="D35" s="335">
        <f>Dat1fix!G32</f>
        <v>82</v>
      </c>
      <c r="E35" s="336">
        <f t="shared" si="0"/>
        <v>8</v>
      </c>
      <c r="F35" s="336">
        <f>Dat1fix!LV32</f>
        <v>0</v>
      </c>
      <c r="G35" s="336">
        <f>Dat1fix!LW32</f>
        <v>2</v>
      </c>
      <c r="H35" s="336">
        <f>Dat1fix!LX32</f>
        <v>6</v>
      </c>
      <c r="I35" s="336">
        <f>Dat1fix!LY32</f>
        <v>0</v>
      </c>
      <c r="J35" s="331"/>
      <c r="K35" s="75"/>
      <c r="N35" s="34"/>
    </row>
    <row r="36" spans="1:14">
      <c r="A36" s="672"/>
      <c r="B36" s="673"/>
      <c r="C36" s="180" t="str">
        <f>Dat1fix!D33</f>
        <v>Telemark fengsel Kragerø avd (HS)</v>
      </c>
      <c r="D36" s="335">
        <f>Dat1fix!G33</f>
        <v>18</v>
      </c>
      <c r="E36" s="336">
        <f t="shared" si="0"/>
        <v>0</v>
      </c>
      <c r="F36" s="336">
        <f>Dat1fix!LV33</f>
        <v>0</v>
      </c>
      <c r="G36" s="336">
        <f>Dat1fix!LW33</f>
        <v>0</v>
      </c>
      <c r="H36" s="336">
        <f>Dat1fix!LX33</f>
        <v>0</v>
      </c>
      <c r="I36" s="336">
        <f>Dat1fix!LY33</f>
        <v>0</v>
      </c>
      <c r="J36" s="331"/>
      <c r="K36" s="75"/>
      <c r="N36" s="34"/>
    </row>
    <row r="37" spans="1:14">
      <c r="A37" s="672"/>
      <c r="B37" s="301" t="str">
        <f>Dat1fix!C34</f>
        <v>Vest-Telemark vgs</v>
      </c>
      <c r="C37" s="180" t="str">
        <f>Dat1fix!D34</f>
        <v>Arendal  fengsel Kleivgrend avd (LS)</v>
      </c>
      <c r="D37" s="335">
        <f>Dat1fix!G34</f>
        <v>28</v>
      </c>
      <c r="E37" s="336">
        <f t="shared" si="0"/>
        <v>0</v>
      </c>
      <c r="F37" s="336">
        <f>Dat1fix!LV34</f>
        <v>0</v>
      </c>
      <c r="G37" s="336">
        <f>Dat1fix!LW34</f>
        <v>0</v>
      </c>
      <c r="H37" s="336">
        <f>Dat1fix!LX34</f>
        <v>0</v>
      </c>
      <c r="I37" s="336">
        <f>Dat1fix!LY34</f>
        <v>0</v>
      </c>
      <c r="J37" s="331"/>
      <c r="K37" s="75"/>
      <c r="N37" s="34"/>
    </row>
    <row r="38" spans="1:14">
      <c r="A38" s="654" t="str">
        <f>Dat1fix!B35</f>
        <v>Aust-Agder</v>
      </c>
      <c r="B38" s="673" t="str">
        <f>Dat1fix!C35</f>
        <v>Sam Eyde vgs</v>
      </c>
      <c r="C38" s="180" t="str">
        <f>Dat1fix!D35</f>
        <v>Arendal fengsel (HS)</v>
      </c>
      <c r="D38" s="335">
        <f>Dat1fix!G35</f>
        <v>32</v>
      </c>
      <c r="E38" s="336">
        <f t="shared" si="0"/>
        <v>0</v>
      </c>
      <c r="F38" s="336">
        <f>Dat1fix!LV35</f>
        <v>0</v>
      </c>
      <c r="G38" s="336">
        <f>Dat1fix!LW35</f>
        <v>0</v>
      </c>
      <c r="H38" s="336">
        <f>Dat1fix!LX35</f>
        <v>0</v>
      </c>
      <c r="I38" s="336">
        <f>Dat1fix!LY35</f>
        <v>0</v>
      </c>
      <c r="J38" s="331"/>
      <c r="K38" s="75"/>
      <c r="N38" s="34"/>
    </row>
    <row r="39" spans="1:14">
      <c r="A39" s="654"/>
      <c r="B39" s="673"/>
      <c r="C39" s="180" t="str">
        <f>Dat1fix!D36</f>
        <v>Arendal fengsel Håvet avd (LS)</v>
      </c>
      <c r="D39" s="335">
        <f>Dat1fix!G36</f>
        <v>13</v>
      </c>
      <c r="E39" s="336">
        <f t="shared" si="0"/>
        <v>0</v>
      </c>
      <c r="F39" s="336">
        <f>Dat1fix!LV36</f>
        <v>0</v>
      </c>
      <c r="G39" s="336">
        <f>Dat1fix!LW36</f>
        <v>0</v>
      </c>
      <c r="H39" s="336">
        <f>Dat1fix!LX36</f>
        <v>0</v>
      </c>
      <c r="I39" s="336">
        <f>Dat1fix!LY36</f>
        <v>0</v>
      </c>
      <c r="J39" s="331"/>
      <c r="K39" s="75"/>
      <c r="N39" s="34"/>
    </row>
    <row r="40" spans="1:14">
      <c r="A40" s="654"/>
      <c r="B40" s="301" t="str">
        <f>Dat1fix!C37</f>
        <v>Setesdal vgs</v>
      </c>
      <c r="C40" s="180" t="str">
        <f>Dat1fix!D37</f>
        <v>Arendal fengsel Evje avd (LS)</v>
      </c>
      <c r="D40" s="335">
        <f>Dat1fix!G37</f>
        <v>20</v>
      </c>
      <c r="E40" s="336">
        <f t="shared" si="0"/>
        <v>1</v>
      </c>
      <c r="F40" s="336">
        <f>Dat1fix!LV37</f>
        <v>0</v>
      </c>
      <c r="G40" s="336">
        <f>Dat1fix!LW37</f>
        <v>1</v>
      </c>
      <c r="H40" s="336">
        <f>Dat1fix!LX37</f>
        <v>0</v>
      </c>
      <c r="I40" s="336">
        <f>Dat1fix!LY37</f>
        <v>0</v>
      </c>
      <c r="J40" s="331"/>
      <c r="K40" s="75"/>
      <c r="N40" s="34"/>
    </row>
    <row r="41" spans="1:14">
      <c r="A41" s="225" t="s">
        <v>890</v>
      </c>
      <c r="B41" s="301" t="str">
        <f>Dat1fix!C38</f>
        <v>Kvadraturen vgs</v>
      </c>
      <c r="C41" s="180" t="str">
        <f>Dat1fix!D38</f>
        <v>Kristiansand fengsel (HS)</v>
      </c>
      <c r="D41" s="335">
        <f>Dat1fix!G38</f>
        <v>44</v>
      </c>
      <c r="E41" s="336">
        <f t="shared" si="0"/>
        <v>0</v>
      </c>
      <c r="F41" s="336">
        <f>Dat1fix!LV38</f>
        <v>0</v>
      </c>
      <c r="G41" s="336">
        <f>Dat1fix!LW38</f>
        <v>0</v>
      </c>
      <c r="H41" s="336">
        <f>Dat1fix!LX38</f>
        <v>0</v>
      </c>
      <c r="I41" s="336">
        <f>Dat1fix!LY38</f>
        <v>0</v>
      </c>
      <c r="J41" s="331"/>
      <c r="K41" s="75"/>
      <c r="N41" s="34"/>
    </row>
    <row r="42" spans="1:14">
      <c r="A42" s="672" t="str">
        <f>Dat1fix!B39</f>
        <v>Rogaland</v>
      </c>
      <c r="B42" s="301" t="str">
        <f>Dat1fix!C39</f>
        <v>Randaberg vgs</v>
      </c>
      <c r="C42" s="180" t="str">
        <f>Dat1fix!D39</f>
        <v>Stavanger fengsel (HS)</v>
      </c>
      <c r="D42" s="335">
        <f>Dat1fix!G39</f>
        <v>68</v>
      </c>
      <c r="E42" s="336">
        <f t="shared" si="0"/>
        <v>0</v>
      </c>
      <c r="F42" s="336">
        <f>Dat1fix!LV39</f>
        <v>0</v>
      </c>
      <c r="G42" s="336">
        <f>Dat1fix!LW39</f>
        <v>0</v>
      </c>
      <c r="H42" s="336">
        <f>Dat1fix!LX39</f>
        <v>0</v>
      </c>
      <c r="I42" s="336">
        <f>Dat1fix!LY39</f>
        <v>0</v>
      </c>
      <c r="J42" s="331"/>
      <c r="K42" s="75"/>
      <c r="N42" s="34"/>
    </row>
    <row r="43" spans="1:14">
      <c r="A43" s="672"/>
      <c r="B43" s="301" t="str">
        <f>Dat1fix!C40</f>
        <v>Haugaland vgs</v>
      </c>
      <c r="C43" s="180" t="str">
        <f>Dat1fix!D40</f>
        <v>Haugesund fengsel (HS)</v>
      </c>
      <c r="D43" s="335">
        <f>Dat1fix!G40</f>
        <v>29</v>
      </c>
      <c r="E43" s="336">
        <f t="shared" si="0"/>
        <v>3</v>
      </c>
      <c r="F43" s="336">
        <f>Dat1fix!LV40</f>
        <v>0</v>
      </c>
      <c r="G43" s="336">
        <f>Dat1fix!LW40</f>
        <v>0</v>
      </c>
      <c r="H43" s="336">
        <f>Dat1fix!LX40</f>
        <v>3</v>
      </c>
      <c r="I43" s="336">
        <f>Dat1fix!LY40</f>
        <v>0</v>
      </c>
      <c r="J43" s="331"/>
      <c r="K43" s="75"/>
      <c r="N43" s="34"/>
    </row>
    <row r="44" spans="1:14">
      <c r="A44" s="672"/>
      <c r="B44" s="673" t="str">
        <f>Dat1fix!C41</f>
        <v>Time vgs</v>
      </c>
      <c r="C44" s="180" t="str">
        <f>Dat1fix!D41</f>
        <v>Åna fengsel (HS)</v>
      </c>
      <c r="D44" s="335">
        <f>Dat1fix!G41</f>
        <v>140</v>
      </c>
      <c r="E44" s="336">
        <f t="shared" si="0"/>
        <v>8</v>
      </c>
      <c r="F44" s="336">
        <f>Dat1fix!LV41</f>
        <v>5</v>
      </c>
      <c r="G44" s="336">
        <f>Dat1fix!LW41</f>
        <v>1</v>
      </c>
      <c r="H44" s="336">
        <f>Dat1fix!LX41</f>
        <v>0</v>
      </c>
      <c r="I44" s="336">
        <f>Dat1fix!LY41</f>
        <v>2</v>
      </c>
      <c r="J44" s="331"/>
      <c r="K44" s="75"/>
      <c r="N44" s="34"/>
    </row>
    <row r="45" spans="1:14">
      <c r="A45" s="672"/>
      <c r="B45" s="673"/>
      <c r="C45" s="180" t="str">
        <f>Dat1fix!D42</f>
        <v>Åna fengsel Rødgata avd (LS)</v>
      </c>
      <c r="D45" s="335">
        <f>Dat1fix!G42</f>
        <v>24</v>
      </c>
      <c r="E45" s="336">
        <f t="shared" si="0"/>
        <v>0</v>
      </c>
      <c r="F45" s="336">
        <f>Dat1fix!LV42</f>
        <v>0</v>
      </c>
      <c r="G45" s="336">
        <f>Dat1fix!LW42</f>
        <v>0</v>
      </c>
      <c r="H45" s="336">
        <f>Dat1fix!LX42</f>
        <v>0</v>
      </c>
      <c r="I45" s="336">
        <f>Dat1fix!LY42</f>
        <v>0</v>
      </c>
      <c r="J45" s="331"/>
      <c r="K45" s="75"/>
      <c r="N45" s="34"/>
    </row>
    <row r="46" spans="1:14">
      <c r="A46" s="672"/>
      <c r="B46" s="301" t="str">
        <f>Dat1fix!C43</f>
        <v>Ølen vgs</v>
      </c>
      <c r="C46" s="180" t="str">
        <f>Dat1fix!D43</f>
        <v>Sandeid fengsel (LS)</v>
      </c>
      <c r="D46" s="335">
        <f>Dat1fix!G43</f>
        <v>88</v>
      </c>
      <c r="E46" s="336">
        <f t="shared" si="0"/>
        <v>24</v>
      </c>
      <c r="F46" s="336">
        <f>Dat1fix!LV43</f>
        <v>0</v>
      </c>
      <c r="G46" s="336">
        <f>Dat1fix!LW43</f>
        <v>2</v>
      </c>
      <c r="H46" s="336">
        <f>Dat1fix!LX43</f>
        <v>22</v>
      </c>
      <c r="I46" s="336">
        <f>Dat1fix!LY43</f>
        <v>0</v>
      </c>
      <c r="J46" s="331"/>
      <c r="K46" s="75"/>
      <c r="N46" s="34"/>
    </row>
    <row r="47" spans="1:14">
      <c r="A47" s="672" t="str">
        <f>Dat1fix!B44</f>
        <v>Hordaland</v>
      </c>
      <c r="B47" s="673" t="str">
        <f>Dat1fix!C44</f>
        <v>Åsane vgs</v>
      </c>
      <c r="C47" s="180" t="str">
        <f>Dat1fix!D44</f>
        <v>Bergen fengsel Osterøy avd (LS)</v>
      </c>
      <c r="D47" s="335">
        <f>Dat1fix!G44</f>
        <v>31</v>
      </c>
      <c r="E47" s="336">
        <f t="shared" si="0"/>
        <v>7</v>
      </c>
      <c r="F47" s="336">
        <f>Dat1fix!LV44</f>
        <v>0</v>
      </c>
      <c r="G47" s="336">
        <f>Dat1fix!LW44</f>
        <v>1</v>
      </c>
      <c r="H47" s="336">
        <f>Dat1fix!LX44</f>
        <v>6</v>
      </c>
      <c r="I47" s="336">
        <f>Dat1fix!LY44</f>
        <v>0</v>
      </c>
      <c r="J47" s="331"/>
      <c r="K47" s="75"/>
      <c r="N47" s="34"/>
    </row>
    <row r="48" spans="1:14">
      <c r="A48" s="672"/>
      <c r="B48" s="673"/>
      <c r="C48" s="180" t="str">
        <f>Dat1fix!D45</f>
        <v>Bergen fengsel (HS)</v>
      </c>
      <c r="D48" s="335">
        <f>Dat1fix!G45</f>
        <v>203</v>
      </c>
      <c r="E48" s="336">
        <f t="shared" si="0"/>
        <v>5</v>
      </c>
      <c r="F48" s="336">
        <f>Dat1fix!LV45</f>
        <v>1</v>
      </c>
      <c r="G48" s="336">
        <f>Dat1fix!LW45</f>
        <v>1</v>
      </c>
      <c r="H48" s="336">
        <f>Dat1fix!LX45</f>
        <v>3</v>
      </c>
      <c r="I48" s="336">
        <f>Dat1fix!LY45</f>
        <v>0</v>
      </c>
      <c r="J48" s="331"/>
      <c r="K48" s="75"/>
      <c r="N48" s="34"/>
    </row>
    <row r="49" spans="1:14">
      <c r="A49" s="672"/>
      <c r="B49" s="673"/>
      <c r="C49" s="180" t="str">
        <f>Dat1fix!D46</f>
        <v>Bjørgvin fengsel (LS)</v>
      </c>
      <c r="D49" s="335">
        <f>Dat1fix!G46</f>
        <v>90</v>
      </c>
      <c r="E49" s="336">
        <f t="shared" si="0"/>
        <v>4</v>
      </c>
      <c r="F49" s="336">
        <f>Dat1fix!LV46</f>
        <v>0</v>
      </c>
      <c r="G49" s="336">
        <f>Dat1fix!LW46</f>
        <v>0</v>
      </c>
      <c r="H49" s="336">
        <f>Dat1fix!LX46</f>
        <v>4</v>
      </c>
      <c r="I49" s="336">
        <f>Dat1fix!LY46</f>
        <v>0</v>
      </c>
      <c r="J49" s="331"/>
      <c r="K49" s="75"/>
      <c r="N49" s="34"/>
    </row>
    <row r="50" spans="1:14">
      <c r="A50" s="672" t="str">
        <f>Dat1fix!B47</f>
        <v>Sogn og Fjordane</v>
      </c>
      <c r="B50" s="673" t="str">
        <f>Dat1fix!C47</f>
        <v>Sogndal vgs</v>
      </c>
      <c r="C50" s="180" t="str">
        <f>Dat1fix!D47</f>
        <v>Vik fengsel avd høyere sikkerhet (HS)</v>
      </c>
      <c r="D50" s="335">
        <f>Dat1fix!G47</f>
        <v>28</v>
      </c>
      <c r="E50" s="336">
        <f t="shared" si="0"/>
        <v>0</v>
      </c>
      <c r="F50" s="336">
        <f>Dat1fix!LV47</f>
        <v>0</v>
      </c>
      <c r="G50" s="336">
        <f>Dat1fix!LW47</f>
        <v>0</v>
      </c>
      <c r="H50" s="336">
        <f>Dat1fix!LX47</f>
        <v>0</v>
      </c>
      <c r="I50" s="336">
        <f>Dat1fix!LY47</f>
        <v>0</v>
      </c>
      <c r="J50" s="331"/>
      <c r="K50" s="75"/>
      <c r="N50" s="34"/>
    </row>
    <row r="51" spans="1:14">
      <c r="A51" s="672"/>
      <c r="B51" s="673"/>
      <c r="C51" s="180" t="str">
        <f>Dat1fix!D48</f>
        <v>Vik fengsel avd lavere sikkerhet (LS)</v>
      </c>
      <c r="D51" s="335">
        <f>Dat1fix!G48</f>
        <v>11</v>
      </c>
      <c r="E51" s="336">
        <f t="shared" si="0"/>
        <v>0</v>
      </c>
      <c r="F51" s="336">
        <f>Dat1fix!LV48</f>
        <v>0</v>
      </c>
      <c r="G51" s="336">
        <f>Dat1fix!LW48</f>
        <v>0</v>
      </c>
      <c r="H51" s="336">
        <f>Dat1fix!LX48</f>
        <v>0</v>
      </c>
      <c r="I51" s="336">
        <f>Dat1fix!LY48</f>
        <v>0</v>
      </c>
      <c r="J51" s="331"/>
      <c r="K51" s="75"/>
      <c r="N51" s="34"/>
    </row>
    <row r="52" spans="1:14">
      <c r="A52" s="672" t="str">
        <f>Dat1fix!B49</f>
        <v>Møre og Romsdal</v>
      </c>
      <c r="B52" s="673" t="str">
        <f>Dat1fix!C49</f>
        <v>Romsdal vgs</v>
      </c>
      <c r="C52" s="180" t="str">
        <f>Dat1fix!D49</f>
        <v>Hustad fengsel avd høyere sikkerhet (HS)</v>
      </c>
      <c r="D52" s="335">
        <f>Dat1fix!G49</f>
        <v>28</v>
      </c>
      <c r="E52" s="336">
        <f t="shared" si="0"/>
        <v>0</v>
      </c>
      <c r="F52" s="336">
        <f>Dat1fix!LV49</f>
        <v>0</v>
      </c>
      <c r="G52" s="336">
        <f>Dat1fix!LW49</f>
        <v>0</v>
      </c>
      <c r="H52" s="336">
        <f>Dat1fix!LX49</f>
        <v>0</v>
      </c>
      <c r="I52" s="336">
        <f>Dat1fix!LY49</f>
        <v>0</v>
      </c>
      <c r="J52" s="331"/>
      <c r="K52" s="75"/>
      <c r="N52" s="34"/>
    </row>
    <row r="53" spans="1:14">
      <c r="A53" s="672"/>
      <c r="B53" s="673"/>
      <c r="C53" s="180" t="str">
        <f>Dat1fix!D50</f>
        <v>Hustad fengsel avd lavere sikkerhet (LS)</v>
      </c>
      <c r="D53" s="335">
        <f>Dat1fix!G50</f>
        <v>32</v>
      </c>
      <c r="E53" s="336">
        <f t="shared" si="0"/>
        <v>0</v>
      </c>
      <c r="F53" s="336">
        <f>Dat1fix!LV50</f>
        <v>0</v>
      </c>
      <c r="G53" s="336">
        <f>Dat1fix!LW50</f>
        <v>0</v>
      </c>
      <c r="H53" s="336">
        <f>Dat1fix!LX50</f>
        <v>0</v>
      </c>
      <c r="I53" s="336">
        <f>Dat1fix!LY50</f>
        <v>0</v>
      </c>
      <c r="J53" s="331"/>
      <c r="K53" s="75"/>
      <c r="N53" s="34"/>
    </row>
    <row r="54" spans="1:14">
      <c r="A54" s="672"/>
      <c r="B54" s="301" t="str">
        <f>Dat1fix!C51</f>
        <v>Fagerlia vgs</v>
      </c>
      <c r="C54" s="180" t="str">
        <f>Dat1fix!D51</f>
        <v>Ålesund fengsel (HS)</v>
      </c>
      <c r="D54" s="335">
        <f>Dat1fix!G51</f>
        <v>27</v>
      </c>
      <c r="E54" s="336">
        <f t="shared" si="0"/>
        <v>0</v>
      </c>
      <c r="F54" s="336">
        <f>Dat1fix!LV51</f>
        <v>0</v>
      </c>
      <c r="G54" s="336">
        <f>Dat1fix!LW51</f>
        <v>0</v>
      </c>
      <c r="H54" s="336">
        <f>Dat1fix!LX51</f>
        <v>0</v>
      </c>
      <c r="I54" s="336">
        <f>Dat1fix!LY51</f>
        <v>0</v>
      </c>
      <c r="J54" s="331"/>
      <c r="K54" s="75"/>
      <c r="N54" s="34"/>
    </row>
    <row r="55" spans="1:14">
      <c r="A55" s="672" t="str">
        <f>Dat1fix!B52</f>
        <v>Sør-Trøndelag</v>
      </c>
      <c r="B55" s="673" t="str">
        <f>Dat1fix!C52</f>
        <v>Charlottenlund vgs</v>
      </c>
      <c r="C55" s="180" t="str">
        <f>Dat1fix!D52</f>
        <v>Trondheim fengsel Nermarka avd (HS)</v>
      </c>
      <c r="D55" s="335">
        <f>Dat1fix!G52</f>
        <v>154</v>
      </c>
      <c r="E55" s="336">
        <f t="shared" si="0"/>
        <v>10</v>
      </c>
      <c r="F55" s="336">
        <f>Dat1fix!LV52</f>
        <v>1</v>
      </c>
      <c r="G55" s="336">
        <f>Dat1fix!LW52</f>
        <v>1</v>
      </c>
      <c r="H55" s="336">
        <f>Dat1fix!LX52</f>
        <v>8</v>
      </c>
      <c r="I55" s="336">
        <f>Dat1fix!LY52</f>
        <v>0</v>
      </c>
      <c r="J55" s="331"/>
      <c r="K55" s="75"/>
      <c r="N55" s="34"/>
    </row>
    <row r="56" spans="1:14">
      <c r="A56" s="672"/>
      <c r="B56" s="673"/>
      <c r="C56" s="180" t="str">
        <f>Dat1fix!D53</f>
        <v>Trondheim fengsel Leira avd (LS)</v>
      </c>
      <c r="D56" s="335">
        <f>Dat1fix!G53</f>
        <v>29</v>
      </c>
      <c r="E56" s="336">
        <f t="shared" si="0"/>
        <v>10</v>
      </c>
      <c r="F56" s="336">
        <f>Dat1fix!LV53</f>
        <v>3</v>
      </c>
      <c r="G56" s="336">
        <f>Dat1fix!LW53</f>
        <v>2</v>
      </c>
      <c r="H56" s="336">
        <f>Dat1fix!LX53</f>
        <v>5</v>
      </c>
      <c r="I56" s="336">
        <f>Dat1fix!LY53</f>
        <v>0</v>
      </c>
      <c r="J56" s="331"/>
      <c r="K56" s="75"/>
      <c r="N56" s="34"/>
    </row>
    <row r="57" spans="1:14">
      <c r="A57" s="180" t="str">
        <f>Dat1fix!B54</f>
        <v>Nord-Trøndelag</v>
      </c>
      <c r="B57" s="301" t="str">
        <f>Dat1fix!C54</f>
        <v>Steinkjer vgs</v>
      </c>
      <c r="C57" s="180" t="str">
        <f>Dat1fix!D54</f>
        <v>Verdal fengsel (LS)</v>
      </c>
      <c r="D57" s="335">
        <f>Dat1fix!G54</f>
        <v>60</v>
      </c>
      <c r="E57" s="336">
        <f t="shared" si="0"/>
        <v>5</v>
      </c>
      <c r="F57" s="336">
        <f>Dat1fix!LV54</f>
        <v>2</v>
      </c>
      <c r="G57" s="336">
        <f>Dat1fix!LW54</f>
        <v>0</v>
      </c>
      <c r="H57" s="336">
        <f>Dat1fix!LX54</f>
        <v>3</v>
      </c>
      <c r="I57" s="336">
        <f>Dat1fix!LY54</f>
        <v>0</v>
      </c>
      <c r="J57" s="331"/>
      <c r="K57" s="75"/>
      <c r="L57" s="34"/>
      <c r="M57" s="34"/>
      <c r="N57" s="34"/>
    </row>
    <row r="58" spans="1:14">
      <c r="A58" s="672" t="str">
        <f>Dat1fix!B55</f>
        <v>Nordland</v>
      </c>
      <c r="B58" s="673" t="str">
        <f>Dat1fix!C55</f>
        <v>Bodø vgs</v>
      </c>
      <c r="C58" s="180" t="str">
        <f>Dat1fix!D55</f>
        <v>Bodø fengsel (HS)</v>
      </c>
      <c r="D58" s="335">
        <f>Dat1fix!G55</f>
        <v>60</v>
      </c>
      <c r="E58" s="336">
        <f t="shared" si="0"/>
        <v>8</v>
      </c>
      <c r="F58" s="336">
        <f>Dat1fix!LV55</f>
        <v>0</v>
      </c>
      <c r="G58" s="336">
        <f>Dat1fix!LW55</f>
        <v>0</v>
      </c>
      <c r="H58" s="336">
        <f>Dat1fix!LX55</f>
        <v>8</v>
      </c>
      <c r="I58" s="336">
        <f>Dat1fix!LY55</f>
        <v>0</v>
      </c>
      <c r="J58" s="331"/>
      <c r="K58" s="75"/>
      <c r="L58" s="34"/>
      <c r="M58" s="34"/>
      <c r="N58" s="34"/>
    </row>
    <row r="59" spans="1:14">
      <c r="A59" s="672"/>
      <c r="B59" s="673"/>
      <c r="C59" s="180" t="str">
        <f>Dat1fix!D56</f>
        <v>Bodø fengsel Fauske avd (LS)</v>
      </c>
      <c r="D59" s="335">
        <f>Dat1fix!G56</f>
        <v>18</v>
      </c>
      <c r="E59" s="336">
        <f t="shared" si="0"/>
        <v>0</v>
      </c>
      <c r="F59" s="336">
        <f>Dat1fix!LV56</f>
        <v>0</v>
      </c>
      <c r="G59" s="336">
        <f>Dat1fix!LW56</f>
        <v>0</v>
      </c>
      <c r="H59" s="336">
        <f>Dat1fix!LX56</f>
        <v>0</v>
      </c>
      <c r="I59" s="336">
        <f>Dat1fix!LY56</f>
        <v>0</v>
      </c>
      <c r="J59" s="331"/>
      <c r="K59" s="75"/>
      <c r="L59" s="34"/>
      <c r="M59" s="34"/>
      <c r="N59" s="34"/>
    </row>
    <row r="60" spans="1:14">
      <c r="A60" s="672"/>
      <c r="B60" s="301" t="str">
        <f>Dat1fix!C57</f>
        <v>Mosjøen vgs</v>
      </c>
      <c r="C60" s="180" t="str">
        <f>Dat1fix!D57</f>
        <v>Mosjøen fengsel (HS)</v>
      </c>
      <c r="D60" s="335">
        <f>Dat1fix!G57</f>
        <v>15</v>
      </c>
      <c r="E60" s="336">
        <f t="shared" si="0"/>
        <v>0</v>
      </c>
      <c r="F60" s="336">
        <f>Dat1fix!LV57</f>
        <v>0</v>
      </c>
      <c r="G60" s="336">
        <f>Dat1fix!LW57</f>
        <v>0</v>
      </c>
      <c r="H60" s="336">
        <f>Dat1fix!LX57</f>
        <v>0</v>
      </c>
      <c r="I60" s="336">
        <f>Dat1fix!LY57</f>
        <v>0</v>
      </c>
      <c r="J60" s="331"/>
      <c r="K60" s="75"/>
      <c r="L60" s="34"/>
      <c r="M60" s="34"/>
      <c r="N60" s="34"/>
    </row>
    <row r="61" spans="1:14">
      <c r="A61" s="672" t="str">
        <f>Dat1fix!B58</f>
        <v>Troms</v>
      </c>
      <c r="B61" s="673" t="str">
        <f>Dat1fix!C58</f>
        <v>Breivika vgs</v>
      </c>
      <c r="C61" s="180" t="str">
        <f>Dat1fix!D58</f>
        <v>Tromsø fengsel avd. høyere sikkerhet (HS)</v>
      </c>
      <c r="D61" s="335">
        <f>Dat1fix!G58</f>
        <v>39</v>
      </c>
      <c r="E61" s="336">
        <f t="shared" si="0"/>
        <v>3</v>
      </c>
      <c r="F61" s="336">
        <f>Dat1fix!LV58</f>
        <v>0</v>
      </c>
      <c r="G61" s="336">
        <f>Dat1fix!LW58</f>
        <v>0</v>
      </c>
      <c r="H61" s="336">
        <f>Dat1fix!LX58</f>
        <v>3</v>
      </c>
      <c r="I61" s="336">
        <f>Dat1fix!LY58</f>
        <v>0</v>
      </c>
      <c r="J61" s="331"/>
      <c r="K61" s="75"/>
      <c r="L61" s="34"/>
      <c r="M61" s="34"/>
      <c r="N61" s="34"/>
    </row>
    <row r="62" spans="1:14">
      <c r="A62" s="672"/>
      <c r="B62" s="673"/>
      <c r="C62" s="180" t="str">
        <f>Dat1fix!D59</f>
        <v>Tromsø fengsel avd. lavere sikkerhet (LS)</v>
      </c>
      <c r="D62" s="335">
        <f>Dat1fix!G59</f>
        <v>20</v>
      </c>
      <c r="E62" s="336">
        <f t="shared" si="0"/>
        <v>0</v>
      </c>
      <c r="F62" s="336">
        <f>Dat1fix!LV59</f>
        <v>0</v>
      </c>
      <c r="G62" s="336">
        <f>Dat1fix!LW59</f>
        <v>0</v>
      </c>
      <c r="H62" s="336">
        <f>Dat1fix!LX59</f>
        <v>0</v>
      </c>
      <c r="I62" s="336">
        <f>Dat1fix!LY59</f>
        <v>0</v>
      </c>
      <c r="J62" s="331"/>
      <c r="K62" s="75"/>
      <c r="L62" s="34"/>
      <c r="M62" s="34"/>
      <c r="N62" s="34"/>
    </row>
    <row r="63" spans="1:14">
      <c r="A63" s="672" t="str">
        <f>Dat1fix!B60</f>
        <v>Finmark</v>
      </c>
      <c r="B63" s="673" t="str">
        <f>Dat1fix!C60</f>
        <v>Vadsø vgs</v>
      </c>
      <c r="C63" s="180" t="str">
        <f>Dat1fix!D60</f>
        <v>Vadsø fengsel avd. høyere sikkerhet (HS)</v>
      </c>
      <c r="D63" s="335">
        <f>Dat1fix!G60</f>
        <v>33</v>
      </c>
      <c r="E63" s="336">
        <f t="shared" si="0"/>
        <v>5</v>
      </c>
      <c r="F63" s="336">
        <f>Dat1fix!LV60</f>
        <v>0</v>
      </c>
      <c r="G63" s="336">
        <f>Dat1fix!LW60</f>
        <v>0</v>
      </c>
      <c r="H63" s="336">
        <f>Dat1fix!LX60</f>
        <v>2</v>
      </c>
      <c r="I63" s="336">
        <f>Dat1fix!LY60</f>
        <v>3</v>
      </c>
      <c r="J63" s="331"/>
      <c r="K63" s="75"/>
      <c r="L63" s="34"/>
      <c r="M63" s="34"/>
      <c r="N63" s="34"/>
    </row>
    <row r="64" spans="1:14">
      <c r="A64" s="672"/>
      <c r="B64" s="673"/>
      <c r="C64" s="180" t="str">
        <f>Dat1fix!D61</f>
        <v>Vadsø fengsel avd lavere sikkerhet (LS)</v>
      </c>
      <c r="D64" s="335">
        <f>Dat1fix!G61</f>
        <v>6</v>
      </c>
      <c r="E64" s="336">
        <f t="shared" si="0"/>
        <v>2</v>
      </c>
      <c r="F64" s="336">
        <f>Dat1fix!LV61</f>
        <v>0</v>
      </c>
      <c r="G64" s="336">
        <f>Dat1fix!LW61</f>
        <v>0</v>
      </c>
      <c r="H64" s="336">
        <f>Dat1fix!LX61</f>
        <v>2</v>
      </c>
      <c r="I64" s="336">
        <f>Dat1fix!LY61</f>
        <v>0</v>
      </c>
      <c r="J64" s="331"/>
      <c r="K64" s="75"/>
      <c r="L64" s="34"/>
      <c r="M64" s="34"/>
      <c r="N64" s="34"/>
    </row>
    <row r="65" spans="11:11">
      <c r="K65" s="75"/>
    </row>
  </sheetData>
  <sheetProtection formatCells="0" formatColumns="0" formatRows="0" insertColumns="0" insertRows="0" insertHyperlinks="0" deleteColumns="0" deleteRows="0" sort="0" autoFilter="0" pivotTables="0"/>
  <mergeCells count="43">
    <mergeCell ref="A1:I1"/>
    <mergeCell ref="A58:A60"/>
    <mergeCell ref="B58:B59"/>
    <mergeCell ref="A61:A62"/>
    <mergeCell ref="B61:B62"/>
    <mergeCell ref="B38:B39"/>
    <mergeCell ref="A42:A46"/>
    <mergeCell ref="B44:B45"/>
    <mergeCell ref="A47:A49"/>
    <mergeCell ref="B47:B49"/>
    <mergeCell ref="A35:A37"/>
    <mergeCell ref="B35:B36"/>
    <mergeCell ref="B30:B31"/>
    <mergeCell ref="B32:B33"/>
    <mergeCell ref="A13:A17"/>
    <mergeCell ref="A23:A24"/>
    <mergeCell ref="A63:A64"/>
    <mergeCell ref="B63:B64"/>
    <mergeCell ref="A50:A51"/>
    <mergeCell ref="B50:B51"/>
    <mergeCell ref="A52:A54"/>
    <mergeCell ref="B52:B53"/>
    <mergeCell ref="A55:A56"/>
    <mergeCell ref="B55:B56"/>
    <mergeCell ref="A28:A34"/>
    <mergeCell ref="B28:B29"/>
    <mergeCell ref="A38:A40"/>
    <mergeCell ref="B15:B16"/>
    <mergeCell ref="A18:A22"/>
    <mergeCell ref="B18:B20"/>
    <mergeCell ref="B21:B22"/>
    <mergeCell ref="B13:B14"/>
    <mergeCell ref="B25:B26"/>
    <mergeCell ref="E2:I2"/>
    <mergeCell ref="A7:A9"/>
    <mergeCell ref="B7:B9"/>
    <mergeCell ref="D2:D3"/>
    <mergeCell ref="A10:A12"/>
    <mergeCell ref="B11:B12"/>
    <mergeCell ref="A2:A3"/>
    <mergeCell ref="B2:B3"/>
    <mergeCell ref="C2:C3"/>
    <mergeCell ref="A25:A2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19">
    <tabColor theme="3"/>
  </sheetPr>
  <dimension ref="A1:R65"/>
  <sheetViews>
    <sheetView topLeftCell="B1" zoomScale="70" zoomScaleNormal="70" workbookViewId="0">
      <selection activeCell="R13" sqref="R13"/>
    </sheetView>
  </sheetViews>
  <sheetFormatPr baseColWidth="10" defaultColWidth="11.453125" defaultRowHeight="14.5"/>
  <cols>
    <col min="1" max="1" width="18.1796875" bestFit="1" customWidth="1"/>
    <col min="2" max="2" width="29.453125" customWidth="1"/>
    <col min="3" max="3" width="45.81640625" bestFit="1" customWidth="1"/>
    <col min="4" max="4" width="10.7265625" customWidth="1"/>
    <col min="5" max="5" width="11.54296875" customWidth="1"/>
    <col min="6" max="6" width="11.7265625" bestFit="1" customWidth="1"/>
    <col min="7" max="7" width="13.453125" customWidth="1"/>
    <col min="8" max="8" width="11.54296875" style="30" customWidth="1"/>
    <col min="9" max="9" width="11.7265625" style="30" bestFit="1" customWidth="1"/>
    <col min="10" max="10" width="22.7265625" customWidth="1"/>
    <col min="11" max="11" width="13.453125" customWidth="1"/>
    <col min="12" max="13" width="22.7265625" customWidth="1"/>
    <col min="14" max="14" width="10.1796875" customWidth="1"/>
    <col min="15" max="15" width="12.453125" customWidth="1"/>
    <col min="16" max="19" width="7.26953125" customWidth="1"/>
  </cols>
  <sheetData>
    <row r="1" spans="1:17" ht="18.5">
      <c r="A1" s="676" t="s">
        <v>1936</v>
      </c>
      <c r="B1" s="676"/>
      <c r="C1" s="676"/>
      <c r="D1" s="676"/>
      <c r="E1" s="676"/>
      <c r="F1" s="676"/>
      <c r="G1" s="676"/>
      <c r="H1" s="676"/>
      <c r="I1" s="676"/>
      <c r="J1" s="676"/>
      <c r="K1" s="676"/>
      <c r="L1" s="676"/>
      <c r="M1" s="676"/>
      <c r="N1" s="676"/>
      <c r="O1" s="676"/>
    </row>
    <row r="2" spans="1:17" ht="17.25" customHeight="1">
      <c r="A2" s="674" t="s">
        <v>895</v>
      </c>
      <c r="B2" s="675" t="s">
        <v>1362</v>
      </c>
      <c r="C2" s="681" t="s">
        <v>896</v>
      </c>
      <c r="D2" s="674" t="s">
        <v>1040</v>
      </c>
      <c r="E2" s="675" t="s">
        <v>1044</v>
      </c>
      <c r="F2" s="675"/>
      <c r="G2" s="675"/>
      <c r="H2" s="723" t="s">
        <v>1045</v>
      </c>
      <c r="I2" s="674"/>
      <c r="J2" s="674"/>
      <c r="K2" s="674"/>
      <c r="L2" s="674"/>
      <c r="M2" s="674"/>
      <c r="N2" s="723" t="s">
        <v>1076</v>
      </c>
      <c r="O2" s="674"/>
    </row>
    <row r="3" spans="1:17" ht="36.75" customHeight="1">
      <c r="A3" s="674"/>
      <c r="B3" s="674"/>
      <c r="C3" s="674"/>
      <c r="D3" s="674"/>
      <c r="E3" s="305" t="s">
        <v>1072</v>
      </c>
      <c r="F3" s="337" t="s">
        <v>1071</v>
      </c>
      <c r="G3" s="305" t="s">
        <v>1365</v>
      </c>
      <c r="H3" s="337" t="s">
        <v>1072</v>
      </c>
      <c r="I3" s="337" t="s">
        <v>1071</v>
      </c>
      <c r="J3" s="337" t="s">
        <v>1073</v>
      </c>
      <c r="K3" s="305" t="s">
        <v>1365</v>
      </c>
      <c r="L3" s="529" t="s">
        <v>1739</v>
      </c>
      <c r="M3" s="529" t="s">
        <v>1740</v>
      </c>
      <c r="N3" s="303" t="s">
        <v>1053</v>
      </c>
      <c r="O3" s="303" t="s">
        <v>1071</v>
      </c>
    </row>
    <row r="4" spans="1:17">
      <c r="A4" s="47"/>
      <c r="B4" s="311"/>
      <c r="C4" s="234" t="s">
        <v>1039</v>
      </c>
      <c r="D4" s="235">
        <f>Dat1fix!G67</f>
        <v>3645</v>
      </c>
      <c r="E4" s="235">
        <f>Dat1fix!LD67</f>
        <v>1</v>
      </c>
      <c r="F4" s="235">
        <f>Dat1fix!LE67</f>
        <v>1</v>
      </c>
      <c r="G4" s="235">
        <f>Dat1fix!LF67</f>
        <v>1</v>
      </c>
      <c r="H4" s="235">
        <f>Dat1fix!LH67</f>
        <v>457</v>
      </c>
      <c r="I4" s="235">
        <f>Dat1fix!LI67</f>
        <v>842</v>
      </c>
      <c r="J4" s="235">
        <f>Dat1fix!LJ67</f>
        <v>262</v>
      </c>
      <c r="K4" s="235">
        <f>Dat1fix!LK67</f>
        <v>686</v>
      </c>
      <c r="L4" s="235">
        <f>Dat1fix!LP67</f>
        <v>270</v>
      </c>
      <c r="M4" s="235">
        <f>Dat1fix!LQ67</f>
        <v>38</v>
      </c>
      <c r="N4" s="235">
        <f>Dat1fix!LN67</f>
        <v>63</v>
      </c>
      <c r="O4" s="235">
        <f>Dat1fix!LO67</f>
        <v>176</v>
      </c>
    </row>
    <row r="5" spans="1:17">
      <c r="A5" s="313"/>
      <c r="B5" s="314"/>
      <c r="C5" s="223" t="s">
        <v>1046</v>
      </c>
      <c r="D5" s="238">
        <f>Dat1fix!G68</f>
        <v>1219</v>
      </c>
      <c r="E5" s="238">
        <f>Dat1fix!LD68</f>
        <v>0</v>
      </c>
      <c r="F5" s="238">
        <f>Dat1fix!LE68</f>
        <v>0</v>
      </c>
      <c r="G5" s="238">
        <f>Dat1fix!LF68</f>
        <v>0</v>
      </c>
      <c r="H5" s="238">
        <f>Dat1fix!LH68</f>
        <v>167</v>
      </c>
      <c r="I5" s="238">
        <f>Dat1fix!LI68</f>
        <v>349</v>
      </c>
      <c r="J5" s="238">
        <f>Dat1fix!LJ68</f>
        <v>70</v>
      </c>
      <c r="K5" s="238">
        <f>Dat1fix!LK68</f>
        <v>172</v>
      </c>
      <c r="L5" s="238">
        <f>Dat1fix!LP68</f>
        <v>74</v>
      </c>
      <c r="M5" s="238">
        <f>Dat1fix!LQ68</f>
        <v>24</v>
      </c>
      <c r="N5" s="238">
        <f>Dat1fix!LN68</f>
        <v>28</v>
      </c>
      <c r="O5" s="238">
        <f>Dat1fix!LO68</f>
        <v>71</v>
      </c>
    </row>
    <row r="6" spans="1:17">
      <c r="A6" s="313"/>
      <c r="B6" s="314"/>
      <c r="C6" s="223" t="s">
        <v>1047</v>
      </c>
      <c r="D6" s="238">
        <f>Dat1fix!G69</f>
        <v>2426</v>
      </c>
      <c r="E6" s="238">
        <f>Dat1fix!LD69</f>
        <v>1</v>
      </c>
      <c r="F6" s="238">
        <f>Dat1fix!LE69</f>
        <v>1</v>
      </c>
      <c r="G6" s="238">
        <f>Dat1fix!LF69</f>
        <v>1</v>
      </c>
      <c r="H6" s="238">
        <f>Dat1fix!LH69</f>
        <v>290</v>
      </c>
      <c r="I6" s="238">
        <f>Dat1fix!LI69</f>
        <v>493</v>
      </c>
      <c r="J6" s="238">
        <f>Dat1fix!LJ69</f>
        <v>192</v>
      </c>
      <c r="K6" s="238">
        <f>Dat1fix!LK69</f>
        <v>514</v>
      </c>
      <c r="L6" s="238">
        <f>Dat1fix!LP69</f>
        <v>196</v>
      </c>
      <c r="M6" s="238">
        <f>Dat1fix!LQ69</f>
        <v>14</v>
      </c>
      <c r="N6" s="238">
        <f>Dat1fix!LN69</f>
        <v>35</v>
      </c>
      <c r="O6" s="238">
        <f>Dat1fix!LO69</f>
        <v>105</v>
      </c>
    </row>
    <row r="7" spans="1:17" ht="15" customHeight="1">
      <c r="A7" s="672" t="str">
        <f>Dat1fix!B4</f>
        <v>Oslo</v>
      </c>
      <c r="B7" s="673" t="str">
        <f>Dat1fix!C4</f>
        <v>Grønland Voksenopplæringssenter</v>
      </c>
      <c r="C7" s="180" t="str">
        <f>Dat1fix!D4</f>
        <v>Bredtveit fengsel og forvaringsanstalt (HS)</v>
      </c>
      <c r="D7" s="335">
        <f>Dat1fix!G4</f>
        <v>45</v>
      </c>
      <c r="E7" s="336">
        <f>Dat1fix!LD4</f>
        <v>0</v>
      </c>
      <c r="F7" s="336">
        <f>Dat1fix!LE4</f>
        <v>0</v>
      </c>
      <c r="G7" s="336">
        <f>Dat1fix!LF4</f>
        <v>0</v>
      </c>
      <c r="H7" s="336">
        <f>Dat1fix!LH4</f>
        <v>8</v>
      </c>
      <c r="I7" s="336">
        <f>Dat1fix!LI4</f>
        <v>14</v>
      </c>
      <c r="J7" s="336">
        <f>Dat1fix!LJ4</f>
        <v>0</v>
      </c>
      <c r="K7" s="336">
        <f>Dat1fix!LK4</f>
        <v>0</v>
      </c>
      <c r="L7" s="336">
        <f>Dat1fix!LP4</f>
        <v>0</v>
      </c>
      <c r="M7" s="336">
        <f>Dat1fix!LQ4</f>
        <v>1</v>
      </c>
      <c r="N7" s="336">
        <f>Dat1fix!LN4</f>
        <v>0</v>
      </c>
      <c r="O7" s="336">
        <f>Dat1fix!LO4</f>
        <v>0</v>
      </c>
      <c r="Q7" s="75"/>
    </row>
    <row r="8" spans="1:17" ht="15" customHeight="1">
      <c r="A8" s="672"/>
      <c r="B8" s="673"/>
      <c r="C8" s="180" t="str">
        <f>Dat1fix!D5</f>
        <v>Bredtveit fengsel,  Bredtveitveien avd (LS)</v>
      </c>
      <c r="D8" s="335">
        <f>Dat1fix!G5</f>
        <v>19</v>
      </c>
      <c r="E8" s="336">
        <f>Dat1fix!LD5</f>
        <v>0</v>
      </c>
      <c r="F8" s="336">
        <f>Dat1fix!LE5</f>
        <v>0</v>
      </c>
      <c r="G8" s="336">
        <f>Dat1fix!LF5</f>
        <v>0</v>
      </c>
      <c r="H8" s="336">
        <f>Dat1fix!LH5</f>
        <v>2</v>
      </c>
      <c r="I8" s="336">
        <f>Dat1fix!LI5</f>
        <v>6</v>
      </c>
      <c r="J8" s="336">
        <f>Dat1fix!LJ5</f>
        <v>0</v>
      </c>
      <c r="K8" s="336">
        <f>Dat1fix!LK5</f>
        <v>0</v>
      </c>
      <c r="L8" s="336">
        <f>Dat1fix!LP5</f>
        <v>0</v>
      </c>
      <c r="M8" s="336">
        <f>Dat1fix!LQ5</f>
        <v>0</v>
      </c>
      <c r="N8" s="336">
        <f>Dat1fix!LN5</f>
        <v>0</v>
      </c>
      <c r="O8" s="336">
        <f>Dat1fix!LO5</f>
        <v>0</v>
      </c>
      <c r="Q8" s="75"/>
    </row>
    <row r="9" spans="1:17" ht="15" customHeight="1">
      <c r="A9" s="672"/>
      <c r="B9" s="673"/>
      <c r="C9" s="180" t="str">
        <f>Dat1fix!D6</f>
        <v>Oslo fengsel avd B (HS)</v>
      </c>
      <c r="D9" s="335">
        <f>Dat1fix!G6</f>
        <v>261</v>
      </c>
      <c r="E9" s="336">
        <f>Dat1fix!LD6</f>
        <v>0</v>
      </c>
      <c r="F9" s="336">
        <f>Dat1fix!LE6</f>
        <v>0</v>
      </c>
      <c r="G9" s="336">
        <f>Dat1fix!LF6</f>
        <v>0</v>
      </c>
      <c r="H9" s="336">
        <f>Dat1fix!LH6</f>
        <v>28</v>
      </c>
      <c r="I9" s="336">
        <f>Dat1fix!LI6</f>
        <v>45</v>
      </c>
      <c r="J9" s="336">
        <f>Dat1fix!LJ6</f>
        <v>0</v>
      </c>
      <c r="K9" s="336">
        <f>Dat1fix!LK6</f>
        <v>0</v>
      </c>
      <c r="L9" s="336">
        <f>Dat1fix!LP6</f>
        <v>0</v>
      </c>
      <c r="M9" s="336">
        <f>Dat1fix!LQ6</f>
        <v>0</v>
      </c>
      <c r="N9" s="336">
        <f>Dat1fix!LN6</f>
        <v>0</v>
      </c>
      <c r="O9" s="336">
        <f>Dat1fix!LO6</f>
        <v>0</v>
      </c>
      <c r="Q9" s="75"/>
    </row>
    <row r="10" spans="1:17" ht="15" customHeight="1">
      <c r="A10" s="672" t="str">
        <f>Dat1fix!B9</f>
        <v>Akershus</v>
      </c>
      <c r="B10" s="301" t="str">
        <f>Dat1fix!C7</f>
        <v>Rud vgs</v>
      </c>
      <c r="C10" s="180" t="str">
        <f>Dat1fix!D7</f>
        <v>Ila fengsel og forvaringssanstalt (HS)</v>
      </c>
      <c r="D10" s="335">
        <f>Dat1fix!G7</f>
        <v>124</v>
      </c>
      <c r="E10" s="336">
        <f>Dat1fix!LD7</f>
        <v>0</v>
      </c>
      <c r="F10" s="336">
        <f>Dat1fix!LE7</f>
        <v>0</v>
      </c>
      <c r="G10" s="336">
        <f>Dat1fix!LF7</f>
        <v>0</v>
      </c>
      <c r="H10" s="336">
        <f>Dat1fix!LH7</f>
        <v>18</v>
      </c>
      <c r="I10" s="336">
        <f>Dat1fix!LI7</f>
        <v>36</v>
      </c>
      <c r="J10" s="336">
        <f>Dat1fix!LJ7</f>
        <v>19</v>
      </c>
      <c r="K10" s="336">
        <f>Dat1fix!LK7</f>
        <v>43</v>
      </c>
      <c r="L10" s="336">
        <f>Dat1fix!LP7</f>
        <v>8</v>
      </c>
      <c r="M10" s="336">
        <f>Dat1fix!LQ7</f>
        <v>3</v>
      </c>
      <c r="N10" s="336">
        <f>Dat1fix!LN7</f>
        <v>7</v>
      </c>
      <c r="O10" s="336">
        <f>Dat1fix!LO7</f>
        <v>33</v>
      </c>
      <c r="Q10" s="75"/>
    </row>
    <row r="11" spans="1:17" ht="15" customHeight="1">
      <c r="A11" s="672"/>
      <c r="B11" s="673" t="str">
        <f>Dat1fix!C9</f>
        <v>Jessheim vgs</v>
      </c>
      <c r="C11" s="180" t="str">
        <f>Dat1fix!D8</f>
        <v>Ullersmo fengsel (HS)</v>
      </c>
      <c r="D11" s="335">
        <f>Dat1fix!G8</f>
        <v>190</v>
      </c>
      <c r="E11" s="336">
        <f>Dat1fix!LD8</f>
        <v>0</v>
      </c>
      <c r="F11" s="336">
        <f>Dat1fix!LE8</f>
        <v>0</v>
      </c>
      <c r="G11" s="336">
        <f>Dat1fix!LF8</f>
        <v>0</v>
      </c>
      <c r="H11" s="336">
        <f>Dat1fix!LH8</f>
        <v>36</v>
      </c>
      <c r="I11" s="336">
        <f>Dat1fix!LI8</f>
        <v>57</v>
      </c>
      <c r="J11" s="336">
        <f>Dat1fix!LJ8</f>
        <v>25</v>
      </c>
      <c r="K11" s="336">
        <f>Dat1fix!LK8</f>
        <v>120</v>
      </c>
      <c r="L11" s="336">
        <f>Dat1fix!LP8</f>
        <v>5</v>
      </c>
      <c r="M11" s="336">
        <f>Dat1fix!LQ8</f>
        <v>2</v>
      </c>
      <c r="N11" s="336">
        <f>Dat1fix!LN8</f>
        <v>4</v>
      </c>
      <c r="O11" s="336">
        <f>Dat1fix!LO8</f>
        <v>7</v>
      </c>
      <c r="Q11" s="75"/>
    </row>
    <row r="12" spans="1:17" ht="15" customHeight="1">
      <c r="A12" s="672"/>
      <c r="B12" s="673"/>
      <c r="C12" s="180" t="str">
        <f>Dat1fix!D9</f>
        <v>Ullersmo fengsel Krogsrud avd (LS)</v>
      </c>
      <c r="D12" s="335">
        <f>Dat1fix!G9</f>
        <v>60</v>
      </c>
      <c r="E12" s="336">
        <f>Dat1fix!LD9</f>
        <v>0</v>
      </c>
      <c r="F12" s="336">
        <f>Dat1fix!LE9</f>
        <v>0</v>
      </c>
      <c r="G12" s="336">
        <f>Dat1fix!LF9</f>
        <v>0</v>
      </c>
      <c r="H12" s="336">
        <f>Dat1fix!LH9</f>
        <v>14</v>
      </c>
      <c r="I12" s="336">
        <f>Dat1fix!LI9</f>
        <v>16</v>
      </c>
      <c r="J12" s="336">
        <f>Dat1fix!LJ9</f>
        <v>2</v>
      </c>
      <c r="K12" s="336">
        <f>Dat1fix!LK9</f>
        <v>4</v>
      </c>
      <c r="L12" s="336">
        <f>Dat1fix!LP9</f>
        <v>4</v>
      </c>
      <c r="M12" s="336">
        <f>Dat1fix!LQ9</f>
        <v>1</v>
      </c>
      <c r="N12" s="336">
        <f>Dat1fix!LN9</f>
        <v>3</v>
      </c>
      <c r="O12" s="336">
        <f>Dat1fix!LO9</f>
        <v>5</v>
      </c>
      <c r="Q12" s="75"/>
    </row>
    <row r="13" spans="1:17" ht="15" customHeight="1">
      <c r="A13" s="672" t="str">
        <f>Dat1fix!B14</f>
        <v>Østfold</v>
      </c>
      <c r="B13" s="655" t="str">
        <f>Dat1fix!C10</f>
        <v>Borg vgs</v>
      </c>
      <c r="C13" s="180" t="str">
        <f>Dat1fix!D10</f>
        <v>Sarpsborg fengsel (HS)</v>
      </c>
      <c r="D13" s="335">
        <f>Dat1fix!G10</f>
        <v>25</v>
      </c>
      <c r="E13" s="336">
        <f>Dat1fix!LD10</f>
        <v>0</v>
      </c>
      <c r="F13" s="336">
        <f>Dat1fix!LE10</f>
        <v>0</v>
      </c>
      <c r="G13" s="336">
        <f>Dat1fix!LF10</f>
        <v>0</v>
      </c>
      <c r="H13" s="336">
        <f>Dat1fix!LH10</f>
        <v>0</v>
      </c>
      <c r="I13" s="336">
        <f>Dat1fix!LI10</f>
        <v>0</v>
      </c>
      <c r="J13" s="336">
        <f>Dat1fix!LJ10</f>
        <v>0</v>
      </c>
      <c r="K13" s="336">
        <f>Dat1fix!LK10</f>
        <v>0</v>
      </c>
      <c r="L13" s="336">
        <f>Dat1fix!LP10</f>
        <v>2</v>
      </c>
      <c r="M13" s="336">
        <f>Dat1fix!LQ10</f>
        <v>0</v>
      </c>
      <c r="N13" s="336">
        <f>Dat1fix!LN10</f>
        <v>0</v>
      </c>
      <c r="O13" s="336">
        <f>Dat1fix!LO10</f>
        <v>0</v>
      </c>
      <c r="Q13" s="75"/>
    </row>
    <row r="14" spans="1:17" ht="15" customHeight="1">
      <c r="A14" s="672"/>
      <c r="B14" s="655"/>
      <c r="C14" s="180" t="str">
        <f>Dat1fix!D11</f>
        <v>Ravneberget fengsel (LS)</v>
      </c>
      <c r="D14" s="335">
        <f>Dat1fix!G11</f>
        <v>40</v>
      </c>
      <c r="E14" s="336">
        <f>Dat1fix!LD11</f>
        <v>0</v>
      </c>
      <c r="F14" s="336">
        <f>Dat1fix!LE11</f>
        <v>0</v>
      </c>
      <c r="G14" s="336">
        <f>Dat1fix!LF11</f>
        <v>0</v>
      </c>
      <c r="H14" s="336">
        <f>Dat1fix!LH11</f>
        <v>0</v>
      </c>
      <c r="I14" s="336">
        <f>Dat1fix!LI11</f>
        <v>0</v>
      </c>
      <c r="J14" s="336">
        <f>Dat1fix!LJ11</f>
        <v>2</v>
      </c>
      <c r="K14" s="336">
        <f>Dat1fix!LK11</f>
        <v>4</v>
      </c>
      <c r="L14" s="336">
        <f>Dat1fix!LP11</f>
        <v>3</v>
      </c>
      <c r="M14" s="336">
        <f>Dat1fix!LQ11</f>
        <v>0</v>
      </c>
      <c r="N14" s="336">
        <f>Dat1fix!LN11</f>
        <v>0</v>
      </c>
      <c r="O14" s="336">
        <f>Dat1fix!LO11</f>
        <v>0</v>
      </c>
      <c r="Q14" s="75"/>
    </row>
    <row r="15" spans="1:17" ht="15" customHeight="1">
      <c r="A15" s="672"/>
      <c r="B15" s="673" t="str">
        <f>Dat1fix!C13</f>
        <v>Mysen vgs</v>
      </c>
      <c r="C15" s="180" t="str">
        <f>Dat1fix!D12</f>
        <v>Indre Østfold fengsel Trøgstad avd (LS)</v>
      </c>
      <c r="D15" s="335">
        <f>Dat1fix!G12</f>
        <v>90</v>
      </c>
      <c r="E15" s="336">
        <f>Dat1fix!LD12</f>
        <v>0</v>
      </c>
      <c r="F15" s="336">
        <f>Dat1fix!LE12</f>
        <v>0</v>
      </c>
      <c r="G15" s="336">
        <f>Dat1fix!LF12</f>
        <v>0</v>
      </c>
      <c r="H15" s="336">
        <f>Dat1fix!LH12</f>
        <v>8</v>
      </c>
      <c r="I15" s="336">
        <f>Dat1fix!LI12</f>
        <v>11</v>
      </c>
      <c r="J15" s="336">
        <f>Dat1fix!LJ12</f>
        <v>3</v>
      </c>
      <c r="K15" s="336">
        <f>Dat1fix!LK12</f>
        <v>3</v>
      </c>
      <c r="L15" s="336">
        <f>Dat1fix!LP12</f>
        <v>15</v>
      </c>
      <c r="M15" s="336">
        <f>Dat1fix!LQ12</f>
        <v>8</v>
      </c>
      <c r="N15" s="336">
        <f>Dat1fix!LN12</f>
        <v>0</v>
      </c>
      <c r="O15" s="336">
        <f>Dat1fix!LO12</f>
        <v>0</v>
      </c>
      <c r="Q15" s="75"/>
    </row>
    <row r="16" spans="1:17" ht="15" customHeight="1">
      <c r="A16" s="672"/>
      <c r="B16" s="673"/>
      <c r="C16" s="180" t="str">
        <f>Dat1fix!D13</f>
        <v>Indre Østfold fengsel Eidsberg avd (HS)</v>
      </c>
      <c r="D16" s="335">
        <f>Dat1fix!G13</f>
        <v>102</v>
      </c>
      <c r="E16" s="336">
        <f>Dat1fix!LD13</f>
        <v>0</v>
      </c>
      <c r="F16" s="336">
        <f>Dat1fix!LE13</f>
        <v>0</v>
      </c>
      <c r="G16" s="336">
        <f>Dat1fix!LF13</f>
        <v>0</v>
      </c>
      <c r="H16" s="336">
        <f>Dat1fix!LH13</f>
        <v>0</v>
      </c>
      <c r="I16" s="336">
        <f>Dat1fix!LI13</f>
        <v>0</v>
      </c>
      <c r="J16" s="336">
        <f>Dat1fix!LJ13</f>
        <v>0</v>
      </c>
      <c r="K16" s="336">
        <f>Dat1fix!LK13</f>
        <v>0</v>
      </c>
      <c r="L16" s="336">
        <f>Dat1fix!LP13</f>
        <v>1</v>
      </c>
      <c r="M16" s="336">
        <f>Dat1fix!LQ13</f>
        <v>0</v>
      </c>
      <c r="N16" s="336">
        <f>Dat1fix!LN13</f>
        <v>0</v>
      </c>
      <c r="O16" s="336">
        <f>Dat1fix!LO13</f>
        <v>0</v>
      </c>
      <c r="Q16" s="75"/>
    </row>
    <row r="17" spans="1:17" ht="15" customHeight="1">
      <c r="A17" s="672"/>
      <c r="B17" s="301" t="str">
        <f>Dat1fix!C14</f>
        <v>Halden vgs</v>
      </c>
      <c r="C17" s="180" t="str">
        <f>Dat1fix!D14</f>
        <v>Halden fengsel (HS)</v>
      </c>
      <c r="D17" s="335">
        <f>Dat1fix!G14</f>
        <v>227</v>
      </c>
      <c r="E17" s="336">
        <f>Dat1fix!LD14</f>
        <v>0</v>
      </c>
      <c r="F17" s="336">
        <f>Dat1fix!LE14</f>
        <v>0</v>
      </c>
      <c r="G17" s="336">
        <f>Dat1fix!LF14</f>
        <v>0</v>
      </c>
      <c r="H17" s="336">
        <f>Dat1fix!LH14</f>
        <v>20</v>
      </c>
      <c r="I17" s="336">
        <f>Dat1fix!LI14</f>
        <v>23</v>
      </c>
      <c r="J17" s="336">
        <f>Dat1fix!LJ14</f>
        <v>27</v>
      </c>
      <c r="K17" s="336">
        <f>Dat1fix!LK14</f>
        <v>80</v>
      </c>
      <c r="L17" s="336">
        <f>Dat1fix!LP14</f>
        <v>30</v>
      </c>
      <c r="M17" s="336">
        <f>Dat1fix!LQ14</f>
        <v>3</v>
      </c>
      <c r="N17" s="336">
        <f>Dat1fix!LN14</f>
        <v>6</v>
      </c>
      <c r="O17" s="336">
        <f>Dat1fix!LO14</f>
        <v>20</v>
      </c>
      <c r="Q17" s="75"/>
    </row>
    <row r="18" spans="1:17" ht="15" customHeight="1">
      <c r="A18" s="672" t="str">
        <f>Dat1fix!B19</f>
        <v>Hedmark</v>
      </c>
      <c r="B18" s="673" t="str">
        <f>Dat1fix!C17</f>
        <v>Skarnes vgs</v>
      </c>
      <c r="C18" s="180" t="str">
        <f>Dat1fix!D15</f>
        <v>Kongsvinger fengsel avd høyere sikkerhet (HS)</v>
      </c>
      <c r="D18" s="335">
        <f>Dat1fix!G15</f>
        <v>89</v>
      </c>
      <c r="E18" s="336">
        <f>Dat1fix!LD15</f>
        <v>0</v>
      </c>
      <c r="F18" s="336">
        <f>Dat1fix!LE15</f>
        <v>0</v>
      </c>
      <c r="G18" s="336">
        <f>Dat1fix!LF15</f>
        <v>0</v>
      </c>
      <c r="H18" s="336">
        <f>Dat1fix!LH15</f>
        <v>5</v>
      </c>
      <c r="I18" s="336">
        <f>Dat1fix!LI15</f>
        <v>5</v>
      </c>
      <c r="J18" s="336">
        <f>Dat1fix!LJ15</f>
        <v>0</v>
      </c>
      <c r="K18" s="336">
        <f>Dat1fix!LK15</f>
        <v>0</v>
      </c>
      <c r="L18" s="336">
        <f>Dat1fix!LP15</f>
        <v>0</v>
      </c>
      <c r="M18" s="336">
        <f>Dat1fix!LQ15</f>
        <v>0</v>
      </c>
      <c r="N18" s="336">
        <f>Dat1fix!LN15</f>
        <v>0</v>
      </c>
      <c r="O18" s="336">
        <f>Dat1fix!LO15</f>
        <v>0</v>
      </c>
      <c r="Q18" s="75"/>
    </row>
    <row r="19" spans="1:17" ht="15" customHeight="1">
      <c r="A19" s="672"/>
      <c r="B19" s="673"/>
      <c r="C19" s="180" t="str">
        <f>Dat1fix!D16</f>
        <v>Kongsvinger fengsel avd lavere sikkerhet (LS)</v>
      </c>
      <c r="D19" s="335">
        <f>Dat1fix!G16</f>
        <v>48</v>
      </c>
      <c r="E19" s="336">
        <f>Dat1fix!LD16</f>
        <v>0</v>
      </c>
      <c r="F19" s="336">
        <f>Dat1fix!LE16</f>
        <v>0</v>
      </c>
      <c r="G19" s="336">
        <f>Dat1fix!LF16</f>
        <v>0</v>
      </c>
      <c r="H19" s="336">
        <f>Dat1fix!LH16</f>
        <v>0</v>
      </c>
      <c r="I19" s="336">
        <f>Dat1fix!LI16</f>
        <v>0</v>
      </c>
      <c r="J19" s="336">
        <f>Dat1fix!LJ16</f>
        <v>0</v>
      </c>
      <c r="K19" s="336">
        <f>Dat1fix!LK16</f>
        <v>0</v>
      </c>
      <c r="L19" s="336">
        <f>Dat1fix!LP16</f>
        <v>0</v>
      </c>
      <c r="M19" s="336">
        <f>Dat1fix!LQ16</f>
        <v>0</v>
      </c>
      <c r="N19" s="336">
        <f>Dat1fix!LN16</f>
        <v>0</v>
      </c>
      <c r="O19" s="336">
        <f>Dat1fix!LO16</f>
        <v>0</v>
      </c>
      <c r="Q19" s="75"/>
    </row>
    <row r="20" spans="1:17" ht="15" customHeight="1">
      <c r="A20" s="672"/>
      <c r="B20" s="673"/>
      <c r="C20" s="180" t="str">
        <f>Dat1fix!D17</f>
        <v>Hedmark fengsel Bruvoll avd (LS)</v>
      </c>
      <c r="D20" s="335">
        <f>Dat1fix!G17</f>
        <v>70</v>
      </c>
      <c r="E20" s="336">
        <f>Dat1fix!LD17</f>
        <v>0</v>
      </c>
      <c r="F20" s="336">
        <f>Dat1fix!LE17</f>
        <v>0</v>
      </c>
      <c r="G20" s="336">
        <f>Dat1fix!LF17</f>
        <v>0</v>
      </c>
      <c r="H20" s="336">
        <f>Dat1fix!LH17</f>
        <v>8</v>
      </c>
      <c r="I20" s="336">
        <f>Dat1fix!LI17</f>
        <v>16</v>
      </c>
      <c r="J20" s="336">
        <f>Dat1fix!LJ17</f>
        <v>0</v>
      </c>
      <c r="K20" s="336">
        <f>Dat1fix!LK17</f>
        <v>0</v>
      </c>
      <c r="L20" s="336">
        <f>Dat1fix!LP17</f>
        <v>0</v>
      </c>
      <c r="M20" s="336">
        <f>Dat1fix!LQ17</f>
        <v>0</v>
      </c>
      <c r="N20" s="336">
        <f>Dat1fix!LN17</f>
        <v>0</v>
      </c>
      <c r="O20" s="336">
        <f>Dat1fix!LO17</f>
        <v>2</v>
      </c>
      <c r="Q20" s="75"/>
    </row>
    <row r="21" spans="1:17" ht="15" customHeight="1">
      <c r="A21" s="672"/>
      <c r="B21" s="673" t="str">
        <f>Dat1fix!C19</f>
        <v>Storhamar vgs</v>
      </c>
      <c r="C21" s="180" t="str">
        <f>Dat1fix!D18</f>
        <v>Hedmark fengsel Hamar avd (HS)</v>
      </c>
      <c r="D21" s="335">
        <f>Dat1fix!G18</f>
        <v>31</v>
      </c>
      <c r="E21" s="336">
        <f>Dat1fix!LD18</f>
        <v>0</v>
      </c>
      <c r="F21" s="336">
        <f>Dat1fix!LE18</f>
        <v>0</v>
      </c>
      <c r="G21" s="336">
        <f>Dat1fix!LF18</f>
        <v>0</v>
      </c>
      <c r="H21" s="336">
        <f>Dat1fix!LH18</f>
        <v>9</v>
      </c>
      <c r="I21" s="336">
        <f>Dat1fix!LI18</f>
        <v>17</v>
      </c>
      <c r="J21" s="336">
        <f>Dat1fix!LJ18</f>
        <v>3</v>
      </c>
      <c r="K21" s="336">
        <f>Dat1fix!LK18</f>
        <v>3</v>
      </c>
      <c r="L21" s="336">
        <f>Dat1fix!LP18</f>
        <v>0</v>
      </c>
      <c r="M21" s="336">
        <f>Dat1fix!LQ18</f>
        <v>0</v>
      </c>
      <c r="N21" s="336">
        <f>Dat1fix!LN18</f>
        <v>0</v>
      </c>
      <c r="O21" s="336">
        <f>Dat1fix!LO18</f>
        <v>0</v>
      </c>
      <c r="Q21" s="75"/>
    </row>
    <row r="22" spans="1:17" ht="15" customHeight="1">
      <c r="A22" s="672"/>
      <c r="B22" s="673"/>
      <c r="C22" s="180" t="str">
        <f>Dat1fix!D19</f>
        <v>Hedmark fengsel Ilseng avd (LS)</v>
      </c>
      <c r="D22" s="335">
        <f>Dat1fix!G19</f>
        <v>86</v>
      </c>
      <c r="E22" s="336">
        <f>Dat1fix!LD19</f>
        <v>0</v>
      </c>
      <c r="F22" s="336">
        <f>Dat1fix!LE19</f>
        <v>0</v>
      </c>
      <c r="G22" s="336">
        <f>Dat1fix!LF19</f>
        <v>0</v>
      </c>
      <c r="H22" s="336">
        <f>Dat1fix!LH19</f>
        <v>4</v>
      </c>
      <c r="I22" s="336">
        <f>Dat1fix!LI19</f>
        <v>4</v>
      </c>
      <c r="J22" s="336">
        <f>Dat1fix!LJ19</f>
        <v>3</v>
      </c>
      <c r="K22" s="336">
        <f>Dat1fix!LK19</f>
        <v>3</v>
      </c>
      <c r="L22" s="336">
        <f>Dat1fix!LP19</f>
        <v>0</v>
      </c>
      <c r="M22" s="336">
        <f>Dat1fix!LQ19</f>
        <v>0</v>
      </c>
      <c r="N22" s="336">
        <f>Dat1fix!LN19</f>
        <v>0</v>
      </c>
      <c r="O22" s="336">
        <f>Dat1fix!LO19</f>
        <v>0</v>
      </c>
      <c r="Q22" s="75"/>
    </row>
    <row r="23" spans="1:17" ht="15" customHeight="1">
      <c r="A23" s="672" t="str">
        <f>Dat1fix!B21</f>
        <v>Oppland</v>
      </c>
      <c r="B23" s="301" t="str">
        <f>Dat1fix!C20</f>
        <v>Gjøvik vgs</v>
      </c>
      <c r="C23" s="180" t="str">
        <f>Dat1fix!D20</f>
        <v>Vestoppland fengsel Gjøvik avd (HS)</v>
      </c>
      <c r="D23" s="335">
        <f>Dat1fix!G20</f>
        <v>24</v>
      </c>
      <c r="E23" s="336">
        <f>Dat1fix!LD20</f>
        <v>0</v>
      </c>
      <c r="F23" s="336">
        <f>Dat1fix!LE20</f>
        <v>0</v>
      </c>
      <c r="G23" s="336">
        <f>Dat1fix!LF20</f>
        <v>0</v>
      </c>
      <c r="H23" s="336">
        <f>Dat1fix!LH20</f>
        <v>3</v>
      </c>
      <c r="I23" s="336">
        <f>Dat1fix!LI20</f>
        <v>8</v>
      </c>
      <c r="J23" s="336">
        <f>Dat1fix!LJ20</f>
        <v>0</v>
      </c>
      <c r="K23" s="336">
        <f>Dat1fix!LK20</f>
        <v>0</v>
      </c>
      <c r="L23" s="336">
        <f>Dat1fix!LP20</f>
        <v>0</v>
      </c>
      <c r="M23" s="336">
        <f>Dat1fix!LQ20</f>
        <v>0</v>
      </c>
      <c r="N23" s="336">
        <f>Dat1fix!LN20</f>
        <v>0</v>
      </c>
      <c r="O23" s="336">
        <f>Dat1fix!LO20</f>
        <v>0</v>
      </c>
      <c r="Q23" s="75"/>
    </row>
    <row r="24" spans="1:17" ht="15" customHeight="1">
      <c r="A24" s="672"/>
      <c r="B24" s="301" t="str">
        <f>Dat1fix!C21</f>
        <v>Valdres vgs</v>
      </c>
      <c r="C24" s="180" t="str">
        <f>Dat1fix!D21</f>
        <v>Vestoppland fengsel Valdres avd (LS)</v>
      </c>
      <c r="D24" s="335">
        <f>Dat1fix!G21</f>
        <v>25</v>
      </c>
      <c r="E24" s="336">
        <f>Dat1fix!LD21</f>
        <v>0</v>
      </c>
      <c r="F24" s="336">
        <f>Dat1fix!LE21</f>
        <v>0</v>
      </c>
      <c r="G24" s="336">
        <f>Dat1fix!LF21</f>
        <v>0</v>
      </c>
      <c r="H24" s="336">
        <f>Dat1fix!LH21</f>
        <v>6</v>
      </c>
      <c r="I24" s="336">
        <f>Dat1fix!LI21</f>
        <v>11</v>
      </c>
      <c r="J24" s="336">
        <f>Dat1fix!LJ21</f>
        <v>0</v>
      </c>
      <c r="K24" s="336">
        <f>Dat1fix!LK21</f>
        <v>0</v>
      </c>
      <c r="L24" s="336">
        <f>Dat1fix!LP21</f>
        <v>12</v>
      </c>
      <c r="M24" s="336">
        <f>Dat1fix!LQ21</f>
        <v>10</v>
      </c>
      <c r="N24" s="336">
        <f>Dat1fix!LN21</f>
        <v>2</v>
      </c>
      <c r="O24" s="336">
        <f>Dat1fix!LO21</f>
        <v>7</v>
      </c>
      <c r="Q24" s="75"/>
    </row>
    <row r="25" spans="1:17" ht="15" customHeight="1">
      <c r="A25" s="672" t="str">
        <f>Dat1fix!B24</f>
        <v>Buskerud</v>
      </c>
      <c r="B25" s="655" t="str">
        <f>Dat1fix!C22</f>
        <v>Drammen vgs</v>
      </c>
      <c r="C25" s="180" t="str">
        <f>Dat1fix!D22</f>
        <v>Drammen fengsel (HS)</v>
      </c>
      <c r="D25" s="335">
        <f>Dat1fix!G22</f>
        <v>54</v>
      </c>
      <c r="E25" s="336">
        <f>Dat1fix!LD22</f>
        <v>0</v>
      </c>
      <c r="F25" s="336">
        <f>Dat1fix!LE22</f>
        <v>0</v>
      </c>
      <c r="G25" s="336">
        <f>Dat1fix!LF22</f>
        <v>0</v>
      </c>
      <c r="H25" s="336">
        <f>Dat1fix!LH22</f>
        <v>0</v>
      </c>
      <c r="I25" s="336">
        <f>Dat1fix!LI22</f>
        <v>5</v>
      </c>
      <c r="J25" s="336">
        <f>Dat1fix!LJ22</f>
        <v>2</v>
      </c>
      <c r="K25" s="336">
        <f>Dat1fix!LK22</f>
        <v>2</v>
      </c>
      <c r="L25" s="336">
        <f>Dat1fix!LP22</f>
        <v>0</v>
      </c>
      <c r="M25" s="336">
        <f>Dat1fix!LQ22</f>
        <v>0</v>
      </c>
      <c r="N25" s="336">
        <f>Dat1fix!LN22</f>
        <v>1</v>
      </c>
      <c r="O25" s="336">
        <f>Dat1fix!LO22</f>
        <v>1</v>
      </c>
      <c r="Q25" s="75"/>
    </row>
    <row r="26" spans="1:17" ht="15" customHeight="1">
      <c r="A26" s="672"/>
      <c r="B26" s="655"/>
      <c r="C26" s="180" t="str">
        <f>Dat1fix!D23</f>
        <v>Hassel fengsel (LS)</v>
      </c>
      <c r="D26" s="335">
        <f>Dat1fix!G23</f>
        <v>26</v>
      </c>
      <c r="E26" s="336">
        <f>Dat1fix!LD23</f>
        <v>0</v>
      </c>
      <c r="F26" s="336">
        <f>Dat1fix!LE23</f>
        <v>0</v>
      </c>
      <c r="G26" s="336">
        <f>Dat1fix!LF23</f>
        <v>0</v>
      </c>
      <c r="H26" s="336">
        <f>Dat1fix!LH23</f>
        <v>5</v>
      </c>
      <c r="I26" s="336">
        <f>Dat1fix!LI23</f>
        <v>8</v>
      </c>
      <c r="J26" s="336">
        <f>Dat1fix!LJ23</f>
        <v>10</v>
      </c>
      <c r="K26" s="336">
        <f>Dat1fix!LK23</f>
        <v>27</v>
      </c>
      <c r="L26" s="336">
        <f>Dat1fix!LP23</f>
        <v>24</v>
      </c>
      <c r="M26" s="336">
        <f>Dat1fix!LQ23</f>
        <v>0</v>
      </c>
      <c r="N26" s="336">
        <f>Dat1fix!LN23</f>
        <v>2</v>
      </c>
      <c r="O26" s="336">
        <f>Dat1fix!LO23</f>
        <v>0</v>
      </c>
      <c r="Q26" s="75"/>
    </row>
    <row r="27" spans="1:17" ht="15" customHeight="1">
      <c r="A27" s="672"/>
      <c r="B27" s="301" t="str">
        <f>Dat1fix!C24</f>
        <v>Hønefoss vgs</v>
      </c>
      <c r="C27" s="180" t="str">
        <f>Dat1fix!D24</f>
        <v>Ringerike fengsel (HS)</v>
      </c>
      <c r="D27" s="335">
        <f>Dat1fix!G24</f>
        <v>160</v>
      </c>
      <c r="E27" s="336">
        <f>Dat1fix!LD24</f>
        <v>0</v>
      </c>
      <c r="F27" s="336">
        <f>Dat1fix!LE24</f>
        <v>0</v>
      </c>
      <c r="G27" s="336">
        <f>Dat1fix!LF24</f>
        <v>0</v>
      </c>
      <c r="H27" s="336">
        <f>Dat1fix!LH24</f>
        <v>8</v>
      </c>
      <c r="I27" s="336">
        <f>Dat1fix!LI24</f>
        <v>9</v>
      </c>
      <c r="J27" s="336">
        <f>Dat1fix!LJ24</f>
        <v>34</v>
      </c>
      <c r="K27" s="336">
        <f>Dat1fix!LK24</f>
        <v>119</v>
      </c>
      <c r="L27" s="336">
        <f>Dat1fix!LP24</f>
        <v>131</v>
      </c>
      <c r="M27" s="336">
        <f>Dat1fix!LQ24</f>
        <v>0</v>
      </c>
      <c r="N27" s="336">
        <f>Dat1fix!LN24</f>
        <v>2</v>
      </c>
      <c r="O27" s="336">
        <f>Dat1fix!LO24</f>
        <v>4</v>
      </c>
      <c r="Q27" s="75"/>
    </row>
    <row r="28" spans="1:17" ht="15" customHeight="1">
      <c r="A28" s="672" t="str">
        <f>Dat1fix!B25</f>
        <v>Vestfold</v>
      </c>
      <c r="B28" s="673" t="str">
        <f>Dat1fix!C31</f>
        <v>Horten vgs</v>
      </c>
      <c r="C28" s="180" t="str">
        <f>Dat1fix!D25</f>
        <v>Nordre Vestfold fengsel Horten avd (HS)</v>
      </c>
      <c r="D28" s="335">
        <f>Dat1fix!G25</f>
        <v>16</v>
      </c>
      <c r="E28" s="336">
        <f>Dat1fix!LD25</f>
        <v>0</v>
      </c>
      <c r="F28" s="336">
        <f>Dat1fix!LE25</f>
        <v>0</v>
      </c>
      <c r="G28" s="336">
        <f>Dat1fix!LF25</f>
        <v>0</v>
      </c>
      <c r="H28" s="336">
        <f>Dat1fix!LH25</f>
        <v>0</v>
      </c>
      <c r="I28" s="336">
        <f>Dat1fix!LI25</f>
        <v>2</v>
      </c>
      <c r="J28" s="336">
        <f>Dat1fix!LJ25</f>
        <v>0</v>
      </c>
      <c r="K28" s="336">
        <f>Dat1fix!LK25</f>
        <v>0</v>
      </c>
      <c r="L28" s="336">
        <f>Dat1fix!LP25</f>
        <v>0</v>
      </c>
      <c r="M28" s="336">
        <f>Dat1fix!LQ25</f>
        <v>0</v>
      </c>
      <c r="N28" s="336">
        <f>Dat1fix!LN25</f>
        <v>0</v>
      </c>
      <c r="O28" s="336">
        <f>Dat1fix!LO25</f>
        <v>0</v>
      </c>
      <c r="Q28" s="75"/>
    </row>
    <row r="29" spans="1:17" ht="15" customHeight="1">
      <c r="A29" s="672"/>
      <c r="B29" s="673"/>
      <c r="C29" s="180" t="str">
        <f>Dat1fix!D26</f>
        <v>Nordre Vestfold fengsel Hof avd (LS)</v>
      </c>
      <c r="D29" s="335">
        <f>Dat1fix!G26</f>
        <v>109</v>
      </c>
      <c r="E29" s="336">
        <f>Dat1fix!LD26</f>
        <v>0</v>
      </c>
      <c r="F29" s="336">
        <f>Dat1fix!LE26</f>
        <v>0</v>
      </c>
      <c r="G29" s="336">
        <f>Dat1fix!LF26</f>
        <v>0</v>
      </c>
      <c r="H29" s="336">
        <f>Dat1fix!LH26</f>
        <v>0</v>
      </c>
      <c r="I29" s="336">
        <f>Dat1fix!LI26</f>
        <v>33</v>
      </c>
      <c r="J29" s="336">
        <f>Dat1fix!LJ26</f>
        <v>0</v>
      </c>
      <c r="K29" s="336">
        <f>Dat1fix!LK26</f>
        <v>0</v>
      </c>
      <c r="L29" s="336">
        <f>Dat1fix!LP26</f>
        <v>0</v>
      </c>
      <c r="M29" s="336">
        <f>Dat1fix!LQ26</f>
        <v>0</v>
      </c>
      <c r="N29" s="336">
        <f>Dat1fix!LN26</f>
        <v>0</v>
      </c>
      <c r="O29" s="336">
        <f>Dat1fix!LO26</f>
        <v>4</v>
      </c>
      <c r="Q29" s="75"/>
    </row>
    <row r="30" spans="1:17" ht="15" customHeight="1">
      <c r="A30" s="672"/>
      <c r="B30" s="673" t="str">
        <f>Dat1fix!C27</f>
        <v>Thor Heyerdahls vgs</v>
      </c>
      <c r="C30" s="180" t="str">
        <f>Dat1fix!D27</f>
        <v>Søndre Vestfold fengsel Larvik avd (HS)</v>
      </c>
      <c r="D30" s="335">
        <f>Dat1fix!G27</f>
        <v>16</v>
      </c>
      <c r="E30" s="336">
        <f>Dat1fix!LD27</f>
        <v>0</v>
      </c>
      <c r="F30" s="336">
        <f>Dat1fix!LE27</f>
        <v>0</v>
      </c>
      <c r="G30" s="336">
        <f>Dat1fix!LF27</f>
        <v>1</v>
      </c>
      <c r="H30" s="336">
        <f>Dat1fix!LH27</f>
        <v>3</v>
      </c>
      <c r="I30" s="336">
        <f>Dat1fix!LI27</f>
        <v>7</v>
      </c>
      <c r="J30" s="336">
        <f>Dat1fix!LJ27</f>
        <v>28</v>
      </c>
      <c r="K30" s="336">
        <f>Dat1fix!LK27</f>
        <v>27</v>
      </c>
      <c r="L30" s="336">
        <f>Dat1fix!LP27</f>
        <v>0</v>
      </c>
      <c r="M30" s="336">
        <f>Dat1fix!LQ27</f>
        <v>0</v>
      </c>
      <c r="N30" s="336">
        <f>Dat1fix!LN27</f>
        <v>2</v>
      </c>
      <c r="O30" s="336">
        <f>Dat1fix!LO27</f>
        <v>5</v>
      </c>
      <c r="Q30" s="75"/>
    </row>
    <row r="31" spans="1:17" ht="15" customHeight="1">
      <c r="A31" s="672"/>
      <c r="B31" s="673"/>
      <c r="C31" s="180" t="str">
        <f>Dat1fix!D28</f>
        <v>Sandefjord fengsel (LS)</v>
      </c>
      <c r="D31" s="335">
        <f>Dat1fix!G28</f>
        <v>13</v>
      </c>
      <c r="E31" s="336">
        <f>Dat1fix!LD28</f>
        <v>0</v>
      </c>
      <c r="F31" s="336">
        <f>Dat1fix!LE28</f>
        <v>0</v>
      </c>
      <c r="G31" s="336">
        <f>Dat1fix!LF28</f>
        <v>0</v>
      </c>
      <c r="H31" s="336">
        <f>Dat1fix!LH28</f>
        <v>3</v>
      </c>
      <c r="I31" s="336">
        <f>Dat1fix!LI28</f>
        <v>0</v>
      </c>
      <c r="J31" s="336">
        <f>Dat1fix!LJ28</f>
        <v>0</v>
      </c>
      <c r="K31" s="336">
        <f>Dat1fix!LK28</f>
        <v>6</v>
      </c>
      <c r="L31" s="336">
        <f>Dat1fix!LP28</f>
        <v>0</v>
      </c>
      <c r="M31" s="336">
        <f>Dat1fix!LQ28</f>
        <v>0</v>
      </c>
      <c r="N31" s="336">
        <f>Dat1fix!LN28</f>
        <v>0</v>
      </c>
      <c r="O31" s="336">
        <f>Dat1fix!LO28</f>
        <v>0</v>
      </c>
      <c r="Q31" s="75"/>
    </row>
    <row r="32" spans="1:17" ht="15" customHeight="1">
      <c r="A32" s="672"/>
      <c r="B32" s="673" t="str">
        <f>Dat1fix!C29</f>
        <v>Færder vgs</v>
      </c>
      <c r="C32" s="180" t="str">
        <f>Dat1fix!D29</f>
        <v>Søndre Vestfold fengsel Berg avd (LS)</v>
      </c>
      <c r="D32" s="335">
        <f>Dat1fix!G29</f>
        <v>48</v>
      </c>
      <c r="E32" s="336">
        <f>Dat1fix!LD29</f>
        <v>0</v>
      </c>
      <c r="F32" s="336">
        <f>Dat1fix!LE29</f>
        <v>0</v>
      </c>
      <c r="G32" s="336">
        <f>Dat1fix!LF29</f>
        <v>0</v>
      </c>
      <c r="H32" s="336">
        <f>Dat1fix!LH29</f>
        <v>16</v>
      </c>
      <c r="I32" s="336">
        <f>Dat1fix!LI29</f>
        <v>44</v>
      </c>
      <c r="J32" s="336">
        <f>Dat1fix!LJ29</f>
        <v>12</v>
      </c>
      <c r="K32" s="336">
        <f>Dat1fix!LK29</f>
        <v>29</v>
      </c>
      <c r="L32" s="336">
        <f>Dat1fix!LP29</f>
        <v>0</v>
      </c>
      <c r="M32" s="336">
        <f>Dat1fix!LQ29</f>
        <v>0</v>
      </c>
      <c r="N32" s="336">
        <f>Dat1fix!LN29</f>
        <v>7</v>
      </c>
      <c r="O32" s="336">
        <f>Dat1fix!LO29</f>
        <v>17</v>
      </c>
      <c r="Q32" s="75"/>
    </row>
    <row r="33" spans="1:17" ht="15" customHeight="1">
      <c r="A33" s="672"/>
      <c r="B33" s="673"/>
      <c r="C33" s="180" t="str">
        <f>Dat1fix!D30</f>
        <v>Sem fengsel (HS)</v>
      </c>
      <c r="D33" s="335">
        <f>Dat1fix!G30</f>
        <v>62</v>
      </c>
      <c r="E33" s="336">
        <f>Dat1fix!LD30</f>
        <v>0</v>
      </c>
      <c r="F33" s="336">
        <f>Dat1fix!LE30</f>
        <v>0</v>
      </c>
      <c r="G33" s="336">
        <f>Dat1fix!LF30</f>
        <v>0</v>
      </c>
      <c r="H33" s="336">
        <f>Dat1fix!LH30</f>
        <v>6</v>
      </c>
      <c r="I33" s="336">
        <f>Dat1fix!LI30</f>
        <v>10</v>
      </c>
      <c r="J33" s="336">
        <f>Dat1fix!LJ30</f>
        <v>5</v>
      </c>
      <c r="K33" s="336">
        <f>Dat1fix!LK30</f>
        <v>8</v>
      </c>
      <c r="L33" s="336">
        <f>Dat1fix!LP30</f>
        <v>0</v>
      </c>
      <c r="M33" s="336">
        <f>Dat1fix!LQ30</f>
        <v>0</v>
      </c>
      <c r="N33" s="336">
        <f>Dat1fix!LN30</f>
        <v>0</v>
      </c>
      <c r="O33" s="336">
        <f>Dat1fix!LO30</f>
        <v>0</v>
      </c>
      <c r="Q33" s="75"/>
    </row>
    <row r="34" spans="1:17" ht="15" customHeight="1">
      <c r="A34" s="672"/>
      <c r="B34" s="301" t="str">
        <f>Dat1fix!C31</f>
        <v>Horten vgs</v>
      </c>
      <c r="C34" s="180" t="str">
        <f>Dat1fix!D31</f>
        <v>Bastøy fengsel (LS)</v>
      </c>
      <c r="D34" s="335">
        <f>Dat1fix!G31</f>
        <v>115</v>
      </c>
      <c r="E34" s="336">
        <f>Dat1fix!LD31</f>
        <v>0</v>
      </c>
      <c r="F34" s="336">
        <f>Dat1fix!LE31</f>
        <v>0</v>
      </c>
      <c r="G34" s="336">
        <f>Dat1fix!LF31</f>
        <v>0</v>
      </c>
      <c r="H34" s="336">
        <f>Dat1fix!LH31</f>
        <v>12</v>
      </c>
      <c r="I34" s="336">
        <f>Dat1fix!LI31</f>
        <v>26</v>
      </c>
      <c r="J34" s="336">
        <f>Dat1fix!LJ31</f>
        <v>11</v>
      </c>
      <c r="K34" s="336">
        <f>Dat1fix!LK31</f>
        <v>18</v>
      </c>
      <c r="L34" s="336">
        <f>Dat1fix!LP31</f>
        <v>0</v>
      </c>
      <c r="M34" s="336">
        <f>Dat1fix!LQ31</f>
        <v>0</v>
      </c>
      <c r="N34" s="336">
        <f>Dat1fix!LN31</f>
        <v>9</v>
      </c>
      <c r="O34" s="336">
        <f>Dat1fix!LO31</f>
        <v>25</v>
      </c>
      <c r="Q34" s="75"/>
    </row>
    <row r="35" spans="1:17" ht="15" customHeight="1">
      <c r="A35" s="672" t="str">
        <f>Dat1fix!B32</f>
        <v>Telemark</v>
      </c>
      <c r="B35" s="673" t="str">
        <f>Dat1fix!C32</f>
        <v>Hjalmar Johansen vgs</v>
      </c>
      <c r="C35" s="180" t="str">
        <f>Dat1fix!D32</f>
        <v>Telemark fengsel Skien avd (HS)</v>
      </c>
      <c r="D35" s="335">
        <f>Dat1fix!G32</f>
        <v>82</v>
      </c>
      <c r="E35" s="336">
        <f>Dat1fix!LD32</f>
        <v>0</v>
      </c>
      <c r="F35" s="336">
        <f>Dat1fix!LE32</f>
        <v>0</v>
      </c>
      <c r="G35" s="336">
        <f>Dat1fix!LF32</f>
        <v>0</v>
      </c>
      <c r="H35" s="336">
        <f>Dat1fix!LH32</f>
        <v>15</v>
      </c>
      <c r="I35" s="336">
        <f>Dat1fix!LI32</f>
        <v>17</v>
      </c>
      <c r="J35" s="336">
        <f>Dat1fix!LJ32</f>
        <v>0</v>
      </c>
      <c r="K35" s="336">
        <f>Dat1fix!LK32</f>
        <v>0</v>
      </c>
      <c r="L35" s="336">
        <f>Dat1fix!LP32</f>
        <v>5</v>
      </c>
      <c r="M35" s="336">
        <f>Dat1fix!LQ32</f>
        <v>1</v>
      </c>
      <c r="N35" s="336">
        <f>Dat1fix!LN32</f>
        <v>1</v>
      </c>
      <c r="O35" s="336">
        <f>Dat1fix!LO32</f>
        <v>2</v>
      </c>
      <c r="Q35" s="75"/>
    </row>
    <row r="36" spans="1:17" ht="15" customHeight="1">
      <c r="A36" s="672"/>
      <c r="B36" s="673"/>
      <c r="C36" s="180" t="str">
        <f>Dat1fix!D33</f>
        <v>Telemark fengsel Kragerø avd (HS)</v>
      </c>
      <c r="D36" s="335">
        <f>Dat1fix!G33</f>
        <v>18</v>
      </c>
      <c r="E36" s="336">
        <f>Dat1fix!LD33</f>
        <v>1</v>
      </c>
      <c r="F36" s="336">
        <f>Dat1fix!LE33</f>
        <v>1</v>
      </c>
      <c r="G36" s="336">
        <f>Dat1fix!LF33</f>
        <v>0</v>
      </c>
      <c r="H36" s="336">
        <f>Dat1fix!LH33</f>
        <v>5</v>
      </c>
      <c r="I36" s="336">
        <f>Dat1fix!LI33</f>
        <v>9</v>
      </c>
      <c r="J36" s="336">
        <f>Dat1fix!LJ33</f>
        <v>0</v>
      </c>
      <c r="K36" s="336">
        <f>Dat1fix!LK33</f>
        <v>0</v>
      </c>
      <c r="L36" s="336">
        <f>Dat1fix!LP33</f>
        <v>2</v>
      </c>
      <c r="M36" s="336">
        <f>Dat1fix!LQ33</f>
        <v>0</v>
      </c>
      <c r="N36" s="336">
        <f>Dat1fix!LN33</f>
        <v>0</v>
      </c>
      <c r="O36" s="336">
        <f>Dat1fix!LO33</f>
        <v>0</v>
      </c>
      <c r="Q36" s="75"/>
    </row>
    <row r="37" spans="1:17" ht="15" customHeight="1">
      <c r="A37" s="672"/>
      <c r="B37" s="301" t="str">
        <f>Dat1fix!C34</f>
        <v>Vest-Telemark vgs</v>
      </c>
      <c r="C37" s="180" t="str">
        <f>Dat1fix!D34</f>
        <v>Arendal  fengsel Kleivgrend avd (LS)</v>
      </c>
      <c r="D37" s="335">
        <f>Dat1fix!G34</f>
        <v>28</v>
      </c>
      <c r="E37" s="336">
        <f>Dat1fix!LD34</f>
        <v>0</v>
      </c>
      <c r="F37" s="336">
        <f>Dat1fix!LE34</f>
        <v>0</v>
      </c>
      <c r="G37" s="336">
        <f>Dat1fix!LF34</f>
        <v>0</v>
      </c>
      <c r="H37" s="336">
        <f>Dat1fix!LH34</f>
        <v>0</v>
      </c>
      <c r="I37" s="336">
        <f>Dat1fix!LI34</f>
        <v>0</v>
      </c>
      <c r="J37" s="336">
        <f>Dat1fix!LJ34</f>
        <v>0</v>
      </c>
      <c r="K37" s="336">
        <f>Dat1fix!LK34</f>
        <v>0</v>
      </c>
      <c r="L37" s="336">
        <f>Dat1fix!LP34</f>
        <v>0</v>
      </c>
      <c r="M37" s="336">
        <f>Dat1fix!LQ34</f>
        <v>0</v>
      </c>
      <c r="N37" s="336">
        <f>Dat1fix!LN34</f>
        <v>0</v>
      </c>
      <c r="O37" s="336">
        <f>Dat1fix!LO34</f>
        <v>0</v>
      </c>
      <c r="Q37" s="75"/>
    </row>
    <row r="38" spans="1:17" ht="15" customHeight="1">
      <c r="A38" s="654" t="str">
        <f>Dat1fix!B35</f>
        <v>Aust-Agder</v>
      </c>
      <c r="B38" s="673" t="str">
        <f>Dat1fix!C35</f>
        <v>Sam Eyde vgs</v>
      </c>
      <c r="C38" s="180" t="str">
        <f>Dat1fix!D35</f>
        <v>Arendal fengsel (HS)</v>
      </c>
      <c r="D38" s="335">
        <f>Dat1fix!G35</f>
        <v>32</v>
      </c>
      <c r="E38" s="336">
        <f>Dat1fix!LD35</f>
        <v>0</v>
      </c>
      <c r="F38" s="336">
        <f>Dat1fix!LE35</f>
        <v>0</v>
      </c>
      <c r="G38" s="336">
        <f>Dat1fix!LF35</f>
        <v>0</v>
      </c>
      <c r="H38" s="336">
        <f>Dat1fix!LH35</f>
        <v>0</v>
      </c>
      <c r="I38" s="336">
        <f>Dat1fix!LI35</f>
        <v>0</v>
      </c>
      <c r="J38" s="336">
        <f>Dat1fix!LJ35</f>
        <v>3</v>
      </c>
      <c r="K38" s="336">
        <f>Dat1fix!LK35</f>
        <v>3</v>
      </c>
      <c r="L38" s="336">
        <f>Dat1fix!LP35</f>
        <v>3</v>
      </c>
      <c r="M38" s="336">
        <f>Dat1fix!LQ35</f>
        <v>0</v>
      </c>
      <c r="N38" s="336">
        <f>Dat1fix!LN35</f>
        <v>0</v>
      </c>
      <c r="O38" s="336">
        <f>Dat1fix!LO35</f>
        <v>0</v>
      </c>
      <c r="Q38" s="75"/>
    </row>
    <row r="39" spans="1:17" ht="15" customHeight="1">
      <c r="A39" s="654"/>
      <c r="B39" s="673"/>
      <c r="C39" s="180" t="str">
        <f>Dat1fix!D36</f>
        <v>Arendal fengsel Håvet avd (LS)</v>
      </c>
      <c r="D39" s="335">
        <f>Dat1fix!G36</f>
        <v>13</v>
      </c>
      <c r="E39" s="336">
        <f>Dat1fix!LD36</f>
        <v>0</v>
      </c>
      <c r="F39" s="336">
        <f>Dat1fix!LE36</f>
        <v>0</v>
      </c>
      <c r="G39" s="336">
        <f>Dat1fix!LF36</f>
        <v>0</v>
      </c>
      <c r="H39" s="336">
        <f>Dat1fix!LH36</f>
        <v>0</v>
      </c>
      <c r="I39" s="336">
        <f>Dat1fix!LI36</f>
        <v>0</v>
      </c>
      <c r="J39" s="336">
        <f>Dat1fix!LJ36</f>
        <v>2</v>
      </c>
      <c r="K39" s="336">
        <f>Dat1fix!LK36</f>
        <v>2</v>
      </c>
      <c r="L39" s="336">
        <f>Dat1fix!LP36</f>
        <v>2</v>
      </c>
      <c r="M39" s="336">
        <f>Dat1fix!LQ36</f>
        <v>0</v>
      </c>
      <c r="N39" s="336">
        <f>Dat1fix!LN36</f>
        <v>0</v>
      </c>
      <c r="O39" s="336">
        <f>Dat1fix!LO36</f>
        <v>0</v>
      </c>
      <c r="Q39" s="75"/>
    </row>
    <row r="40" spans="1:17" ht="15" customHeight="1">
      <c r="A40" s="654"/>
      <c r="B40" s="301" t="str">
        <f>Dat1fix!C37</f>
        <v>Setesdal vgs</v>
      </c>
      <c r="C40" s="180" t="str">
        <f>Dat1fix!D37</f>
        <v>Arendal fengsel Evje avd (LS)</v>
      </c>
      <c r="D40" s="335">
        <f>Dat1fix!G37</f>
        <v>20</v>
      </c>
      <c r="E40" s="336">
        <f>Dat1fix!LD37</f>
        <v>0</v>
      </c>
      <c r="F40" s="336">
        <f>Dat1fix!LE37</f>
        <v>0</v>
      </c>
      <c r="G40" s="336">
        <f>Dat1fix!LF37</f>
        <v>0</v>
      </c>
      <c r="H40" s="336">
        <f>Dat1fix!LH37</f>
        <v>7</v>
      </c>
      <c r="I40" s="336">
        <f>Dat1fix!LI37</f>
        <v>14</v>
      </c>
      <c r="J40" s="336">
        <f>Dat1fix!LJ37</f>
        <v>2</v>
      </c>
      <c r="K40" s="336">
        <f>Dat1fix!LK37</f>
        <v>6</v>
      </c>
      <c r="L40" s="336">
        <f>Dat1fix!LP37</f>
        <v>3</v>
      </c>
      <c r="M40" s="336">
        <f>Dat1fix!LQ37</f>
        <v>2</v>
      </c>
      <c r="N40" s="336">
        <f>Dat1fix!LN37</f>
        <v>0</v>
      </c>
      <c r="O40" s="336">
        <f>Dat1fix!LO37</f>
        <v>0</v>
      </c>
      <c r="Q40" s="75"/>
    </row>
    <row r="41" spans="1:17" ht="15" customHeight="1">
      <c r="A41" s="226" t="s">
        <v>890</v>
      </c>
      <c r="B41" s="301" t="str">
        <f>Dat1fix!C38</f>
        <v>Kvadraturen vgs</v>
      </c>
      <c r="C41" s="180" t="str">
        <f>Dat1fix!D38</f>
        <v>Kristiansand fengsel (HS)</v>
      </c>
      <c r="D41" s="335">
        <f>Dat1fix!G38</f>
        <v>44</v>
      </c>
      <c r="E41" s="336">
        <f>Dat1fix!LD38</f>
        <v>0</v>
      </c>
      <c r="F41" s="336">
        <f>Dat1fix!LE38</f>
        <v>0</v>
      </c>
      <c r="G41" s="336">
        <f>Dat1fix!LF38</f>
        <v>0</v>
      </c>
      <c r="H41" s="336">
        <f>Dat1fix!LH38</f>
        <v>20</v>
      </c>
      <c r="I41" s="336">
        <f>Dat1fix!LI38</f>
        <v>0</v>
      </c>
      <c r="J41" s="336">
        <f>Dat1fix!LJ38</f>
        <v>0</v>
      </c>
      <c r="K41" s="336">
        <f>Dat1fix!LK38</f>
        <v>0</v>
      </c>
      <c r="L41" s="336">
        <f>Dat1fix!LP38</f>
        <v>0</v>
      </c>
      <c r="M41" s="336">
        <f>Dat1fix!LQ38</f>
        <v>0</v>
      </c>
      <c r="N41" s="336">
        <f>Dat1fix!LN38</f>
        <v>0</v>
      </c>
      <c r="O41" s="336">
        <f>Dat1fix!LO38</f>
        <v>0</v>
      </c>
      <c r="Q41" s="75"/>
    </row>
    <row r="42" spans="1:17" ht="15" customHeight="1">
      <c r="A42" s="672" t="str">
        <f>Dat1fix!B39</f>
        <v>Rogaland</v>
      </c>
      <c r="B42" s="301" t="str">
        <f>Dat1fix!C39</f>
        <v>Randaberg vgs</v>
      </c>
      <c r="C42" s="180" t="str">
        <f>Dat1fix!D39</f>
        <v>Stavanger fengsel (HS)</v>
      </c>
      <c r="D42" s="335">
        <f>Dat1fix!G39</f>
        <v>68</v>
      </c>
      <c r="E42" s="336">
        <f>Dat1fix!LD39</f>
        <v>0</v>
      </c>
      <c r="F42" s="336">
        <f>Dat1fix!LE39</f>
        <v>0</v>
      </c>
      <c r="G42" s="336">
        <f>Dat1fix!LF39</f>
        <v>0</v>
      </c>
      <c r="H42" s="336">
        <f>Dat1fix!LH39</f>
        <v>8</v>
      </c>
      <c r="I42" s="336">
        <f>Dat1fix!LI39</f>
        <v>3</v>
      </c>
      <c r="J42" s="336">
        <f>Dat1fix!LJ39</f>
        <v>0</v>
      </c>
      <c r="K42" s="336">
        <f>Dat1fix!LK39</f>
        <v>0</v>
      </c>
      <c r="L42" s="336">
        <f>Dat1fix!LP39</f>
        <v>0</v>
      </c>
      <c r="M42" s="336">
        <f>Dat1fix!LQ39</f>
        <v>0</v>
      </c>
      <c r="N42" s="336">
        <f>Dat1fix!LN39</f>
        <v>0</v>
      </c>
      <c r="O42" s="336">
        <f>Dat1fix!LO39</f>
        <v>0</v>
      </c>
      <c r="Q42" s="75"/>
    </row>
    <row r="43" spans="1:17" ht="15" customHeight="1">
      <c r="A43" s="672"/>
      <c r="B43" s="301" t="str">
        <f>Dat1fix!C40</f>
        <v>Haugaland vgs</v>
      </c>
      <c r="C43" s="180" t="str">
        <f>Dat1fix!D40</f>
        <v>Haugesund fengsel (HS)</v>
      </c>
      <c r="D43" s="335">
        <f>Dat1fix!G40</f>
        <v>29</v>
      </c>
      <c r="E43" s="336">
        <f>Dat1fix!LD40</f>
        <v>0</v>
      </c>
      <c r="F43" s="336">
        <f>Dat1fix!LE40</f>
        <v>0</v>
      </c>
      <c r="G43" s="336">
        <f>Dat1fix!LF40</f>
        <v>0</v>
      </c>
      <c r="H43" s="336">
        <f>Dat1fix!LH40</f>
        <v>4</v>
      </c>
      <c r="I43" s="336">
        <f>Dat1fix!LI40</f>
        <v>8</v>
      </c>
      <c r="J43" s="336">
        <f>Dat1fix!LJ40</f>
        <v>0</v>
      </c>
      <c r="K43" s="336">
        <f>Dat1fix!LK40</f>
        <v>0</v>
      </c>
      <c r="L43" s="336">
        <f>Dat1fix!LP40</f>
        <v>0</v>
      </c>
      <c r="M43" s="336">
        <f>Dat1fix!LQ40</f>
        <v>0</v>
      </c>
      <c r="N43" s="336">
        <f>Dat1fix!LN40</f>
        <v>0</v>
      </c>
      <c r="O43" s="336">
        <f>Dat1fix!LO40</f>
        <v>0</v>
      </c>
      <c r="Q43" s="75"/>
    </row>
    <row r="44" spans="1:17" ht="15" customHeight="1">
      <c r="A44" s="672"/>
      <c r="B44" s="673" t="str">
        <f>Dat1fix!C41</f>
        <v>Time vgs</v>
      </c>
      <c r="C44" s="180" t="str">
        <f>Dat1fix!D41</f>
        <v>Åna fengsel (HS)</v>
      </c>
      <c r="D44" s="335">
        <f>Dat1fix!G41</f>
        <v>140</v>
      </c>
      <c r="E44" s="336">
        <f>Dat1fix!LD41</f>
        <v>0</v>
      </c>
      <c r="F44" s="336">
        <f>Dat1fix!LE41</f>
        <v>0</v>
      </c>
      <c r="G44" s="336">
        <f>Dat1fix!LF41</f>
        <v>0</v>
      </c>
      <c r="H44" s="336">
        <f>Dat1fix!LH41</f>
        <v>22</v>
      </c>
      <c r="I44" s="336">
        <f>Dat1fix!LI41</f>
        <v>32</v>
      </c>
      <c r="J44" s="336">
        <f>Dat1fix!LJ41</f>
        <v>0</v>
      </c>
      <c r="K44" s="336">
        <f>Dat1fix!LK41</f>
        <v>0</v>
      </c>
      <c r="L44" s="336">
        <f>Dat1fix!LP41</f>
        <v>0</v>
      </c>
      <c r="M44" s="336">
        <f>Dat1fix!LQ41</f>
        <v>0</v>
      </c>
      <c r="N44" s="336">
        <f>Dat1fix!LN41</f>
        <v>2</v>
      </c>
      <c r="O44" s="336">
        <f>Dat1fix!LO41</f>
        <v>4</v>
      </c>
      <c r="Q44" s="75"/>
    </row>
    <row r="45" spans="1:17" ht="15" customHeight="1">
      <c r="A45" s="672"/>
      <c r="B45" s="673"/>
      <c r="C45" s="180" t="str">
        <f>Dat1fix!D42</f>
        <v>Åna fengsel Rødgata avd (LS)</v>
      </c>
      <c r="D45" s="335">
        <f>Dat1fix!G42</f>
        <v>24</v>
      </c>
      <c r="E45" s="336">
        <f>Dat1fix!LD42</f>
        <v>0</v>
      </c>
      <c r="F45" s="336">
        <f>Dat1fix!LE42</f>
        <v>0</v>
      </c>
      <c r="G45" s="336">
        <f>Dat1fix!LF42</f>
        <v>0</v>
      </c>
      <c r="H45" s="336">
        <f>Dat1fix!LH42</f>
        <v>0</v>
      </c>
      <c r="I45" s="336">
        <f>Dat1fix!LI42</f>
        <v>0</v>
      </c>
      <c r="J45" s="336">
        <f>Dat1fix!LJ42</f>
        <v>0</v>
      </c>
      <c r="K45" s="336">
        <f>Dat1fix!LK42</f>
        <v>0</v>
      </c>
      <c r="L45" s="336">
        <f>Dat1fix!LP42</f>
        <v>0</v>
      </c>
      <c r="M45" s="336">
        <f>Dat1fix!LQ42</f>
        <v>0</v>
      </c>
      <c r="N45" s="336">
        <f>Dat1fix!LN42</f>
        <v>0</v>
      </c>
      <c r="O45" s="336">
        <f>Dat1fix!LO42</f>
        <v>0</v>
      </c>
      <c r="Q45" s="75"/>
    </row>
    <row r="46" spans="1:17" ht="15" customHeight="1">
      <c r="A46" s="672"/>
      <c r="B46" s="301" t="str">
        <f>Dat1fix!C43</f>
        <v>Ølen vgs</v>
      </c>
      <c r="C46" s="180" t="str">
        <f>Dat1fix!D43</f>
        <v>Sandeid fengsel (LS)</v>
      </c>
      <c r="D46" s="335">
        <f>Dat1fix!G43</f>
        <v>88</v>
      </c>
      <c r="E46" s="336">
        <f>Dat1fix!LD43</f>
        <v>0</v>
      </c>
      <c r="F46" s="336">
        <f>Dat1fix!LE43</f>
        <v>0</v>
      </c>
      <c r="G46" s="336">
        <f>Dat1fix!LF43</f>
        <v>0</v>
      </c>
      <c r="H46" s="336">
        <f>Dat1fix!LH43</f>
        <v>19</v>
      </c>
      <c r="I46" s="336">
        <f>Dat1fix!LI43</f>
        <v>34</v>
      </c>
      <c r="J46" s="336">
        <f>Dat1fix!LJ43</f>
        <v>0</v>
      </c>
      <c r="K46" s="336">
        <f>Dat1fix!LK43</f>
        <v>0</v>
      </c>
      <c r="L46" s="336">
        <f>Dat1fix!LP43</f>
        <v>1</v>
      </c>
      <c r="M46" s="336">
        <f>Dat1fix!LQ43</f>
        <v>1</v>
      </c>
      <c r="N46" s="336">
        <f>Dat1fix!LN43</f>
        <v>1</v>
      </c>
      <c r="O46" s="336">
        <f>Dat1fix!LO43</f>
        <v>1</v>
      </c>
      <c r="Q46" s="75"/>
    </row>
    <row r="47" spans="1:17" ht="15" customHeight="1">
      <c r="A47" s="672" t="str">
        <f>Dat1fix!B44</f>
        <v>Hordaland</v>
      </c>
      <c r="B47" s="673" t="str">
        <f>Dat1fix!C44</f>
        <v>Åsane vgs</v>
      </c>
      <c r="C47" s="180" t="str">
        <f>Dat1fix!D44</f>
        <v>Bergen fengsel Osterøy avd (LS)</v>
      </c>
      <c r="D47" s="335">
        <f>Dat1fix!G44</f>
        <v>31</v>
      </c>
      <c r="E47" s="336">
        <f>Dat1fix!LD44</f>
        <v>0</v>
      </c>
      <c r="F47" s="336">
        <f>Dat1fix!LE44</f>
        <v>0</v>
      </c>
      <c r="G47" s="336">
        <f>Dat1fix!LF44</f>
        <v>0</v>
      </c>
      <c r="H47" s="336">
        <f>Dat1fix!LH44</f>
        <v>18</v>
      </c>
      <c r="I47" s="336">
        <f>Dat1fix!LI44</f>
        <v>44</v>
      </c>
      <c r="J47" s="336">
        <f>Dat1fix!LJ44</f>
        <v>17</v>
      </c>
      <c r="K47" s="336">
        <f>Dat1fix!LK44</f>
        <v>59</v>
      </c>
      <c r="L47" s="336">
        <f>Dat1fix!LP44</f>
        <v>0</v>
      </c>
      <c r="M47" s="336">
        <f>Dat1fix!LQ44</f>
        <v>0</v>
      </c>
      <c r="N47" s="336">
        <f>Dat1fix!LN44</f>
        <v>0</v>
      </c>
      <c r="O47" s="336">
        <f>Dat1fix!LO44</f>
        <v>0</v>
      </c>
      <c r="Q47" s="75"/>
    </row>
    <row r="48" spans="1:17" ht="15" customHeight="1">
      <c r="A48" s="672"/>
      <c r="B48" s="673"/>
      <c r="C48" s="180" t="str">
        <f>Dat1fix!D45</f>
        <v>Bergen fengsel (HS)</v>
      </c>
      <c r="D48" s="335">
        <f>Dat1fix!G45</f>
        <v>203</v>
      </c>
      <c r="E48" s="336">
        <f>Dat1fix!LD45</f>
        <v>0</v>
      </c>
      <c r="F48" s="336">
        <f>Dat1fix!LE45</f>
        <v>0</v>
      </c>
      <c r="G48" s="336">
        <f>Dat1fix!LF45</f>
        <v>0</v>
      </c>
      <c r="H48" s="336">
        <f>Dat1fix!LH45</f>
        <v>17</v>
      </c>
      <c r="I48" s="336">
        <f>Dat1fix!LI45</f>
        <v>55</v>
      </c>
      <c r="J48" s="336">
        <f>Dat1fix!LJ45</f>
        <v>17</v>
      </c>
      <c r="K48" s="336">
        <f>Dat1fix!LK45</f>
        <v>55</v>
      </c>
      <c r="L48" s="336">
        <f>Dat1fix!LP45</f>
        <v>0</v>
      </c>
      <c r="M48" s="336">
        <f>Dat1fix!LQ45</f>
        <v>0</v>
      </c>
      <c r="N48" s="336">
        <f>Dat1fix!LN45</f>
        <v>5</v>
      </c>
      <c r="O48" s="336">
        <f>Dat1fix!LO45</f>
        <v>16</v>
      </c>
      <c r="Q48" s="75"/>
    </row>
    <row r="49" spans="1:17" ht="15" customHeight="1">
      <c r="A49" s="672"/>
      <c r="B49" s="673"/>
      <c r="C49" s="180" t="str">
        <f>Dat1fix!D46</f>
        <v>Bjørgvin fengsel (LS)</v>
      </c>
      <c r="D49" s="335">
        <f>Dat1fix!G46</f>
        <v>90</v>
      </c>
      <c r="E49" s="336">
        <f>Dat1fix!LD46</f>
        <v>0</v>
      </c>
      <c r="F49" s="336">
        <f>Dat1fix!LE46</f>
        <v>0</v>
      </c>
      <c r="G49" s="336">
        <f>Dat1fix!LF46</f>
        <v>0</v>
      </c>
      <c r="H49" s="336">
        <f>Dat1fix!LH46</f>
        <v>13</v>
      </c>
      <c r="I49" s="336">
        <f>Dat1fix!LI46</f>
        <v>23</v>
      </c>
      <c r="J49" s="336">
        <f>Dat1fix!LJ46</f>
        <v>0</v>
      </c>
      <c r="K49" s="336">
        <f>Dat1fix!LK46</f>
        <v>0</v>
      </c>
      <c r="L49" s="336">
        <f>Dat1fix!LP46</f>
        <v>0</v>
      </c>
      <c r="M49" s="336">
        <f>Dat1fix!LQ46</f>
        <v>0</v>
      </c>
      <c r="N49" s="336">
        <f>Dat1fix!LN46</f>
        <v>3</v>
      </c>
      <c r="O49" s="336">
        <f>Dat1fix!LO46</f>
        <v>9</v>
      </c>
      <c r="Q49" s="75"/>
    </row>
    <row r="50" spans="1:17" ht="15" customHeight="1">
      <c r="A50" s="672" t="str">
        <f>Dat1fix!B47</f>
        <v>Sogn og Fjordane</v>
      </c>
      <c r="B50" s="673" t="str">
        <f>Dat1fix!C47</f>
        <v>Sogndal vgs</v>
      </c>
      <c r="C50" s="180" t="str">
        <f>Dat1fix!D47</f>
        <v>Vik fengsel avd høyere sikkerhet (HS)</v>
      </c>
      <c r="D50" s="335">
        <f>Dat1fix!G47</f>
        <v>28</v>
      </c>
      <c r="E50" s="336">
        <f>Dat1fix!LD47</f>
        <v>0</v>
      </c>
      <c r="F50" s="336">
        <f>Dat1fix!LE47</f>
        <v>0</v>
      </c>
      <c r="G50" s="336">
        <f>Dat1fix!LF47</f>
        <v>0</v>
      </c>
      <c r="H50" s="336">
        <f>Dat1fix!LH47</f>
        <v>1</v>
      </c>
      <c r="I50" s="336">
        <f>Dat1fix!LI47</f>
        <v>1</v>
      </c>
      <c r="J50" s="336">
        <f>Dat1fix!LJ47</f>
        <v>1</v>
      </c>
      <c r="K50" s="336">
        <f>Dat1fix!LK47</f>
        <v>1</v>
      </c>
      <c r="L50" s="336">
        <f>Dat1fix!LP47</f>
        <v>0</v>
      </c>
      <c r="M50" s="336">
        <f>Dat1fix!LQ47</f>
        <v>0</v>
      </c>
      <c r="N50" s="336">
        <f>Dat1fix!LN47</f>
        <v>0</v>
      </c>
      <c r="O50" s="336">
        <f>Dat1fix!LO47</f>
        <v>0</v>
      </c>
      <c r="Q50" s="75"/>
    </row>
    <row r="51" spans="1:17" ht="15" customHeight="1">
      <c r="A51" s="672"/>
      <c r="B51" s="673"/>
      <c r="C51" s="180" t="str">
        <f>Dat1fix!D48</f>
        <v>Vik fengsel avd lavere sikkerhet (LS)</v>
      </c>
      <c r="D51" s="335">
        <f>Dat1fix!G48</f>
        <v>11</v>
      </c>
      <c r="E51" s="336">
        <f>Dat1fix!LD48</f>
        <v>0</v>
      </c>
      <c r="F51" s="336">
        <f>Dat1fix!LE48</f>
        <v>0</v>
      </c>
      <c r="G51" s="336">
        <f>Dat1fix!LF48</f>
        <v>0</v>
      </c>
      <c r="H51" s="336">
        <f>Dat1fix!LH48</f>
        <v>3</v>
      </c>
      <c r="I51" s="336">
        <f>Dat1fix!LI48</f>
        <v>7</v>
      </c>
      <c r="J51" s="336">
        <f>Dat1fix!LJ48</f>
        <v>3</v>
      </c>
      <c r="K51" s="336">
        <f>Dat1fix!LK48</f>
        <v>3</v>
      </c>
      <c r="L51" s="336">
        <f>Dat1fix!LP48</f>
        <v>0</v>
      </c>
      <c r="M51" s="336">
        <f>Dat1fix!LQ48</f>
        <v>0</v>
      </c>
      <c r="N51" s="336">
        <f>Dat1fix!LN48</f>
        <v>0</v>
      </c>
      <c r="O51" s="336">
        <f>Dat1fix!LO48</f>
        <v>0</v>
      </c>
      <c r="Q51" s="75"/>
    </row>
    <row r="52" spans="1:17" ht="15" customHeight="1">
      <c r="A52" s="672" t="str">
        <f>Dat1fix!B49</f>
        <v>Møre og Romsdal</v>
      </c>
      <c r="B52" s="673" t="str">
        <f>Dat1fix!C49</f>
        <v>Romsdal vgs</v>
      </c>
      <c r="C52" s="180" t="str">
        <f>Dat1fix!D49</f>
        <v>Hustad fengsel avd høyere sikkerhet (HS)</v>
      </c>
      <c r="D52" s="335">
        <f>Dat1fix!G49</f>
        <v>28</v>
      </c>
      <c r="E52" s="336">
        <f>Dat1fix!LD49</f>
        <v>0</v>
      </c>
      <c r="F52" s="336">
        <f>Dat1fix!LE49</f>
        <v>0</v>
      </c>
      <c r="G52" s="336">
        <f>Dat1fix!LF49</f>
        <v>0</v>
      </c>
      <c r="H52" s="336">
        <f>Dat1fix!LH49</f>
        <v>0</v>
      </c>
      <c r="I52" s="336">
        <f>Dat1fix!LI49</f>
        <v>0</v>
      </c>
      <c r="J52" s="336">
        <f>Dat1fix!LJ49</f>
        <v>7</v>
      </c>
      <c r="K52" s="336">
        <f>Dat1fix!LK49</f>
        <v>8</v>
      </c>
      <c r="L52" s="336">
        <f>Dat1fix!LP49</f>
        <v>0</v>
      </c>
      <c r="M52" s="336">
        <f>Dat1fix!LQ49</f>
        <v>0</v>
      </c>
      <c r="N52" s="336">
        <f>Dat1fix!LN49</f>
        <v>0</v>
      </c>
      <c r="O52" s="336">
        <f>Dat1fix!LO49</f>
        <v>0</v>
      </c>
      <c r="Q52" s="75"/>
    </row>
    <row r="53" spans="1:17" ht="15" customHeight="1">
      <c r="A53" s="672"/>
      <c r="B53" s="673"/>
      <c r="C53" s="180" t="str">
        <f>Dat1fix!D50</f>
        <v>Hustad fengsel avd lavere sikkerhet (LS)</v>
      </c>
      <c r="D53" s="335">
        <f>Dat1fix!G50</f>
        <v>32</v>
      </c>
      <c r="E53" s="336">
        <f>Dat1fix!LD50</f>
        <v>0</v>
      </c>
      <c r="F53" s="336">
        <f>Dat1fix!LE50</f>
        <v>0</v>
      </c>
      <c r="G53" s="336">
        <f>Dat1fix!LF50</f>
        <v>0</v>
      </c>
      <c r="H53" s="336">
        <f>Dat1fix!LH50</f>
        <v>2</v>
      </c>
      <c r="I53" s="336">
        <f>Dat1fix!LI50</f>
        <v>4</v>
      </c>
      <c r="J53" s="336">
        <f>Dat1fix!LJ50</f>
        <v>3</v>
      </c>
      <c r="K53" s="336">
        <f>Dat1fix!LK50</f>
        <v>8</v>
      </c>
      <c r="L53" s="336">
        <f>Dat1fix!LP50</f>
        <v>0</v>
      </c>
      <c r="M53" s="336">
        <f>Dat1fix!LQ50</f>
        <v>0</v>
      </c>
      <c r="N53" s="336">
        <f>Dat1fix!LN50</f>
        <v>0</v>
      </c>
      <c r="O53" s="336">
        <f>Dat1fix!LO50</f>
        <v>0</v>
      </c>
      <c r="Q53" s="75"/>
    </row>
    <row r="54" spans="1:17" ht="15" customHeight="1">
      <c r="A54" s="672"/>
      <c r="B54" s="301" t="str">
        <f>Dat1fix!C51</f>
        <v>Fagerlia vgs</v>
      </c>
      <c r="C54" s="180" t="str">
        <f>Dat1fix!D51</f>
        <v>Ålesund fengsel (HS)</v>
      </c>
      <c r="D54" s="335">
        <f>Dat1fix!G51</f>
        <v>27</v>
      </c>
      <c r="E54" s="336">
        <f>Dat1fix!LD51</f>
        <v>0</v>
      </c>
      <c r="F54" s="336">
        <f>Dat1fix!LE51</f>
        <v>0</v>
      </c>
      <c r="G54" s="336">
        <f>Dat1fix!LF51</f>
        <v>0</v>
      </c>
      <c r="H54" s="336">
        <f>Dat1fix!LH51</f>
        <v>0</v>
      </c>
      <c r="I54" s="336">
        <f>Dat1fix!LI51</f>
        <v>0</v>
      </c>
      <c r="J54" s="336">
        <f>Dat1fix!LJ51</f>
        <v>0</v>
      </c>
      <c r="K54" s="336">
        <f>Dat1fix!LK51</f>
        <v>0</v>
      </c>
      <c r="L54" s="336">
        <f>Dat1fix!LP51</f>
        <v>0</v>
      </c>
      <c r="M54" s="336">
        <f>Dat1fix!LQ51</f>
        <v>0</v>
      </c>
      <c r="N54" s="336">
        <f>Dat1fix!LN51</f>
        <v>0</v>
      </c>
      <c r="O54" s="336">
        <f>Dat1fix!LO51</f>
        <v>0</v>
      </c>
      <c r="Q54" s="75"/>
    </row>
    <row r="55" spans="1:17" ht="15" customHeight="1">
      <c r="A55" s="672" t="str">
        <f>Dat1fix!B52</f>
        <v>Sør-Trøndelag</v>
      </c>
      <c r="B55" s="673" t="str">
        <f>Dat1fix!C52</f>
        <v>Charlottenlund vgs</v>
      </c>
      <c r="C55" s="180" t="str">
        <f>Dat1fix!D52</f>
        <v>Trondheim fengsel Nermarka avd (HS)</v>
      </c>
      <c r="D55" s="335">
        <f>Dat1fix!G52</f>
        <v>154</v>
      </c>
      <c r="E55" s="336">
        <f>Dat1fix!LD52</f>
        <v>0</v>
      </c>
      <c r="F55" s="336">
        <f>Dat1fix!LE52</f>
        <v>0</v>
      </c>
      <c r="G55" s="336">
        <f>Dat1fix!LF52</f>
        <v>0</v>
      </c>
      <c r="H55" s="336">
        <f>Dat1fix!LH52</f>
        <v>27</v>
      </c>
      <c r="I55" s="336">
        <f>Dat1fix!LI52</f>
        <v>55</v>
      </c>
      <c r="J55" s="336">
        <f>Dat1fix!LJ52</f>
        <v>19</v>
      </c>
      <c r="K55" s="336">
        <f>Dat1fix!LK52</f>
        <v>42</v>
      </c>
      <c r="L55" s="336">
        <f>Dat1fix!LP52</f>
        <v>0</v>
      </c>
      <c r="M55" s="336">
        <f>Dat1fix!LQ52</f>
        <v>0</v>
      </c>
      <c r="N55" s="336">
        <f>Dat1fix!LN52</f>
        <v>2</v>
      </c>
      <c r="O55" s="336">
        <f>Dat1fix!LO52</f>
        <v>7</v>
      </c>
      <c r="Q55" s="75"/>
    </row>
    <row r="56" spans="1:17" ht="15" customHeight="1">
      <c r="A56" s="672"/>
      <c r="B56" s="673"/>
      <c r="C56" s="180" t="str">
        <f>Dat1fix!D53</f>
        <v>Trondheim fengsel Leira avd (LS)</v>
      </c>
      <c r="D56" s="335">
        <f>Dat1fix!G53</f>
        <v>29</v>
      </c>
      <c r="E56" s="336">
        <f>Dat1fix!LD53</f>
        <v>0</v>
      </c>
      <c r="F56" s="336">
        <f>Dat1fix!LE53</f>
        <v>0</v>
      </c>
      <c r="G56" s="336">
        <f>Dat1fix!LF53</f>
        <v>0</v>
      </c>
      <c r="H56" s="336">
        <f>Dat1fix!LH53</f>
        <v>7</v>
      </c>
      <c r="I56" s="336">
        <f>Dat1fix!LI53</f>
        <v>8</v>
      </c>
      <c r="J56" s="336">
        <f>Dat1fix!LJ53</f>
        <v>0</v>
      </c>
      <c r="K56" s="336">
        <f>Dat1fix!LK53</f>
        <v>0</v>
      </c>
      <c r="L56" s="336">
        <f>Dat1fix!LP53</f>
        <v>0</v>
      </c>
      <c r="M56" s="336">
        <f>Dat1fix!LQ53</f>
        <v>0</v>
      </c>
      <c r="N56" s="336">
        <f>Dat1fix!LN53</f>
        <v>0</v>
      </c>
      <c r="O56" s="336">
        <f>Dat1fix!LO53</f>
        <v>0</v>
      </c>
      <c r="Q56" s="75"/>
    </row>
    <row r="57" spans="1:17" ht="15" customHeight="1">
      <c r="A57" s="180" t="str">
        <f>Dat1fix!B54</f>
        <v>Nord-Trøndelag</v>
      </c>
      <c r="B57" s="301" t="str">
        <f>Dat1fix!C54</f>
        <v>Steinkjer vgs</v>
      </c>
      <c r="C57" s="180" t="str">
        <f>Dat1fix!D54</f>
        <v>Verdal fengsel (LS)</v>
      </c>
      <c r="D57" s="335">
        <f>Dat1fix!G54</f>
        <v>60</v>
      </c>
      <c r="E57" s="336">
        <f>Dat1fix!LD54</f>
        <v>0</v>
      </c>
      <c r="F57" s="336">
        <f>Dat1fix!LE54</f>
        <v>0</v>
      </c>
      <c r="G57" s="336">
        <f>Dat1fix!LF54</f>
        <v>0</v>
      </c>
      <c r="H57" s="336">
        <f>Dat1fix!LH54</f>
        <v>11</v>
      </c>
      <c r="I57" s="336">
        <f>Dat1fix!LI54</f>
        <v>23</v>
      </c>
      <c r="J57" s="336">
        <f>Dat1fix!LJ54</f>
        <v>0</v>
      </c>
      <c r="K57" s="336">
        <f>Dat1fix!LK54</f>
        <v>0</v>
      </c>
      <c r="L57" s="336">
        <f>Dat1fix!LP54</f>
        <v>10</v>
      </c>
      <c r="M57" s="336">
        <f>Dat1fix!LQ54</f>
        <v>2</v>
      </c>
      <c r="N57" s="336">
        <f>Dat1fix!LN54</f>
        <v>1</v>
      </c>
      <c r="O57" s="336">
        <f>Dat1fix!LO54</f>
        <v>1</v>
      </c>
      <c r="Q57" s="75"/>
    </row>
    <row r="58" spans="1:17" ht="15" customHeight="1">
      <c r="A58" s="672" t="str">
        <f>Dat1fix!B55</f>
        <v>Nordland</v>
      </c>
      <c r="B58" s="673" t="str">
        <f>Dat1fix!C55</f>
        <v>Bodø vgs</v>
      </c>
      <c r="C58" s="180" t="str">
        <f>Dat1fix!D55</f>
        <v>Bodø fengsel (HS)</v>
      </c>
      <c r="D58" s="335">
        <f>Dat1fix!G55</f>
        <v>60</v>
      </c>
      <c r="E58" s="336">
        <f>Dat1fix!LD55</f>
        <v>0</v>
      </c>
      <c r="F58" s="336">
        <f>Dat1fix!LE55</f>
        <v>0</v>
      </c>
      <c r="G58" s="336">
        <f>Dat1fix!LF55</f>
        <v>0</v>
      </c>
      <c r="H58" s="336">
        <f>Dat1fix!LH55</f>
        <v>8</v>
      </c>
      <c r="I58" s="336">
        <f>Dat1fix!LI55</f>
        <v>28</v>
      </c>
      <c r="J58" s="336">
        <f>Dat1fix!LJ55</f>
        <v>0</v>
      </c>
      <c r="K58" s="336">
        <f>Dat1fix!LK55</f>
        <v>0</v>
      </c>
      <c r="L58" s="336">
        <f>Dat1fix!LP55</f>
        <v>7</v>
      </c>
      <c r="M58" s="336">
        <f>Dat1fix!LQ55</f>
        <v>0</v>
      </c>
      <c r="N58" s="336">
        <f>Dat1fix!LN55</f>
        <v>0</v>
      </c>
      <c r="O58" s="336">
        <f>Dat1fix!LO55</f>
        <v>0</v>
      </c>
      <c r="Q58" s="75"/>
    </row>
    <row r="59" spans="1:17" ht="15" customHeight="1">
      <c r="A59" s="672"/>
      <c r="B59" s="673"/>
      <c r="C59" s="180" t="str">
        <f>Dat1fix!D56</f>
        <v>Bodø fengsel Fauske avd (LS)</v>
      </c>
      <c r="D59" s="335">
        <f>Dat1fix!G56</f>
        <v>18</v>
      </c>
      <c r="E59" s="336">
        <f>Dat1fix!LD56</f>
        <v>0</v>
      </c>
      <c r="F59" s="336">
        <f>Dat1fix!LE56</f>
        <v>0</v>
      </c>
      <c r="G59" s="336">
        <f>Dat1fix!LF56</f>
        <v>0</v>
      </c>
      <c r="H59" s="336">
        <f>Dat1fix!LH56</f>
        <v>0</v>
      </c>
      <c r="I59" s="336">
        <f>Dat1fix!LI56</f>
        <v>0</v>
      </c>
      <c r="J59" s="336">
        <f>Dat1fix!LJ56</f>
        <v>0</v>
      </c>
      <c r="K59" s="336">
        <f>Dat1fix!LK56</f>
        <v>0</v>
      </c>
      <c r="L59" s="336">
        <f>Dat1fix!LP56</f>
        <v>0</v>
      </c>
      <c r="M59" s="336">
        <f>Dat1fix!LQ56</f>
        <v>0</v>
      </c>
      <c r="N59" s="336">
        <f>Dat1fix!LN56</f>
        <v>0</v>
      </c>
      <c r="O59" s="336">
        <f>Dat1fix!LO56</f>
        <v>0</v>
      </c>
      <c r="Q59" s="75"/>
    </row>
    <row r="60" spans="1:17" ht="15" customHeight="1">
      <c r="A60" s="672"/>
      <c r="B60" s="301" t="str">
        <f>Dat1fix!C57</f>
        <v>Mosjøen vgs</v>
      </c>
      <c r="C60" s="180" t="str">
        <f>Dat1fix!D57</f>
        <v>Mosjøen fengsel (HS)</v>
      </c>
      <c r="D60" s="335">
        <f>Dat1fix!G57</f>
        <v>15</v>
      </c>
      <c r="E60" s="336">
        <f>Dat1fix!LD57</f>
        <v>0</v>
      </c>
      <c r="F60" s="336">
        <f>Dat1fix!LE57</f>
        <v>0</v>
      </c>
      <c r="G60" s="336">
        <f>Dat1fix!LF57</f>
        <v>0</v>
      </c>
      <c r="H60" s="336">
        <f>Dat1fix!LH57</f>
        <v>0</v>
      </c>
      <c r="I60" s="336">
        <f>Dat1fix!LI57</f>
        <v>0</v>
      </c>
      <c r="J60" s="336">
        <f>Dat1fix!LJ57</f>
        <v>2</v>
      </c>
      <c r="K60" s="336">
        <f>Dat1fix!LK57</f>
        <v>3</v>
      </c>
      <c r="L60" s="336">
        <f>Dat1fix!LP57</f>
        <v>0</v>
      </c>
      <c r="M60" s="336">
        <f>Dat1fix!LQ57</f>
        <v>0</v>
      </c>
      <c r="N60" s="336">
        <f>Dat1fix!LN57</f>
        <v>0</v>
      </c>
      <c r="O60" s="336">
        <f>Dat1fix!LO57</f>
        <v>0</v>
      </c>
      <c r="Q60" s="75"/>
    </row>
    <row r="61" spans="1:17" ht="15" customHeight="1">
      <c r="A61" s="672" t="str">
        <f>Dat1fix!B58</f>
        <v>Troms</v>
      </c>
      <c r="B61" s="673" t="str">
        <f>Dat1fix!C58</f>
        <v>Breivika vgs</v>
      </c>
      <c r="C61" s="180" t="str">
        <f>Dat1fix!D58</f>
        <v>Tromsø fengsel avd. høyere sikkerhet (HS)</v>
      </c>
      <c r="D61" s="335">
        <f>Dat1fix!G58</f>
        <v>39</v>
      </c>
      <c r="E61" s="336">
        <f>Dat1fix!LD58</f>
        <v>0</v>
      </c>
      <c r="F61" s="336">
        <f>Dat1fix!LE58</f>
        <v>0</v>
      </c>
      <c r="G61" s="336">
        <f>Dat1fix!LF58</f>
        <v>0</v>
      </c>
      <c r="H61" s="336">
        <f>Dat1fix!LH58</f>
        <v>13</v>
      </c>
      <c r="I61" s="336">
        <f>Dat1fix!LI58</f>
        <v>40</v>
      </c>
      <c r="J61" s="336">
        <f>Dat1fix!LJ58</f>
        <v>0</v>
      </c>
      <c r="K61" s="336">
        <f>Dat1fix!LK58</f>
        <v>0</v>
      </c>
      <c r="L61" s="336">
        <f>Dat1fix!LP58</f>
        <v>0</v>
      </c>
      <c r="M61" s="336">
        <f>Dat1fix!LQ58</f>
        <v>2</v>
      </c>
      <c r="N61" s="336">
        <f>Dat1fix!LN58</f>
        <v>3</v>
      </c>
      <c r="O61" s="336">
        <f>Dat1fix!LO58</f>
        <v>6</v>
      </c>
      <c r="Q61" s="75"/>
    </row>
    <row r="62" spans="1:17" ht="15" customHeight="1">
      <c r="A62" s="672"/>
      <c r="B62" s="673"/>
      <c r="C62" s="180" t="str">
        <f>Dat1fix!D59</f>
        <v>Tromsø fengsel avd. lavere sikkerhet (LS)</v>
      </c>
      <c r="D62" s="335">
        <f>Dat1fix!G59</f>
        <v>20</v>
      </c>
      <c r="E62" s="336">
        <f>Dat1fix!LD59</f>
        <v>0</v>
      </c>
      <c r="F62" s="336">
        <f>Dat1fix!LE59</f>
        <v>0</v>
      </c>
      <c r="G62" s="336">
        <f>Dat1fix!LF59</f>
        <v>0</v>
      </c>
      <c r="H62" s="336">
        <f>Dat1fix!LH59</f>
        <v>9</v>
      </c>
      <c r="I62" s="336">
        <f>Dat1fix!LI59</f>
        <v>17</v>
      </c>
      <c r="J62" s="336">
        <f>Dat1fix!LJ59</f>
        <v>0</v>
      </c>
      <c r="K62" s="336">
        <f>Dat1fix!LK59</f>
        <v>0</v>
      </c>
      <c r="L62" s="336">
        <f>Dat1fix!LP59</f>
        <v>0</v>
      </c>
      <c r="M62" s="336">
        <f>Dat1fix!LQ59</f>
        <v>0</v>
      </c>
      <c r="N62" s="336">
        <f>Dat1fix!LN59</f>
        <v>0</v>
      </c>
      <c r="O62" s="336">
        <f>Dat1fix!LO59</f>
        <v>0</v>
      </c>
      <c r="Q62" s="75"/>
    </row>
    <row r="63" spans="1:17" ht="15" customHeight="1">
      <c r="A63" s="672" t="str">
        <f>Dat1fix!B60</f>
        <v>Finmark</v>
      </c>
      <c r="B63" s="673" t="str">
        <f>Dat1fix!C60</f>
        <v>Vadsø vgs</v>
      </c>
      <c r="C63" s="180" t="str">
        <f>Dat1fix!D60</f>
        <v>Vadsø fengsel avd. høyere sikkerhet (HS)</v>
      </c>
      <c r="D63" s="335">
        <f>Dat1fix!G60</f>
        <v>33</v>
      </c>
      <c r="E63" s="336">
        <f>Dat1fix!LD60</f>
        <v>0</v>
      </c>
      <c r="F63" s="336">
        <f>Dat1fix!LE60</f>
        <v>0</v>
      </c>
      <c r="G63" s="336">
        <f>Dat1fix!LF60</f>
        <v>0</v>
      </c>
      <c r="H63" s="336">
        <f>Dat1fix!LH60</f>
        <v>6</v>
      </c>
      <c r="I63" s="336">
        <f>Dat1fix!LI60</f>
        <v>7</v>
      </c>
      <c r="J63" s="336">
        <f>Dat1fix!LJ60</f>
        <v>0</v>
      </c>
      <c r="K63" s="336">
        <f>Dat1fix!LK60</f>
        <v>0</v>
      </c>
      <c r="L63" s="336">
        <f>Dat1fix!LP60</f>
        <v>2</v>
      </c>
      <c r="M63" s="336">
        <f>Dat1fix!LQ60</f>
        <v>2</v>
      </c>
      <c r="N63" s="336">
        <f>Dat1fix!LN60</f>
        <v>0</v>
      </c>
      <c r="O63" s="336">
        <f>Dat1fix!LO60</f>
        <v>0</v>
      </c>
      <c r="Q63" s="75"/>
    </row>
    <row r="64" spans="1:17" ht="15" customHeight="1">
      <c r="A64" s="672"/>
      <c r="B64" s="673"/>
      <c r="C64" s="180" t="str">
        <f>Dat1fix!D61</f>
        <v>Vadsø fengsel avd lavere sikkerhet (LS)</v>
      </c>
      <c r="D64" s="335">
        <f>Dat1fix!G61</f>
        <v>6</v>
      </c>
      <c r="E64" s="336">
        <f>Dat1fix!LD61</f>
        <v>0</v>
      </c>
      <c r="F64" s="336">
        <f>Dat1fix!LE61</f>
        <v>0</v>
      </c>
      <c r="G64" s="336">
        <f>Dat1fix!LF61</f>
        <v>0</v>
      </c>
      <c r="H64" s="336">
        <f>Dat1fix!LH61</f>
        <v>0</v>
      </c>
      <c r="I64" s="336">
        <f>Dat1fix!LI61</f>
        <v>0</v>
      </c>
      <c r="J64" s="336">
        <f>Dat1fix!LJ61</f>
        <v>0</v>
      </c>
      <c r="K64" s="336">
        <f>Dat1fix!LK61</f>
        <v>0</v>
      </c>
      <c r="L64" s="336">
        <f>Dat1fix!LP61</f>
        <v>0</v>
      </c>
      <c r="M64" s="336">
        <f>Dat1fix!LQ61</f>
        <v>0</v>
      </c>
      <c r="N64" s="336">
        <f>Dat1fix!LN61</f>
        <v>0</v>
      </c>
      <c r="O64" s="336">
        <f>Dat1fix!LO61</f>
        <v>0</v>
      </c>
      <c r="Q64" s="75"/>
    </row>
    <row r="65" spans="18:18">
      <c r="R65" s="75"/>
    </row>
  </sheetData>
  <sheetProtection formatCells="0" formatColumns="0" formatRows="0" insertColumns="0" insertRows="0" insertHyperlinks="0" deleteColumns="0" deleteRows="0" sort="0" autoFilter="0" pivotTables="0"/>
  <mergeCells count="45">
    <mergeCell ref="A7:A9"/>
    <mergeCell ref="B7:B9"/>
    <mergeCell ref="A10:A12"/>
    <mergeCell ref="A1:O1"/>
    <mergeCell ref="A2:A3"/>
    <mergeCell ref="B2:B3"/>
    <mergeCell ref="C2:C3"/>
    <mergeCell ref="D2:D3"/>
    <mergeCell ref="E2:G2"/>
    <mergeCell ref="A35:A37"/>
    <mergeCell ref="B35:B36"/>
    <mergeCell ref="B38:B39"/>
    <mergeCell ref="A42:A46"/>
    <mergeCell ref="B44:B45"/>
    <mergeCell ref="A38:A40"/>
    <mergeCell ref="A63:A64"/>
    <mergeCell ref="B63:B64"/>
    <mergeCell ref="H2:M2"/>
    <mergeCell ref="N2:O2"/>
    <mergeCell ref="A55:A56"/>
    <mergeCell ref="B55:B56"/>
    <mergeCell ref="A58:A60"/>
    <mergeCell ref="B58:B59"/>
    <mergeCell ref="A61:A62"/>
    <mergeCell ref="B61:B62"/>
    <mergeCell ref="A47:A49"/>
    <mergeCell ref="B47:B49"/>
    <mergeCell ref="A50:A51"/>
    <mergeCell ref="B50:B51"/>
    <mergeCell ref="A52:A54"/>
    <mergeCell ref="B52:B53"/>
    <mergeCell ref="A23:A24"/>
    <mergeCell ref="A25:A27"/>
    <mergeCell ref="A28:A34"/>
    <mergeCell ref="B28:B29"/>
    <mergeCell ref="B11:B12"/>
    <mergeCell ref="A13:A17"/>
    <mergeCell ref="B15:B16"/>
    <mergeCell ref="A18:A22"/>
    <mergeCell ref="B18:B20"/>
    <mergeCell ref="B21:B22"/>
    <mergeCell ref="B30:B31"/>
    <mergeCell ref="B32:B33"/>
    <mergeCell ref="B25:B26"/>
    <mergeCell ref="B13:B14"/>
  </mergeCell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0">
    <tabColor rgb="FFFF0000"/>
  </sheetPr>
  <dimension ref="A1:M64"/>
  <sheetViews>
    <sheetView zoomScale="85" zoomScaleNormal="85" workbookViewId="0">
      <selection activeCell="I14" sqref="I14"/>
    </sheetView>
  </sheetViews>
  <sheetFormatPr baseColWidth="10" defaultColWidth="11.453125" defaultRowHeight="14.5"/>
  <cols>
    <col min="1" max="1" width="16" customWidth="1"/>
    <col min="2" max="2" width="25" customWidth="1"/>
    <col min="3" max="3" width="39" customWidth="1"/>
    <col min="4" max="7" width="13.7265625" customWidth="1"/>
    <col min="8" max="8" width="14.81640625" style="30" customWidth="1"/>
    <col min="9" max="13" width="13.7265625" customWidth="1"/>
    <col min="14" max="21" width="7.26953125" customWidth="1"/>
  </cols>
  <sheetData>
    <row r="1" spans="1:13" ht="18.5">
      <c r="A1" s="657" t="s">
        <v>1286</v>
      </c>
      <c r="B1" s="657"/>
      <c r="C1" s="657"/>
      <c r="D1" s="657"/>
      <c r="E1" s="657"/>
      <c r="F1" s="657"/>
      <c r="G1" s="657"/>
      <c r="H1" s="657"/>
      <c r="I1" s="30"/>
      <c r="J1" s="30"/>
      <c r="K1" s="30"/>
      <c r="L1" s="30"/>
      <c r="M1" s="30"/>
    </row>
    <row r="2" spans="1:13" ht="17.25" customHeight="1">
      <c r="A2" s="652" t="s">
        <v>895</v>
      </c>
      <c r="B2" s="659" t="s">
        <v>1362</v>
      </c>
      <c r="C2" s="659" t="s">
        <v>896</v>
      </c>
      <c r="D2" s="726" t="s">
        <v>1040</v>
      </c>
      <c r="E2" s="726" t="s">
        <v>1064</v>
      </c>
      <c r="F2" s="724" t="s">
        <v>1077</v>
      </c>
      <c r="G2" s="725"/>
      <c r="H2" s="725"/>
      <c r="I2" s="26"/>
      <c r="J2" s="33"/>
      <c r="K2" s="33"/>
      <c r="L2" s="33"/>
      <c r="M2" s="33"/>
    </row>
    <row r="3" spans="1:13" ht="46.5" customHeight="1">
      <c r="A3" s="652"/>
      <c r="B3" s="652"/>
      <c r="C3" s="652"/>
      <c r="D3" s="727"/>
      <c r="E3" s="727"/>
      <c r="F3" s="40" t="s">
        <v>1049</v>
      </c>
      <c r="G3" s="40" t="s">
        <v>1078</v>
      </c>
      <c r="H3" s="40" t="s">
        <v>978</v>
      </c>
      <c r="I3" s="33"/>
      <c r="J3" s="33"/>
      <c r="K3" s="33"/>
      <c r="L3" s="33"/>
      <c r="M3" s="33"/>
    </row>
    <row r="4" spans="1:13">
      <c r="A4" s="15"/>
      <c r="B4" s="17"/>
      <c r="C4" s="193" t="s">
        <v>1039</v>
      </c>
      <c r="D4" s="32">
        <f>Dat1fix!G67</f>
        <v>3645</v>
      </c>
      <c r="E4" s="21">
        <f>'V3'!E5</f>
        <v>1237</v>
      </c>
      <c r="F4" s="39">
        <f>Dat1fix!LS67</f>
        <v>0</v>
      </c>
      <c r="G4" s="32">
        <f>Dat1fix!LR67</f>
        <v>55</v>
      </c>
      <c r="H4" s="32">
        <f>Dat1fix!LT67</f>
        <v>1880</v>
      </c>
      <c r="I4" s="27"/>
      <c r="J4" s="27"/>
      <c r="K4" s="27"/>
      <c r="L4" s="27"/>
      <c r="M4" s="27"/>
    </row>
    <row r="5" spans="1:13">
      <c r="A5" s="14"/>
      <c r="B5" s="19"/>
      <c r="C5" s="194" t="s">
        <v>1046</v>
      </c>
      <c r="D5" s="31">
        <f>Dat1fix!G68</f>
        <v>1219</v>
      </c>
      <c r="E5" s="22">
        <f>'V3'!E6</f>
        <v>562</v>
      </c>
      <c r="F5" s="41">
        <f>Dat1fix!LS68</f>
        <v>0</v>
      </c>
      <c r="G5" s="31">
        <f>Dat1fix!LR68</f>
        <v>26</v>
      </c>
      <c r="H5" s="31">
        <f>Dat1fix!LT68</f>
        <v>1402</v>
      </c>
      <c r="I5" s="28"/>
      <c r="J5" s="28"/>
      <c r="K5" s="28"/>
      <c r="L5" s="28"/>
      <c r="M5" s="28"/>
    </row>
    <row r="6" spans="1:13">
      <c r="A6" s="23"/>
      <c r="B6" s="24"/>
      <c r="C6" s="195" t="s">
        <v>1047</v>
      </c>
      <c r="D6" s="31">
        <f>Dat1fix!G69</f>
        <v>2426</v>
      </c>
      <c r="E6" s="22">
        <f>'V3'!E7</f>
        <v>675</v>
      </c>
      <c r="F6" s="41">
        <f>Dat1fix!LS69</f>
        <v>0</v>
      </c>
      <c r="G6" s="31">
        <f>Dat1fix!LR69</f>
        <v>29</v>
      </c>
      <c r="H6" s="31">
        <f>Dat1fix!LT69</f>
        <v>478</v>
      </c>
      <c r="I6" s="28"/>
      <c r="J6" s="28"/>
      <c r="K6" s="28"/>
      <c r="L6" s="28"/>
      <c r="M6" s="28"/>
    </row>
    <row r="7" spans="1:13" ht="15" customHeight="1">
      <c r="A7" s="672" t="str">
        <f>Dat1fix!B4</f>
        <v>Oslo</v>
      </c>
      <c r="B7" s="673" t="str">
        <f>Dat1fix!C4</f>
        <v>Grønland Voksenopplæringssenter</v>
      </c>
      <c r="C7" s="196" t="str">
        <f>Dat1fix!D4</f>
        <v>Bredtveit fengsel og forvaringsanstalt (HS)</v>
      </c>
      <c r="D7" s="91">
        <f>Dat1fix!G4</f>
        <v>45</v>
      </c>
      <c r="E7" s="89">
        <f>'V3'!E8</f>
        <v>0</v>
      </c>
      <c r="F7" s="88">
        <f>Dat1fix!LS4</f>
        <v>0</v>
      </c>
      <c r="G7" s="88">
        <f>Dat1fix!LR4</f>
        <v>1</v>
      </c>
      <c r="H7" s="88">
        <f>Dat1fix!LT4</f>
        <v>0</v>
      </c>
      <c r="I7" s="34"/>
      <c r="J7" s="34"/>
      <c r="K7" s="34"/>
      <c r="L7" s="34"/>
      <c r="M7" s="34"/>
    </row>
    <row r="8" spans="1:13" ht="15" customHeight="1">
      <c r="A8" s="672"/>
      <c r="B8" s="673"/>
      <c r="C8" s="196" t="str">
        <f>Dat1fix!D5</f>
        <v>Bredtveit fengsel,  Bredtveitveien avd (LS)</v>
      </c>
      <c r="D8" s="91">
        <f>Dat1fix!G5</f>
        <v>19</v>
      </c>
      <c r="E8" s="89">
        <f>'V3'!E9</f>
        <v>1</v>
      </c>
      <c r="F8" s="88">
        <f>Dat1fix!LS5</f>
        <v>0</v>
      </c>
      <c r="G8" s="88">
        <f>Dat1fix!LR5</f>
        <v>0</v>
      </c>
      <c r="H8" s="88">
        <f>Dat1fix!LT5</f>
        <v>0</v>
      </c>
      <c r="I8" s="34"/>
      <c r="J8" s="34"/>
      <c r="K8" s="34"/>
      <c r="L8" s="34"/>
      <c r="M8" s="34"/>
    </row>
    <row r="9" spans="1:13" ht="15" customHeight="1">
      <c r="A9" s="672"/>
      <c r="B9" s="673"/>
      <c r="C9" s="190" t="str">
        <f>Dat1fix!D6</f>
        <v>Oslo fengsel avd B (HS)</v>
      </c>
      <c r="D9" s="91">
        <f>Dat1fix!G6</f>
        <v>261</v>
      </c>
      <c r="E9" s="89">
        <f>'V3'!E10</f>
        <v>2</v>
      </c>
      <c r="F9" s="88">
        <f>Dat1fix!LS6</f>
        <v>0</v>
      </c>
      <c r="G9" s="88">
        <f>Dat1fix!LR6</f>
        <v>0</v>
      </c>
      <c r="H9" s="88">
        <f>Dat1fix!LT6</f>
        <v>71</v>
      </c>
      <c r="I9" s="34"/>
      <c r="J9" s="34"/>
      <c r="K9" s="34"/>
      <c r="L9" s="34"/>
      <c r="M9" s="34"/>
    </row>
    <row r="10" spans="1:13" ht="15" customHeight="1">
      <c r="A10" s="672" t="str">
        <f>Dat1fix!B9</f>
        <v>Akershus</v>
      </c>
      <c r="B10" s="179" t="str">
        <f>Dat1fix!C7</f>
        <v>Rud vgs</v>
      </c>
      <c r="C10" s="190" t="str">
        <f>Dat1fix!D7</f>
        <v>Ila fengsel og forvaringssanstalt (HS)</v>
      </c>
      <c r="D10" s="91">
        <f>Dat1fix!G7</f>
        <v>124</v>
      </c>
      <c r="E10" s="89">
        <f>'V3'!E11</f>
        <v>11</v>
      </c>
      <c r="F10" s="88">
        <f>Dat1fix!LS7</f>
        <v>0</v>
      </c>
      <c r="G10" s="88">
        <f>Dat1fix!LR7</f>
        <v>14</v>
      </c>
      <c r="H10" s="88">
        <f>Dat1fix!LT7</f>
        <v>32</v>
      </c>
      <c r="I10" s="34"/>
      <c r="J10" s="34"/>
      <c r="K10" s="34"/>
      <c r="L10" s="34"/>
      <c r="M10" s="34"/>
    </row>
    <row r="11" spans="1:13" ht="15" customHeight="1">
      <c r="A11" s="672"/>
      <c r="B11" s="673" t="str">
        <f>Dat1fix!C9</f>
        <v>Jessheim vgs</v>
      </c>
      <c r="C11" s="190" t="str">
        <f>Dat1fix!D8</f>
        <v>Ullersmo fengsel (HS)</v>
      </c>
      <c r="D11" s="91">
        <f>Dat1fix!G8</f>
        <v>190</v>
      </c>
      <c r="E11" s="89">
        <f>'V3'!E12</f>
        <v>8</v>
      </c>
      <c r="F11" s="88">
        <f>Dat1fix!LS8</f>
        <v>0</v>
      </c>
      <c r="G11" s="88">
        <f>Dat1fix!LR8</f>
        <v>3</v>
      </c>
      <c r="H11" s="88">
        <f>Dat1fix!LT8</f>
        <v>8</v>
      </c>
      <c r="I11" s="34"/>
      <c r="J11" s="34"/>
      <c r="K11" s="34"/>
      <c r="L11" s="34"/>
      <c r="M11" s="34"/>
    </row>
    <row r="12" spans="1:13" ht="15" customHeight="1">
      <c r="A12" s="672"/>
      <c r="B12" s="673"/>
      <c r="C12" s="190" t="str">
        <f>Dat1fix!D9</f>
        <v>Ullersmo fengsel Krogsrud avd (LS)</v>
      </c>
      <c r="D12" s="91">
        <f>Dat1fix!G9</f>
        <v>60</v>
      </c>
      <c r="E12" s="89">
        <f>'V3'!E13</f>
        <v>5</v>
      </c>
      <c r="F12" s="88">
        <f>Dat1fix!LS9</f>
        <v>0</v>
      </c>
      <c r="G12" s="88">
        <f>Dat1fix!LR9</f>
        <v>2</v>
      </c>
      <c r="H12" s="88">
        <f>Dat1fix!LT9</f>
        <v>8</v>
      </c>
      <c r="I12" s="34"/>
      <c r="J12" s="34"/>
      <c r="K12" s="34"/>
      <c r="L12" s="34"/>
      <c r="M12" s="34"/>
    </row>
    <row r="13" spans="1:13" ht="15" customHeight="1">
      <c r="A13" s="672" t="str">
        <f>Dat1fix!B14</f>
        <v>Østfold</v>
      </c>
      <c r="B13" s="179" t="str">
        <f>Dat1fix!C10</f>
        <v>Borg vgs</v>
      </c>
      <c r="C13" s="190" t="str">
        <f>Dat1fix!D10</f>
        <v>Sarpsborg fengsel (HS)</v>
      </c>
      <c r="D13" s="91">
        <f>Dat1fix!G10</f>
        <v>25</v>
      </c>
      <c r="E13" s="89">
        <f>'V3'!E14</f>
        <v>0</v>
      </c>
      <c r="F13" s="88">
        <f>Dat1fix!LS10</f>
        <v>0</v>
      </c>
      <c r="G13" s="88">
        <f>Dat1fix!LR10</f>
        <v>0</v>
      </c>
      <c r="H13" s="88">
        <f>Dat1fix!LT10</f>
        <v>9</v>
      </c>
      <c r="I13" s="34"/>
      <c r="J13" s="34"/>
      <c r="K13" s="34"/>
      <c r="L13" s="34"/>
      <c r="M13" s="34"/>
    </row>
    <row r="14" spans="1:13" ht="15" customHeight="1">
      <c r="A14" s="672"/>
      <c r="B14" s="179" t="str">
        <f>Dat1fix!C11</f>
        <v>Borg vgs</v>
      </c>
      <c r="C14" s="190" t="str">
        <f>Dat1fix!D11</f>
        <v>Ravneberget fengsel (LS)</v>
      </c>
      <c r="D14" s="91">
        <f>Dat1fix!G11</f>
        <v>40</v>
      </c>
      <c r="E14" s="89">
        <f>'V3'!E15</f>
        <v>0</v>
      </c>
      <c r="F14" s="88">
        <f>Dat1fix!LS11</f>
        <v>0</v>
      </c>
      <c r="G14" s="88">
        <f>Dat1fix!LR11</f>
        <v>0</v>
      </c>
      <c r="H14" s="88">
        <f>Dat1fix!LT11</f>
        <v>0</v>
      </c>
      <c r="I14" s="34"/>
      <c r="J14" s="34"/>
      <c r="K14" s="34"/>
      <c r="L14" s="34"/>
      <c r="M14" s="34"/>
    </row>
    <row r="15" spans="1:13" ht="15" customHeight="1">
      <c r="A15" s="672"/>
      <c r="B15" s="673" t="str">
        <f>Dat1fix!C13</f>
        <v>Mysen vgs</v>
      </c>
      <c r="C15" s="190" t="str">
        <f>Dat1fix!D12</f>
        <v>Indre Østfold fengsel Trøgstad avd (LS)</v>
      </c>
      <c r="D15" s="91">
        <f>Dat1fix!G12</f>
        <v>90</v>
      </c>
      <c r="E15" s="89">
        <f>'V3'!E16</f>
        <v>6</v>
      </c>
      <c r="F15" s="88">
        <f>Dat1fix!LS12</f>
        <v>0</v>
      </c>
      <c r="G15" s="88">
        <f>Dat1fix!LR12</f>
        <v>9</v>
      </c>
      <c r="H15" s="88">
        <f>Dat1fix!LT12</f>
        <v>126</v>
      </c>
      <c r="I15" s="34"/>
      <c r="J15" s="34"/>
      <c r="K15" s="34"/>
      <c r="L15" s="34"/>
      <c r="M15" s="34"/>
    </row>
    <row r="16" spans="1:13" ht="15" customHeight="1">
      <c r="A16" s="672"/>
      <c r="B16" s="673"/>
      <c r="C16" s="190" t="str">
        <f>Dat1fix!D13</f>
        <v>Indre Østfold fengsel Eidsberg avd (HS)</v>
      </c>
      <c r="D16" s="91">
        <f>Dat1fix!G13</f>
        <v>102</v>
      </c>
      <c r="E16" s="89">
        <f>'V3'!E17</f>
        <v>2</v>
      </c>
      <c r="F16" s="88">
        <f>Dat1fix!LS13</f>
        <v>0</v>
      </c>
      <c r="G16" s="88">
        <f>Dat1fix!LR13</f>
        <v>0</v>
      </c>
      <c r="H16" s="88">
        <f>Dat1fix!LT13</f>
        <v>10</v>
      </c>
      <c r="I16" s="34"/>
      <c r="J16" s="34"/>
      <c r="K16" s="34"/>
      <c r="L16" s="34"/>
      <c r="M16" s="34"/>
    </row>
    <row r="17" spans="1:13" ht="15" customHeight="1">
      <c r="A17" s="672"/>
      <c r="B17" s="179" t="str">
        <f>Dat1fix!C14</f>
        <v>Halden vgs</v>
      </c>
      <c r="C17" s="190" t="str">
        <f>Dat1fix!D14</f>
        <v>Halden fengsel (HS)</v>
      </c>
      <c r="D17" s="91">
        <f>Dat1fix!G14</f>
        <v>227</v>
      </c>
      <c r="E17" s="89">
        <f>'V3'!E18</f>
        <v>110</v>
      </c>
      <c r="F17" s="88">
        <f>Dat1fix!LS14</f>
        <v>0</v>
      </c>
      <c r="G17" s="88">
        <f>Dat1fix!LR14</f>
        <v>10</v>
      </c>
      <c r="H17" s="88">
        <f>Dat1fix!LT14</f>
        <v>10</v>
      </c>
      <c r="I17" s="34"/>
      <c r="J17" s="34"/>
      <c r="K17" s="34"/>
      <c r="L17" s="34"/>
      <c r="M17" s="34"/>
    </row>
    <row r="18" spans="1:13" ht="15" customHeight="1">
      <c r="A18" s="672" t="str">
        <f>Dat1fix!B19</f>
        <v>Hedmark</v>
      </c>
      <c r="B18" s="673" t="str">
        <f>Dat1fix!C17</f>
        <v>Skarnes vgs</v>
      </c>
      <c r="C18" s="190" t="str">
        <f>Dat1fix!D15</f>
        <v>Kongsvinger fengsel avd høyere sikkerhet (HS)</v>
      </c>
      <c r="D18" s="91">
        <f>Dat1fix!G15</f>
        <v>89</v>
      </c>
      <c r="E18" s="89">
        <f>'V3'!E19</f>
        <v>28</v>
      </c>
      <c r="F18" s="88">
        <f>Dat1fix!LS15</f>
        <v>0</v>
      </c>
      <c r="G18" s="88">
        <f>Dat1fix!LR15</f>
        <v>0</v>
      </c>
      <c r="H18" s="88">
        <f>Dat1fix!LT15</f>
        <v>0</v>
      </c>
      <c r="I18" s="34"/>
      <c r="J18" s="34"/>
      <c r="K18" s="34"/>
      <c r="L18" s="34"/>
      <c r="M18" s="34"/>
    </row>
    <row r="19" spans="1:13" ht="15" customHeight="1">
      <c r="A19" s="672"/>
      <c r="B19" s="673"/>
      <c r="C19" s="190" t="str">
        <f>Dat1fix!D16</f>
        <v>Kongsvinger fengsel avd lavere sikkerhet (LS)</v>
      </c>
      <c r="D19" s="91">
        <f>Dat1fix!G16</f>
        <v>48</v>
      </c>
      <c r="E19" s="89">
        <f>'V3'!E20</f>
        <v>21</v>
      </c>
      <c r="F19" s="88">
        <f>Dat1fix!LS16</f>
        <v>0</v>
      </c>
      <c r="G19" s="88">
        <f>Dat1fix!LR16</f>
        <v>0</v>
      </c>
      <c r="H19" s="88">
        <f>Dat1fix!LT16</f>
        <v>0</v>
      </c>
      <c r="I19" s="34"/>
      <c r="J19" s="34"/>
      <c r="K19" s="34"/>
      <c r="L19" s="34"/>
      <c r="M19" s="34"/>
    </row>
    <row r="20" spans="1:13" ht="15" customHeight="1">
      <c r="A20" s="672"/>
      <c r="B20" s="673"/>
      <c r="C20" s="190" t="str">
        <f>Dat1fix!D17</f>
        <v>Hedmark fengsel Bruvoll avd (LS)</v>
      </c>
      <c r="D20" s="91">
        <f>Dat1fix!G17</f>
        <v>70</v>
      </c>
      <c r="E20" s="89">
        <f>'V3'!E21</f>
        <v>56</v>
      </c>
      <c r="F20" s="88">
        <f>Dat1fix!LS17</f>
        <v>0</v>
      </c>
      <c r="G20" s="88">
        <f>Dat1fix!LR17</f>
        <v>0</v>
      </c>
      <c r="H20" s="88">
        <f>Dat1fix!LT17</f>
        <v>186</v>
      </c>
      <c r="I20" s="34"/>
      <c r="J20" s="34"/>
      <c r="K20" s="34"/>
      <c r="L20" s="34"/>
      <c r="M20" s="34"/>
    </row>
    <row r="21" spans="1:13" ht="15" customHeight="1">
      <c r="A21" s="672"/>
      <c r="B21" s="673" t="str">
        <f>Dat1fix!C19</f>
        <v>Storhamar vgs</v>
      </c>
      <c r="C21" s="190" t="str">
        <f>Dat1fix!D18</f>
        <v>Hedmark fengsel Hamar avd (HS)</v>
      </c>
      <c r="D21" s="91">
        <f>Dat1fix!G18</f>
        <v>31</v>
      </c>
      <c r="E21" s="89">
        <f>'V3'!E22</f>
        <v>21</v>
      </c>
      <c r="F21" s="88">
        <f>Dat1fix!LS18</f>
        <v>0</v>
      </c>
      <c r="G21" s="88">
        <f>Dat1fix!LR18</f>
        <v>0</v>
      </c>
      <c r="H21" s="88">
        <f>Dat1fix!LT18</f>
        <v>37</v>
      </c>
      <c r="I21" s="34"/>
      <c r="J21" s="34"/>
      <c r="K21" s="34"/>
      <c r="L21" s="34"/>
      <c r="M21" s="34"/>
    </row>
    <row r="22" spans="1:13" ht="15" customHeight="1">
      <c r="A22" s="672"/>
      <c r="B22" s="673"/>
      <c r="C22" s="190" t="str">
        <f>Dat1fix!D19</f>
        <v>Hedmark fengsel Ilseng avd (LS)</v>
      </c>
      <c r="D22" s="91">
        <f>Dat1fix!G19</f>
        <v>86</v>
      </c>
      <c r="E22" s="89">
        <f>'V3'!E23</f>
        <v>149</v>
      </c>
      <c r="F22" s="88">
        <f>Dat1fix!LS19</f>
        <v>0</v>
      </c>
      <c r="G22" s="88">
        <f>Dat1fix!LR19</f>
        <v>0</v>
      </c>
      <c r="H22" s="88">
        <f>Dat1fix!LT19</f>
        <v>150</v>
      </c>
      <c r="I22" s="34"/>
      <c r="J22" s="34"/>
      <c r="K22" s="34"/>
      <c r="L22" s="34"/>
      <c r="M22" s="34"/>
    </row>
    <row r="23" spans="1:13" ht="15" customHeight="1">
      <c r="A23" s="672" t="str">
        <f>Dat1fix!B21</f>
        <v>Oppland</v>
      </c>
      <c r="B23" s="179" t="str">
        <f>Dat1fix!C20</f>
        <v>Gjøvik vgs</v>
      </c>
      <c r="C23" s="190" t="str">
        <f>Dat1fix!D20</f>
        <v>Vestoppland fengsel Gjøvik avd (HS)</v>
      </c>
      <c r="D23" s="91">
        <f>Dat1fix!G20</f>
        <v>24</v>
      </c>
      <c r="E23" s="89">
        <f>'V3'!E24</f>
        <v>55</v>
      </c>
      <c r="F23" s="88">
        <f>Dat1fix!LS20</f>
        <v>0</v>
      </c>
      <c r="G23" s="88">
        <f>Dat1fix!LR20</f>
        <v>0</v>
      </c>
      <c r="H23" s="88">
        <f>Dat1fix!LT20</f>
        <v>0</v>
      </c>
      <c r="I23" s="34"/>
      <c r="J23" s="34"/>
      <c r="K23" s="34"/>
      <c r="L23" s="34"/>
      <c r="M23" s="34"/>
    </row>
    <row r="24" spans="1:13" ht="15" customHeight="1">
      <c r="A24" s="672"/>
      <c r="B24" s="179" t="str">
        <f>Dat1fix!C21</f>
        <v>Valdres vgs</v>
      </c>
      <c r="C24" s="190" t="str">
        <f>Dat1fix!D21</f>
        <v>Vestoppland fengsel Valdres avd (LS)</v>
      </c>
      <c r="D24" s="91">
        <f>Dat1fix!G21</f>
        <v>25</v>
      </c>
      <c r="E24" s="89">
        <f>'V3'!E25</f>
        <v>5</v>
      </c>
      <c r="F24" s="88">
        <f>Dat1fix!LS21</f>
        <v>0</v>
      </c>
      <c r="G24" s="88">
        <f>Dat1fix!LR21</f>
        <v>10</v>
      </c>
      <c r="H24" s="88">
        <f>Dat1fix!LT21</f>
        <v>34</v>
      </c>
      <c r="I24" s="34"/>
      <c r="J24" s="34"/>
      <c r="K24" s="34"/>
      <c r="L24" s="34"/>
      <c r="M24" s="34"/>
    </row>
    <row r="25" spans="1:13" ht="15" customHeight="1">
      <c r="A25" s="672" t="str">
        <f>Dat1fix!B24</f>
        <v>Buskerud</v>
      </c>
      <c r="B25" s="179" t="str">
        <f>Dat1fix!C22</f>
        <v>Drammen vgs</v>
      </c>
      <c r="C25" s="190" t="str">
        <f>Dat1fix!D22</f>
        <v>Drammen fengsel (HS)</v>
      </c>
      <c r="D25" s="91">
        <f>Dat1fix!G22</f>
        <v>54</v>
      </c>
      <c r="E25" s="89">
        <f>'V3'!E26</f>
        <v>20</v>
      </c>
      <c r="F25" s="88">
        <f>Dat1fix!LS22</f>
        <v>0</v>
      </c>
      <c r="G25" s="88">
        <f>Dat1fix!LR22</f>
        <v>0</v>
      </c>
      <c r="H25" s="88">
        <f>Dat1fix!LT22</f>
        <v>4</v>
      </c>
      <c r="I25" s="34"/>
      <c r="J25" s="34"/>
      <c r="K25" s="34"/>
      <c r="L25" s="34"/>
      <c r="M25" s="34"/>
    </row>
    <row r="26" spans="1:13" ht="15" customHeight="1">
      <c r="A26" s="672"/>
      <c r="B26" s="179" t="str">
        <f>Dat1fix!C23</f>
        <v>Hønefoss vgs</v>
      </c>
      <c r="C26" s="190" t="str">
        <f>Dat1fix!D23</f>
        <v>Hassel fengsel (LS)</v>
      </c>
      <c r="D26" s="91">
        <f>Dat1fix!G23</f>
        <v>26</v>
      </c>
      <c r="E26" s="89">
        <f>'V3'!E27</f>
        <v>7</v>
      </c>
      <c r="F26" s="88">
        <f>Dat1fix!LS23</f>
        <v>0</v>
      </c>
      <c r="G26" s="88">
        <f>Dat1fix!LR23</f>
        <v>0</v>
      </c>
      <c r="H26" s="88">
        <f>Dat1fix!LT23</f>
        <v>0</v>
      </c>
      <c r="I26" s="34"/>
      <c r="J26" s="34"/>
      <c r="K26" s="34"/>
      <c r="L26" s="34"/>
      <c r="M26" s="34"/>
    </row>
    <row r="27" spans="1:13" ht="15" customHeight="1">
      <c r="A27" s="672"/>
      <c r="B27" s="179" t="str">
        <f>Dat1fix!C24</f>
        <v>Hønefoss vgs</v>
      </c>
      <c r="C27" s="190" t="str">
        <f>Dat1fix!D24</f>
        <v>Ringerike fengsel (HS)</v>
      </c>
      <c r="D27" s="91">
        <f>Dat1fix!G24</f>
        <v>160</v>
      </c>
      <c r="E27" s="89">
        <f>'V3'!E28</f>
        <v>29</v>
      </c>
      <c r="F27" s="88">
        <f>Dat1fix!LS24</f>
        <v>0</v>
      </c>
      <c r="G27" s="88">
        <f>Dat1fix!LR24</f>
        <v>0</v>
      </c>
      <c r="H27" s="88">
        <f>Dat1fix!LT24</f>
        <v>0</v>
      </c>
      <c r="I27" s="34"/>
      <c r="J27" s="34"/>
      <c r="K27" s="34"/>
      <c r="L27" s="34"/>
      <c r="M27" s="34"/>
    </row>
    <row r="28" spans="1:13" ht="15" customHeight="1">
      <c r="A28" s="672" t="str">
        <f>Dat1fix!B25</f>
        <v>Vestfold</v>
      </c>
      <c r="B28" s="673" t="str">
        <f>Dat1fix!C31</f>
        <v>Horten vgs</v>
      </c>
      <c r="C28" s="190" t="str">
        <f>Dat1fix!D25</f>
        <v>Nordre Vestfold fengsel Horten avd (HS)</v>
      </c>
      <c r="D28" s="91">
        <f>Dat1fix!G25</f>
        <v>16</v>
      </c>
      <c r="E28" s="89">
        <f>'V3'!E29</f>
        <v>5</v>
      </c>
      <c r="F28" s="88">
        <f>Dat1fix!LS25</f>
        <v>0</v>
      </c>
      <c r="G28" s="88">
        <f>Dat1fix!LR25</f>
        <v>0</v>
      </c>
      <c r="H28" s="88">
        <f>Dat1fix!LT25</f>
        <v>0</v>
      </c>
      <c r="I28" s="34"/>
      <c r="J28" s="34"/>
      <c r="K28" s="34"/>
      <c r="L28" s="34"/>
      <c r="M28" s="34"/>
    </row>
    <row r="29" spans="1:13" ht="15" customHeight="1">
      <c r="A29" s="672"/>
      <c r="B29" s="673"/>
      <c r="C29" s="190" t="str">
        <f>Dat1fix!D26</f>
        <v>Nordre Vestfold fengsel Hof avd (LS)</v>
      </c>
      <c r="D29" s="91">
        <f>Dat1fix!G26</f>
        <v>109</v>
      </c>
      <c r="E29" s="89">
        <f>'V3'!E30</f>
        <v>22</v>
      </c>
      <c r="F29" s="88">
        <f>Dat1fix!LS26</f>
        <v>0</v>
      </c>
      <c r="G29" s="88">
        <f>Dat1fix!LR26</f>
        <v>0</v>
      </c>
      <c r="H29" s="88">
        <f>Dat1fix!LT26</f>
        <v>0</v>
      </c>
      <c r="I29" s="34"/>
      <c r="J29" s="34"/>
      <c r="K29" s="34"/>
      <c r="L29" s="34"/>
      <c r="M29" s="34"/>
    </row>
    <row r="30" spans="1:13" ht="15" customHeight="1">
      <c r="A30" s="672"/>
      <c r="B30" s="673" t="str">
        <f>Dat1fix!C27</f>
        <v>Thor Heyerdahls vgs</v>
      </c>
      <c r="C30" s="190" t="str">
        <f>Dat1fix!D27</f>
        <v>Søndre Vestfold fengsel Larvik avd (HS)</v>
      </c>
      <c r="D30" s="91">
        <f>Dat1fix!G27</f>
        <v>16</v>
      </c>
      <c r="E30" s="89">
        <f>'V3'!E31</f>
        <v>52</v>
      </c>
      <c r="F30" s="88">
        <f>Dat1fix!LS27</f>
        <v>0</v>
      </c>
      <c r="G30" s="88">
        <f>Dat1fix!LR27</f>
        <v>0</v>
      </c>
      <c r="H30" s="88">
        <f>Dat1fix!LT27</f>
        <v>0</v>
      </c>
      <c r="I30" s="34"/>
      <c r="J30" s="34"/>
      <c r="K30" s="34"/>
      <c r="L30" s="34"/>
      <c r="M30" s="34"/>
    </row>
    <row r="31" spans="1:13" ht="15" customHeight="1">
      <c r="A31" s="672"/>
      <c r="B31" s="673"/>
      <c r="C31" s="190" t="str">
        <f>Dat1fix!D28</f>
        <v>Sandefjord fengsel (LS)</v>
      </c>
      <c r="D31" s="91">
        <f>Dat1fix!G28</f>
        <v>13</v>
      </c>
      <c r="E31" s="89">
        <f>'V3'!E32</f>
        <v>4</v>
      </c>
      <c r="F31" s="88">
        <f>Dat1fix!LS28</f>
        <v>0</v>
      </c>
      <c r="G31" s="88">
        <f>Dat1fix!LR28</f>
        <v>0</v>
      </c>
      <c r="H31" s="88">
        <f>Dat1fix!LT28</f>
        <v>0</v>
      </c>
      <c r="I31" s="34"/>
      <c r="J31" s="34"/>
      <c r="K31" s="34"/>
      <c r="L31" s="34"/>
      <c r="M31" s="34"/>
    </row>
    <row r="32" spans="1:13" ht="15" customHeight="1">
      <c r="A32" s="672"/>
      <c r="B32" s="673" t="str">
        <f>Dat1fix!C29</f>
        <v>Færder vgs</v>
      </c>
      <c r="C32" s="190" t="str">
        <f>Dat1fix!D29</f>
        <v>Søndre Vestfold fengsel Berg avd (LS)</v>
      </c>
      <c r="D32" s="91">
        <f>Dat1fix!G29</f>
        <v>48</v>
      </c>
      <c r="E32" s="89">
        <f>'V3'!E33</f>
        <v>20</v>
      </c>
      <c r="F32" s="88">
        <f>Dat1fix!LS29</f>
        <v>0</v>
      </c>
      <c r="G32" s="88">
        <f>Dat1fix!LR29</f>
        <v>0</v>
      </c>
      <c r="H32" s="88">
        <f>Dat1fix!LT29</f>
        <v>6</v>
      </c>
      <c r="I32" s="34"/>
      <c r="J32" s="34"/>
      <c r="K32" s="34"/>
      <c r="L32" s="34"/>
      <c r="M32" s="34"/>
    </row>
    <row r="33" spans="1:13" ht="15" customHeight="1">
      <c r="A33" s="672"/>
      <c r="B33" s="673"/>
      <c r="C33" s="190" t="str">
        <f>Dat1fix!D30</f>
        <v>Sem fengsel (HS)</v>
      </c>
      <c r="D33" s="91">
        <f>Dat1fix!G30</f>
        <v>62</v>
      </c>
      <c r="E33" s="89">
        <f>'V3'!E34</f>
        <v>2</v>
      </c>
      <c r="F33" s="88">
        <f>Dat1fix!LS30</f>
        <v>0</v>
      </c>
      <c r="G33" s="88">
        <f>Dat1fix!LR30</f>
        <v>0</v>
      </c>
      <c r="H33" s="88">
        <f>Dat1fix!LT30</f>
        <v>0</v>
      </c>
      <c r="I33" s="34"/>
      <c r="J33" s="34"/>
      <c r="K33" s="34"/>
      <c r="L33" s="34"/>
      <c r="M33" s="34"/>
    </row>
    <row r="34" spans="1:13" ht="15" customHeight="1">
      <c r="A34" s="672"/>
      <c r="B34" s="179" t="str">
        <f>Dat1fix!C31</f>
        <v>Horten vgs</v>
      </c>
      <c r="C34" s="190" t="str">
        <f>Dat1fix!D31</f>
        <v>Bastøy fengsel (LS)</v>
      </c>
      <c r="D34" s="91">
        <f>Dat1fix!G31</f>
        <v>115</v>
      </c>
      <c r="E34" s="89">
        <f>'V3'!E35</f>
        <v>13</v>
      </c>
      <c r="F34" s="88">
        <f>Dat1fix!LS31</f>
        <v>0</v>
      </c>
      <c r="G34" s="88">
        <f>Dat1fix!LR31</f>
        <v>0</v>
      </c>
      <c r="H34" s="88">
        <f>Dat1fix!LT31</f>
        <v>85</v>
      </c>
      <c r="I34" s="34"/>
      <c r="J34" s="34"/>
      <c r="K34" s="34"/>
      <c r="L34" s="34"/>
      <c r="M34" s="34"/>
    </row>
    <row r="35" spans="1:13" ht="15" customHeight="1">
      <c r="A35" s="672" t="str">
        <f>Dat1fix!B32</f>
        <v>Telemark</v>
      </c>
      <c r="B35" s="673" t="str">
        <f>Dat1fix!C32</f>
        <v>Hjalmar Johansen vgs</v>
      </c>
      <c r="C35" s="190" t="str">
        <f>Dat1fix!D32</f>
        <v>Telemark fengsel Skien avd (HS)</v>
      </c>
      <c r="D35" s="91">
        <f>Dat1fix!G32</f>
        <v>82</v>
      </c>
      <c r="E35" s="89">
        <f>'V3'!E36</f>
        <v>3</v>
      </c>
      <c r="F35" s="88">
        <f>Dat1fix!LS32</f>
        <v>0</v>
      </c>
      <c r="G35" s="88">
        <f>Dat1fix!LR32</f>
        <v>1</v>
      </c>
      <c r="H35" s="88">
        <f>Dat1fix!LT32</f>
        <v>24</v>
      </c>
      <c r="I35" s="34"/>
      <c r="J35" s="34"/>
      <c r="K35" s="34"/>
      <c r="L35" s="34"/>
      <c r="M35" s="34"/>
    </row>
    <row r="36" spans="1:13" ht="15" customHeight="1">
      <c r="A36" s="672"/>
      <c r="B36" s="673"/>
      <c r="C36" s="190" t="str">
        <f>Dat1fix!D33</f>
        <v>Telemark fengsel Kragerø avd (HS)</v>
      </c>
      <c r="D36" s="91">
        <f>Dat1fix!G33</f>
        <v>18</v>
      </c>
      <c r="E36" s="89">
        <f>'V3'!E37</f>
        <v>0</v>
      </c>
      <c r="F36" s="88">
        <f>Dat1fix!LS33</f>
        <v>0</v>
      </c>
      <c r="G36" s="88">
        <f>Dat1fix!LR33</f>
        <v>0</v>
      </c>
      <c r="H36" s="88">
        <f>Dat1fix!LT33</f>
        <v>0</v>
      </c>
      <c r="I36" s="34"/>
      <c r="J36" s="34"/>
      <c r="K36" s="34"/>
      <c r="L36" s="34"/>
      <c r="M36" s="34"/>
    </row>
    <row r="37" spans="1:13" ht="15" customHeight="1">
      <c r="A37" s="672"/>
      <c r="B37" s="179" t="str">
        <f>Dat1fix!C34</f>
        <v>Vest-Telemark vgs</v>
      </c>
      <c r="C37" s="190" t="str">
        <f>Dat1fix!D34</f>
        <v>Arendal  fengsel Kleivgrend avd (LS)</v>
      </c>
      <c r="D37" s="91">
        <f>Dat1fix!G34</f>
        <v>28</v>
      </c>
      <c r="E37" s="89">
        <f>'V3'!E38</f>
        <v>0</v>
      </c>
      <c r="F37" s="88">
        <f>Dat1fix!LS34</f>
        <v>0</v>
      </c>
      <c r="G37" s="88">
        <f>Dat1fix!LR34</f>
        <v>0</v>
      </c>
      <c r="H37" s="88">
        <f>Dat1fix!LT34</f>
        <v>178</v>
      </c>
      <c r="I37" s="34"/>
      <c r="J37" s="34"/>
      <c r="K37" s="34"/>
      <c r="L37" s="34"/>
      <c r="M37" s="34"/>
    </row>
    <row r="38" spans="1:13" ht="15" customHeight="1">
      <c r="A38" s="672" t="str">
        <f>Dat1fix!B35</f>
        <v>Aust-Agder</v>
      </c>
      <c r="B38" s="673" t="str">
        <f>Dat1fix!C35</f>
        <v>Sam Eyde vgs</v>
      </c>
      <c r="C38" s="190" t="str">
        <f>Dat1fix!D35</f>
        <v>Arendal fengsel (HS)</v>
      </c>
      <c r="D38" s="91">
        <f>Dat1fix!G35</f>
        <v>32</v>
      </c>
      <c r="E38" s="89">
        <f>'V3'!E39</f>
        <v>2</v>
      </c>
      <c r="F38" s="88">
        <f>Dat1fix!LS35</f>
        <v>0</v>
      </c>
      <c r="G38" s="88">
        <f>Dat1fix!LR35</f>
        <v>0</v>
      </c>
      <c r="H38" s="88">
        <f>Dat1fix!LT35</f>
        <v>42</v>
      </c>
      <c r="I38" s="34"/>
      <c r="J38" s="34"/>
      <c r="K38" s="34"/>
      <c r="L38" s="34"/>
      <c r="M38" s="34"/>
    </row>
    <row r="39" spans="1:13" ht="15" customHeight="1">
      <c r="A39" s="672"/>
      <c r="B39" s="673"/>
      <c r="C39" s="190" t="str">
        <f>Dat1fix!D36</f>
        <v>Arendal fengsel Håvet avd (LS)</v>
      </c>
      <c r="D39" s="91">
        <f>Dat1fix!G36</f>
        <v>13</v>
      </c>
      <c r="E39" s="89">
        <f>'V3'!E40</f>
        <v>1</v>
      </c>
      <c r="F39" s="88">
        <f>Dat1fix!LS36</f>
        <v>0</v>
      </c>
      <c r="G39" s="88">
        <f>Dat1fix!LR36</f>
        <v>0</v>
      </c>
      <c r="H39" s="88">
        <f>Dat1fix!LT36</f>
        <v>36</v>
      </c>
      <c r="I39" s="34"/>
      <c r="J39" s="34"/>
      <c r="K39" s="34"/>
      <c r="L39" s="34"/>
      <c r="M39" s="34"/>
    </row>
    <row r="40" spans="1:13" ht="15" customHeight="1">
      <c r="A40" s="672"/>
      <c r="B40" s="179" t="str">
        <f>Dat1fix!C37</f>
        <v>Setesdal vgs</v>
      </c>
      <c r="C40" s="190" t="str">
        <f>Dat1fix!D37</f>
        <v>Arendal fengsel Evje avd (LS)</v>
      </c>
      <c r="D40" s="91">
        <f>Dat1fix!G37</f>
        <v>20</v>
      </c>
      <c r="E40" s="89">
        <f>'V3'!E41</f>
        <v>0</v>
      </c>
      <c r="F40" s="88">
        <f>Dat1fix!LS37</f>
        <v>0</v>
      </c>
      <c r="G40" s="88">
        <f>Dat1fix!LR37</f>
        <v>2</v>
      </c>
      <c r="H40" s="88">
        <f>Dat1fix!LT37</f>
        <v>92</v>
      </c>
      <c r="I40" s="34"/>
      <c r="J40" s="34"/>
      <c r="K40" s="34"/>
      <c r="L40" s="34"/>
      <c r="M40" s="34"/>
    </row>
    <row r="41" spans="1:13" ht="15" customHeight="1">
      <c r="A41" s="672"/>
      <c r="B41" s="179" t="str">
        <f>Dat1fix!C38</f>
        <v>Kvadraturen vgs</v>
      </c>
      <c r="C41" s="190" t="str">
        <f>Dat1fix!D38</f>
        <v>Kristiansand fengsel (HS)</v>
      </c>
      <c r="D41" s="91">
        <f>Dat1fix!G38</f>
        <v>44</v>
      </c>
      <c r="E41" s="89">
        <f>'V3'!E42</f>
        <v>44</v>
      </c>
      <c r="F41" s="88">
        <f>Dat1fix!LS38</f>
        <v>0</v>
      </c>
      <c r="G41" s="88">
        <f>Dat1fix!LR38</f>
        <v>0</v>
      </c>
      <c r="H41" s="88">
        <f>Dat1fix!LT38</f>
        <v>19</v>
      </c>
      <c r="I41" s="34"/>
      <c r="J41" s="34"/>
      <c r="K41" s="34"/>
      <c r="L41" s="34"/>
      <c r="M41" s="34"/>
    </row>
    <row r="42" spans="1:13" ht="15" customHeight="1">
      <c r="A42" s="672" t="str">
        <f>Dat1fix!B39</f>
        <v>Rogaland</v>
      </c>
      <c r="B42" s="179" t="str">
        <f>Dat1fix!C39</f>
        <v>Randaberg vgs</v>
      </c>
      <c r="C42" s="190" t="str">
        <f>Dat1fix!D39</f>
        <v>Stavanger fengsel (HS)</v>
      </c>
      <c r="D42" s="91">
        <f>Dat1fix!G39</f>
        <v>68</v>
      </c>
      <c r="E42" s="89">
        <f>'V3'!E43</f>
        <v>121</v>
      </c>
      <c r="F42" s="88">
        <f>Dat1fix!LS39</f>
        <v>0</v>
      </c>
      <c r="G42" s="88">
        <f>Dat1fix!LR39</f>
        <v>0</v>
      </c>
      <c r="H42" s="88">
        <f>Dat1fix!LT39</f>
        <v>64</v>
      </c>
      <c r="I42" s="34"/>
      <c r="J42" s="34"/>
      <c r="K42" s="34"/>
      <c r="L42" s="34"/>
      <c r="M42" s="34"/>
    </row>
    <row r="43" spans="1:13" ht="15" customHeight="1">
      <c r="A43" s="672"/>
      <c r="B43" s="179" t="str">
        <f>Dat1fix!C40</f>
        <v>Haugaland vgs</v>
      </c>
      <c r="C43" s="190" t="str">
        <f>Dat1fix!D40</f>
        <v>Haugesund fengsel (HS)</v>
      </c>
      <c r="D43" s="91">
        <f>Dat1fix!G40</f>
        <v>29</v>
      </c>
      <c r="E43" s="89">
        <f>'V3'!E44</f>
        <v>0</v>
      </c>
      <c r="F43" s="88">
        <f>Dat1fix!LS40</f>
        <v>0</v>
      </c>
      <c r="G43" s="88">
        <f>Dat1fix!LR40</f>
        <v>0</v>
      </c>
      <c r="H43" s="88">
        <f>Dat1fix!LT40</f>
        <v>0</v>
      </c>
      <c r="I43" s="34"/>
      <c r="J43" s="34"/>
      <c r="K43" s="34"/>
      <c r="L43" s="34"/>
      <c r="M43" s="34"/>
    </row>
    <row r="44" spans="1:13" ht="15" customHeight="1">
      <c r="A44" s="672"/>
      <c r="B44" s="673" t="str">
        <f>Dat1fix!C41</f>
        <v>Time vgs</v>
      </c>
      <c r="C44" s="190" t="str">
        <f>Dat1fix!D41</f>
        <v>Åna fengsel (HS)</v>
      </c>
      <c r="D44" s="91">
        <f>Dat1fix!G41</f>
        <v>140</v>
      </c>
      <c r="E44" s="89">
        <f>'V3'!E45</f>
        <v>136</v>
      </c>
      <c r="F44" s="88">
        <f>Dat1fix!LS41</f>
        <v>0</v>
      </c>
      <c r="G44" s="88">
        <f>Dat1fix!LR41</f>
        <v>0</v>
      </c>
      <c r="H44" s="88">
        <f>Dat1fix!LT41</f>
        <v>57</v>
      </c>
      <c r="I44" s="34"/>
      <c r="J44" s="34"/>
      <c r="K44" s="34"/>
      <c r="L44" s="34"/>
      <c r="M44" s="34"/>
    </row>
    <row r="45" spans="1:13" ht="15" customHeight="1">
      <c r="A45" s="672"/>
      <c r="B45" s="673"/>
      <c r="C45" s="190" t="str">
        <f>Dat1fix!D42</f>
        <v>Åna fengsel Rødgata avd (LS)</v>
      </c>
      <c r="D45" s="91">
        <f>Dat1fix!G42</f>
        <v>24</v>
      </c>
      <c r="E45" s="89">
        <f>'V3'!E46</f>
        <v>25</v>
      </c>
      <c r="F45" s="88">
        <f>Dat1fix!LS42</f>
        <v>0</v>
      </c>
      <c r="G45" s="88">
        <f>Dat1fix!LR42</f>
        <v>0</v>
      </c>
      <c r="H45" s="88">
        <f>Dat1fix!LT42</f>
        <v>0</v>
      </c>
      <c r="I45" s="34"/>
      <c r="J45" s="34"/>
      <c r="K45" s="34"/>
      <c r="L45" s="34"/>
      <c r="M45" s="34"/>
    </row>
    <row r="46" spans="1:13" ht="15" customHeight="1">
      <c r="A46" s="672"/>
      <c r="B46" s="179" t="str">
        <f>Dat1fix!C43</f>
        <v>Ølen vgs</v>
      </c>
      <c r="C46" s="190" t="str">
        <f>Dat1fix!D43</f>
        <v>Sandeid fengsel (LS)</v>
      </c>
      <c r="D46" s="91">
        <f>Dat1fix!G43</f>
        <v>88</v>
      </c>
      <c r="E46" s="89">
        <f>'V3'!E47</f>
        <v>4</v>
      </c>
      <c r="F46" s="88">
        <f>Dat1fix!LS43</f>
        <v>0</v>
      </c>
      <c r="G46" s="88">
        <f>Dat1fix!LR43</f>
        <v>1</v>
      </c>
      <c r="H46" s="88">
        <f>Dat1fix!LT43</f>
        <v>67</v>
      </c>
      <c r="I46" s="34"/>
      <c r="J46" s="34"/>
      <c r="K46" s="34"/>
      <c r="L46" s="34"/>
      <c r="M46" s="34"/>
    </row>
    <row r="47" spans="1:13" ht="15" customHeight="1">
      <c r="A47" s="672" t="str">
        <f>Dat1fix!B44</f>
        <v>Hordaland</v>
      </c>
      <c r="B47" s="673" t="str">
        <f>Dat1fix!C44</f>
        <v>Åsane vgs</v>
      </c>
      <c r="C47" s="190" t="str">
        <f>Dat1fix!D44</f>
        <v>Bergen fengsel Osterøy avd (LS)</v>
      </c>
      <c r="D47" s="91">
        <f>Dat1fix!G44</f>
        <v>31</v>
      </c>
      <c r="E47" s="89">
        <f>'V3'!E48</f>
        <v>31</v>
      </c>
      <c r="F47" s="88">
        <f>Dat1fix!LS44</f>
        <v>0</v>
      </c>
      <c r="G47" s="88">
        <f>Dat1fix!LR44</f>
        <v>0</v>
      </c>
      <c r="H47" s="88">
        <f>Dat1fix!LT44</f>
        <v>30</v>
      </c>
      <c r="I47" s="34"/>
      <c r="J47" s="34"/>
      <c r="K47" s="34"/>
      <c r="L47" s="34"/>
      <c r="M47" s="34"/>
    </row>
    <row r="48" spans="1:13" ht="15" customHeight="1">
      <c r="A48" s="672"/>
      <c r="B48" s="673"/>
      <c r="C48" s="190" t="str">
        <f>Dat1fix!D45</f>
        <v>Bergen fengsel (HS)</v>
      </c>
      <c r="D48" s="91">
        <f>Dat1fix!G45</f>
        <v>203</v>
      </c>
      <c r="E48" s="89">
        <f>'V3'!E49</f>
        <v>50</v>
      </c>
      <c r="F48" s="88">
        <f>Dat1fix!LS45</f>
        <v>0</v>
      </c>
      <c r="G48" s="88">
        <f>Dat1fix!LR45</f>
        <v>0</v>
      </c>
      <c r="H48" s="88">
        <f>Dat1fix!LT45</f>
        <v>0</v>
      </c>
      <c r="I48" s="34"/>
      <c r="J48" s="34"/>
      <c r="K48" s="34"/>
      <c r="L48" s="34"/>
      <c r="M48" s="34"/>
    </row>
    <row r="49" spans="1:13" ht="15" customHeight="1">
      <c r="A49" s="672"/>
      <c r="B49" s="673"/>
      <c r="C49" s="190" t="str">
        <f>Dat1fix!D46</f>
        <v>Bjørgvin fengsel (LS)</v>
      </c>
      <c r="D49" s="91">
        <f>Dat1fix!G46</f>
        <v>90</v>
      </c>
      <c r="E49" s="89">
        <f>'V3'!E50</f>
        <v>106</v>
      </c>
      <c r="F49" s="88">
        <f>Dat1fix!LS46</f>
        <v>0</v>
      </c>
      <c r="G49" s="88">
        <f>Dat1fix!LR46</f>
        <v>0</v>
      </c>
      <c r="H49" s="88">
        <f>Dat1fix!LT46</f>
        <v>88</v>
      </c>
      <c r="I49" s="34"/>
      <c r="J49" s="34"/>
      <c r="K49" s="34"/>
      <c r="L49" s="34"/>
      <c r="M49" s="34"/>
    </row>
    <row r="50" spans="1:13" ht="15" customHeight="1">
      <c r="A50" s="672" t="str">
        <f>Dat1fix!B47</f>
        <v>Sogn og Fjordane</v>
      </c>
      <c r="B50" s="673" t="str">
        <f>Dat1fix!C47</f>
        <v>Sogndal vgs</v>
      </c>
      <c r="C50" s="190" t="str">
        <f>Dat1fix!D47</f>
        <v>Vik fengsel avd høyere sikkerhet (HS)</v>
      </c>
      <c r="D50" s="91">
        <f>Dat1fix!G47</f>
        <v>28</v>
      </c>
      <c r="E50" s="89">
        <f>'V3'!E51</f>
        <v>18</v>
      </c>
      <c r="F50" s="88">
        <f>Dat1fix!LS47</f>
        <v>0</v>
      </c>
      <c r="G50" s="88">
        <f>Dat1fix!LR47</f>
        <v>0</v>
      </c>
      <c r="H50" s="88">
        <f>Dat1fix!LT47</f>
        <v>0</v>
      </c>
      <c r="I50" s="34"/>
      <c r="J50" s="34"/>
      <c r="K50" s="34"/>
      <c r="L50" s="34"/>
      <c r="M50" s="34"/>
    </row>
    <row r="51" spans="1:13" ht="15" customHeight="1">
      <c r="A51" s="672"/>
      <c r="B51" s="673"/>
      <c r="C51" s="190" t="str">
        <f>Dat1fix!D48</f>
        <v>Vik fengsel avd lavere sikkerhet (LS)</v>
      </c>
      <c r="D51" s="91">
        <f>Dat1fix!G48</f>
        <v>11</v>
      </c>
      <c r="E51" s="89">
        <f>'V3'!E52</f>
        <v>17</v>
      </c>
      <c r="F51" s="88">
        <f>Dat1fix!LS48</f>
        <v>0</v>
      </c>
      <c r="G51" s="88">
        <f>Dat1fix!LR48</f>
        <v>0</v>
      </c>
      <c r="H51" s="88">
        <f>Dat1fix!LT48</f>
        <v>0</v>
      </c>
      <c r="I51" s="34"/>
      <c r="J51" s="34"/>
      <c r="K51" s="34"/>
      <c r="L51" s="34"/>
      <c r="M51" s="34"/>
    </row>
    <row r="52" spans="1:13" ht="15" customHeight="1">
      <c r="A52" s="672" t="str">
        <f>Dat1fix!B49</f>
        <v>Møre og Romsdal</v>
      </c>
      <c r="B52" s="673" t="str">
        <f>Dat1fix!C49</f>
        <v>Romsdal vgs</v>
      </c>
      <c r="C52" s="190" t="str">
        <f>Dat1fix!D49</f>
        <v>Hustad fengsel avd høyere sikkerhet (HS)</v>
      </c>
      <c r="D52" s="91">
        <f>Dat1fix!G49</f>
        <v>28</v>
      </c>
      <c r="E52" s="89">
        <f>'V3'!E53</f>
        <v>0</v>
      </c>
      <c r="F52" s="88">
        <f>Dat1fix!LS49</f>
        <v>0</v>
      </c>
      <c r="G52" s="88">
        <f>Dat1fix!LR49</f>
        <v>0</v>
      </c>
      <c r="H52" s="88">
        <f>Dat1fix!LT49</f>
        <v>18</v>
      </c>
      <c r="I52" s="34"/>
      <c r="J52" s="34"/>
      <c r="K52" s="34"/>
      <c r="L52" s="34"/>
      <c r="M52" s="34"/>
    </row>
    <row r="53" spans="1:13" ht="15" customHeight="1">
      <c r="A53" s="672"/>
      <c r="B53" s="673"/>
      <c r="C53" s="190" t="str">
        <f>Dat1fix!D50</f>
        <v>Hustad fengsel avd lavere sikkerhet (LS)</v>
      </c>
      <c r="D53" s="91">
        <f>Dat1fix!G50</f>
        <v>32</v>
      </c>
      <c r="E53" s="89">
        <f>'V3'!E54</f>
        <v>51</v>
      </c>
      <c r="F53" s="88">
        <f>Dat1fix!LS50</f>
        <v>0</v>
      </c>
      <c r="G53" s="88">
        <f>Dat1fix!LR50</f>
        <v>0</v>
      </c>
      <c r="H53" s="88">
        <f>Dat1fix!LT50</f>
        <v>165</v>
      </c>
      <c r="I53" s="34"/>
      <c r="J53" s="34"/>
      <c r="K53" s="34"/>
      <c r="L53" s="34"/>
      <c r="M53" s="34"/>
    </row>
    <row r="54" spans="1:13" ht="15" customHeight="1">
      <c r="A54" s="672"/>
      <c r="B54" s="179" t="str">
        <f>Dat1fix!C51</f>
        <v>Fagerlia vgs</v>
      </c>
      <c r="C54" s="190" t="str">
        <f>Dat1fix!D51</f>
        <v>Ålesund fengsel (HS)</v>
      </c>
      <c r="D54" s="91">
        <f>Dat1fix!G51</f>
        <v>27</v>
      </c>
      <c r="E54" s="89">
        <f>'V3'!E55</f>
        <v>0</v>
      </c>
      <c r="F54" s="88">
        <f>Dat1fix!LS51</f>
        <v>0</v>
      </c>
      <c r="G54" s="88">
        <f>Dat1fix!LR51</f>
        <v>0</v>
      </c>
      <c r="H54" s="88">
        <f>Dat1fix!LT51</f>
        <v>2</v>
      </c>
      <c r="I54" s="34"/>
      <c r="J54" s="34"/>
      <c r="K54" s="34"/>
      <c r="L54" s="34"/>
      <c r="M54" s="34"/>
    </row>
    <row r="55" spans="1:13" ht="15" customHeight="1">
      <c r="A55" s="672" t="str">
        <f>Dat1fix!B52</f>
        <v>Sør-Trøndelag</v>
      </c>
      <c r="B55" s="673" t="str">
        <f>Dat1fix!C52</f>
        <v>Charlottenlund vgs</v>
      </c>
      <c r="C55" s="190" t="str">
        <f>Dat1fix!D52</f>
        <v>Trondheim fengsel Nermarka avd (HS)</v>
      </c>
      <c r="D55" s="91">
        <f>Dat1fix!G52</f>
        <v>154</v>
      </c>
      <c r="E55" s="89">
        <f>'V3'!E56</f>
        <v>7</v>
      </c>
      <c r="F55" s="88">
        <f>Dat1fix!LS52</f>
        <v>0</v>
      </c>
      <c r="G55" s="88">
        <f>Dat1fix!LR52</f>
        <v>0</v>
      </c>
      <c r="H55" s="88">
        <f>Dat1fix!LT52</f>
        <v>41</v>
      </c>
      <c r="I55" s="34"/>
      <c r="J55" s="34"/>
      <c r="K55" s="34"/>
      <c r="L55" s="34"/>
      <c r="M55" s="34"/>
    </row>
    <row r="56" spans="1:13" ht="15" customHeight="1">
      <c r="A56" s="672"/>
      <c r="B56" s="673"/>
      <c r="C56" s="190" t="str">
        <f>Dat1fix!D53</f>
        <v>Trondheim fengsel Leira avd (LS)</v>
      </c>
      <c r="D56" s="91">
        <f>Dat1fix!G53</f>
        <v>29</v>
      </c>
      <c r="E56" s="89">
        <f>'V3'!E57</f>
        <v>1</v>
      </c>
      <c r="F56" s="88">
        <f>Dat1fix!LS53</f>
        <v>0</v>
      </c>
      <c r="G56" s="88">
        <f>Dat1fix!LR53</f>
        <v>0</v>
      </c>
      <c r="H56" s="88">
        <f>Dat1fix!LT53</f>
        <v>3</v>
      </c>
      <c r="I56" s="34"/>
      <c r="J56" s="34"/>
      <c r="K56" s="34"/>
      <c r="L56" s="34"/>
      <c r="M56" s="34"/>
    </row>
    <row r="57" spans="1:13" ht="15" customHeight="1">
      <c r="A57" s="180" t="str">
        <f>Dat1fix!B54</f>
        <v>Nord-Trøndelag</v>
      </c>
      <c r="B57" s="179" t="str">
        <f>Dat1fix!C54</f>
        <v>Steinkjer vgs</v>
      </c>
      <c r="C57" s="190" t="str">
        <f>Dat1fix!D54</f>
        <v>Verdal fengsel (LS)</v>
      </c>
      <c r="D57" s="91">
        <f>Dat1fix!G54</f>
        <v>60</v>
      </c>
      <c r="E57" s="89">
        <f>'V3'!E58</f>
        <v>115</v>
      </c>
      <c r="F57" s="88">
        <f>Dat1fix!LS54</f>
        <v>0</v>
      </c>
      <c r="G57" s="88">
        <f>Dat1fix!LR54</f>
        <v>2</v>
      </c>
      <c r="H57" s="88">
        <f>Dat1fix!LT54</f>
        <v>137</v>
      </c>
      <c r="I57" s="34"/>
      <c r="J57" s="34"/>
      <c r="K57" s="34"/>
      <c r="L57" s="34"/>
      <c r="M57" s="34"/>
    </row>
    <row r="58" spans="1:13" ht="15" customHeight="1">
      <c r="A58" s="672" t="str">
        <f>Dat1fix!B55</f>
        <v>Nordland</v>
      </c>
      <c r="B58" s="673" t="str">
        <f>Dat1fix!C55</f>
        <v>Bodø vgs</v>
      </c>
      <c r="C58" s="190" t="str">
        <f>Dat1fix!D55</f>
        <v>Bodø fengsel (HS)</v>
      </c>
      <c r="D58" s="91">
        <f>Dat1fix!G55</f>
        <v>60</v>
      </c>
      <c r="E58" s="89">
        <f>'V3'!E59</f>
        <v>15</v>
      </c>
      <c r="F58" s="88">
        <f>Dat1fix!LS55</f>
        <v>0</v>
      </c>
      <c r="G58" s="88">
        <f>Dat1fix!LR55</f>
        <v>0</v>
      </c>
      <c r="H58" s="88">
        <f>Dat1fix!LT55</f>
        <v>5</v>
      </c>
      <c r="I58" s="34"/>
      <c r="J58" s="34"/>
      <c r="K58" s="34"/>
      <c r="L58" s="34"/>
      <c r="M58" s="34"/>
    </row>
    <row r="59" spans="1:13" ht="15" customHeight="1">
      <c r="A59" s="672"/>
      <c r="B59" s="673"/>
      <c r="C59" s="190" t="str">
        <f>Dat1fix!D56</f>
        <v>Bodø fengsel Fauske avd (LS)</v>
      </c>
      <c r="D59" s="91">
        <f>Dat1fix!G56</f>
        <v>18</v>
      </c>
      <c r="E59" s="89">
        <f>'V3'!E60</f>
        <v>0</v>
      </c>
      <c r="F59" s="88">
        <f>Dat1fix!LS56</f>
        <v>0</v>
      </c>
      <c r="G59" s="88">
        <f>Dat1fix!LR56</f>
        <v>0</v>
      </c>
      <c r="H59" s="88">
        <f>Dat1fix!LT56</f>
        <v>5</v>
      </c>
      <c r="I59" s="34"/>
      <c r="J59" s="34"/>
      <c r="K59" s="34"/>
      <c r="L59" s="34"/>
      <c r="M59" s="34"/>
    </row>
    <row r="60" spans="1:13" ht="15" customHeight="1">
      <c r="A60" s="672"/>
      <c r="B60" s="179" t="str">
        <f>Dat1fix!C57</f>
        <v>Mosjøen vgs</v>
      </c>
      <c r="C60" s="190" t="str">
        <f>Dat1fix!D57</f>
        <v>Mosjøen fengsel (HS)</v>
      </c>
      <c r="D60" s="91">
        <f>Dat1fix!G57</f>
        <v>15</v>
      </c>
      <c r="E60" s="89">
        <f>'V3'!E61</f>
        <v>0</v>
      </c>
      <c r="F60" s="88">
        <f>Dat1fix!LS57</f>
        <v>0</v>
      </c>
      <c r="G60" s="88">
        <f>Dat1fix!LR57</f>
        <v>0</v>
      </c>
      <c r="H60" s="88">
        <f>Dat1fix!LT57</f>
        <v>0</v>
      </c>
      <c r="I60" s="34"/>
      <c r="J60" s="34"/>
      <c r="K60" s="34"/>
      <c r="L60" s="34"/>
      <c r="M60" s="34"/>
    </row>
    <row r="61" spans="1:13" ht="15" customHeight="1">
      <c r="A61" s="672" t="str">
        <f>Dat1fix!B58</f>
        <v>Troms</v>
      </c>
      <c r="B61" s="673" t="str">
        <f>Dat1fix!C58</f>
        <v>Breivika vgs</v>
      </c>
      <c r="C61" s="190" t="str">
        <f>Dat1fix!D58</f>
        <v>Tromsø fengsel avd. høyere sikkerhet (HS)</v>
      </c>
      <c r="D61" s="91">
        <f>Dat1fix!G58</f>
        <v>39</v>
      </c>
      <c r="E61" s="89">
        <f>'V3'!E62</f>
        <v>4</v>
      </c>
      <c r="F61" s="88">
        <f>Dat1fix!LS58</f>
        <v>0</v>
      </c>
      <c r="G61" s="88">
        <f>Dat1fix!LR58</f>
        <v>0</v>
      </c>
      <c r="H61" s="88">
        <f>Dat1fix!LT58</f>
        <v>20</v>
      </c>
      <c r="I61" s="34"/>
      <c r="J61" s="34"/>
      <c r="K61" s="34"/>
      <c r="L61" s="34"/>
      <c r="M61" s="34"/>
    </row>
    <row r="62" spans="1:13" ht="15" customHeight="1">
      <c r="A62" s="672"/>
      <c r="B62" s="673"/>
      <c r="C62" s="190" t="str">
        <f>Dat1fix!D59</f>
        <v>Tromsø fengsel avd. lavere sikkerhet (LS)</v>
      </c>
      <c r="D62" s="91">
        <f>Dat1fix!G59</f>
        <v>20</v>
      </c>
      <c r="E62" s="89">
        <f>'V3'!E63</f>
        <v>3</v>
      </c>
      <c r="F62" s="88">
        <f>Dat1fix!LS59</f>
        <v>0</v>
      </c>
      <c r="G62" s="88">
        <f>Dat1fix!LR59</f>
        <v>0</v>
      </c>
      <c r="H62" s="88">
        <f>Dat1fix!LT59</f>
        <v>6</v>
      </c>
      <c r="I62" s="34"/>
      <c r="J62" s="34"/>
      <c r="K62" s="34"/>
      <c r="L62" s="34"/>
      <c r="M62" s="34"/>
    </row>
    <row r="63" spans="1:13" ht="15" customHeight="1">
      <c r="A63" s="672" t="str">
        <f>Dat1fix!B60</f>
        <v>Finmark</v>
      </c>
      <c r="B63" s="673" t="str">
        <f>Dat1fix!C60</f>
        <v>Vadsø vgs</v>
      </c>
      <c r="C63" s="190" t="str">
        <f>Dat1fix!D60</f>
        <v>Vadsø fengsel avd. høyere sikkerhet (HS)</v>
      </c>
      <c r="D63" s="91">
        <f>Dat1fix!G60</f>
        <v>33</v>
      </c>
      <c r="E63" s="89">
        <f>'V3'!E64</f>
        <v>0</v>
      </c>
      <c r="F63" s="88">
        <f>Dat1fix!LS60</f>
        <v>0</v>
      </c>
      <c r="G63" s="88">
        <f>Dat1fix!LR60</f>
        <v>0</v>
      </c>
      <c r="H63" s="88">
        <f>Dat1fix!LT60</f>
        <v>5</v>
      </c>
      <c r="I63" s="34"/>
      <c r="J63" s="34"/>
      <c r="K63" s="34"/>
      <c r="L63" s="34"/>
      <c r="M63" s="34"/>
    </row>
    <row r="64" spans="1:13" ht="15" customHeight="1">
      <c r="A64" s="672"/>
      <c r="B64" s="673"/>
      <c r="C64" s="190" t="str">
        <f>Dat1fix!D61</f>
        <v>Vadsø fengsel avd lavere sikkerhet (LS)</v>
      </c>
      <c r="D64" s="91">
        <f>Dat1fix!G61</f>
        <v>6</v>
      </c>
      <c r="E64" s="89">
        <f>'V3'!E65</f>
        <v>0</v>
      </c>
      <c r="F64" s="88">
        <f>Dat1fix!LS61</f>
        <v>0</v>
      </c>
      <c r="G64" s="88">
        <f>Dat1fix!LR61</f>
        <v>0</v>
      </c>
      <c r="H64" s="88">
        <f>Dat1fix!LT61</f>
        <v>0</v>
      </c>
      <c r="I64" s="34"/>
      <c r="J64" s="34"/>
      <c r="K64" s="34"/>
      <c r="L64" s="34"/>
      <c r="M64" s="34"/>
    </row>
  </sheetData>
  <mergeCells count="42">
    <mergeCell ref="A7:A9"/>
    <mergeCell ref="B7:B9"/>
    <mergeCell ref="A10:A12"/>
    <mergeCell ref="A1:H1"/>
    <mergeCell ref="F2:H2"/>
    <mergeCell ref="A2:A3"/>
    <mergeCell ref="B2:B3"/>
    <mergeCell ref="C2:C3"/>
    <mergeCell ref="D2:D3"/>
    <mergeCell ref="E2:E3"/>
    <mergeCell ref="A35:A37"/>
    <mergeCell ref="B35:B36"/>
    <mergeCell ref="A38:A41"/>
    <mergeCell ref="B38:B39"/>
    <mergeCell ref="A42:A46"/>
    <mergeCell ref="B44:B45"/>
    <mergeCell ref="A47:A49"/>
    <mergeCell ref="B47:B49"/>
    <mergeCell ref="A50:A51"/>
    <mergeCell ref="B50:B51"/>
    <mergeCell ref="A52:A54"/>
    <mergeCell ref="B52:B53"/>
    <mergeCell ref="A63:A64"/>
    <mergeCell ref="B63:B64"/>
    <mergeCell ref="A55:A56"/>
    <mergeCell ref="B55:B56"/>
    <mergeCell ref="A58:A60"/>
    <mergeCell ref="B58:B59"/>
    <mergeCell ref="A61:A62"/>
    <mergeCell ref="B61:B62"/>
    <mergeCell ref="A23:A24"/>
    <mergeCell ref="A25:A27"/>
    <mergeCell ref="A28:A34"/>
    <mergeCell ref="B28:B29"/>
    <mergeCell ref="B11:B12"/>
    <mergeCell ref="A13:A17"/>
    <mergeCell ref="B15:B16"/>
    <mergeCell ref="A18:A22"/>
    <mergeCell ref="B18:B20"/>
    <mergeCell ref="B21:B22"/>
    <mergeCell ref="B30:B31"/>
    <mergeCell ref="B32:B3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2">
    <tabColor theme="9"/>
  </sheetPr>
  <dimension ref="A1:Q16"/>
  <sheetViews>
    <sheetView topLeftCell="C1" zoomScale="70" zoomScaleNormal="70" workbookViewId="0">
      <selection activeCell="N21" sqref="N21"/>
    </sheetView>
  </sheetViews>
  <sheetFormatPr baseColWidth="10" defaultColWidth="11.453125" defaultRowHeight="14.5"/>
  <cols>
    <col min="1" max="1" width="16.453125" customWidth="1"/>
    <col min="2" max="2" width="33.1796875" customWidth="1"/>
    <col min="3" max="3" width="20.7265625" customWidth="1"/>
  </cols>
  <sheetData>
    <row r="1" spans="1:17" ht="18.5">
      <c r="A1" s="728" t="s">
        <v>1937</v>
      </c>
      <c r="B1" s="728"/>
      <c r="C1" s="728"/>
      <c r="D1" s="728"/>
      <c r="E1" s="728"/>
      <c r="F1" s="728"/>
      <c r="G1" s="728"/>
      <c r="H1" s="728"/>
      <c r="I1" s="728"/>
      <c r="J1" s="728"/>
      <c r="K1" s="728"/>
      <c r="L1" s="728"/>
      <c r="M1" s="728"/>
      <c r="N1" s="728"/>
      <c r="O1" s="728"/>
      <c r="P1" s="728"/>
      <c r="Q1" s="728"/>
    </row>
    <row r="2" spans="1:17" ht="29.25" customHeight="1">
      <c r="A2" s="730" t="s">
        <v>895</v>
      </c>
      <c r="B2" s="730" t="s">
        <v>1152</v>
      </c>
      <c r="C2" s="732" t="s">
        <v>1372</v>
      </c>
      <c r="D2" s="729" t="s">
        <v>1041</v>
      </c>
      <c r="E2" s="729"/>
      <c r="F2" s="733" t="s">
        <v>1044</v>
      </c>
      <c r="G2" s="729"/>
      <c r="H2" s="729" t="s">
        <v>1045</v>
      </c>
      <c r="I2" s="729"/>
      <c r="J2" s="734" t="s">
        <v>1067</v>
      </c>
      <c r="K2" s="729"/>
      <c r="L2" s="729" t="s">
        <v>978</v>
      </c>
      <c r="M2" s="729"/>
      <c r="N2" s="735" t="s">
        <v>1369</v>
      </c>
      <c r="O2" s="733"/>
      <c r="P2" s="729" t="s">
        <v>1050</v>
      </c>
      <c r="Q2" s="729"/>
    </row>
    <row r="3" spans="1:17">
      <c r="A3" s="731"/>
      <c r="B3" s="731"/>
      <c r="C3" s="731"/>
      <c r="D3" s="46" t="s">
        <v>1042</v>
      </c>
      <c r="E3" s="46" t="s">
        <v>1043</v>
      </c>
      <c r="F3" s="53" t="s">
        <v>1042</v>
      </c>
      <c r="G3" s="46" t="s">
        <v>1043</v>
      </c>
      <c r="H3" s="46" t="s">
        <v>1042</v>
      </c>
      <c r="I3" s="46" t="s">
        <v>1043</v>
      </c>
      <c r="J3" s="46" t="s">
        <v>1042</v>
      </c>
      <c r="K3" s="46" t="s">
        <v>1043</v>
      </c>
      <c r="L3" s="46" t="s">
        <v>1042</v>
      </c>
      <c r="M3" s="46" t="s">
        <v>1043</v>
      </c>
      <c r="N3" s="154" t="s">
        <v>1042</v>
      </c>
      <c r="O3" s="154" t="s">
        <v>1043</v>
      </c>
      <c r="P3" s="46" t="s">
        <v>1042</v>
      </c>
      <c r="Q3" s="46" t="s">
        <v>1043</v>
      </c>
    </row>
    <row r="4" spans="1:17">
      <c r="A4" s="47"/>
      <c r="B4" s="47"/>
      <c r="C4" s="47" t="s">
        <v>1154</v>
      </c>
      <c r="D4" s="92">
        <f>F4+H4+J4+L4+P4+N4</f>
        <v>57.25</v>
      </c>
      <c r="E4" s="92">
        <f>G4+I4+K4+M4+Q4+O4</f>
        <v>110.5</v>
      </c>
      <c r="F4" s="92">
        <f>Dat2fix!E4</f>
        <v>0</v>
      </c>
      <c r="G4" s="92">
        <f>Dat2fix!F4</f>
        <v>2.5</v>
      </c>
      <c r="H4" s="92">
        <f>Dat2fix!AG4</f>
        <v>36.5</v>
      </c>
      <c r="I4" s="92">
        <f>Dat2fix!AH4</f>
        <v>75.75</v>
      </c>
      <c r="J4" s="92">
        <f>Dat2fix!CC4</f>
        <v>3.5</v>
      </c>
      <c r="K4" s="92">
        <f>Dat2fix!CD4</f>
        <v>2.5</v>
      </c>
      <c r="L4" s="92">
        <f>Dat2fix!DW4</f>
        <v>1</v>
      </c>
      <c r="M4" s="92">
        <f>Dat2fix!DX4</f>
        <v>29.5</v>
      </c>
      <c r="N4" s="185">
        <f>Dat2fix!DY4</f>
        <v>14</v>
      </c>
      <c r="O4" s="185">
        <f>Dat2fix!DZ4</f>
        <v>0</v>
      </c>
      <c r="P4" s="92">
        <f>Dat2fix!EI4</f>
        <v>2.25</v>
      </c>
      <c r="Q4" s="92">
        <f>Dat2fix!EJ4</f>
        <v>0.25</v>
      </c>
    </row>
    <row r="5" spans="1:17">
      <c r="A5" s="50" t="str">
        <f>Dat2fix!B5</f>
        <v>Oslo</v>
      </c>
      <c r="B5" s="50" t="str">
        <f>Dat2fix!C5</f>
        <v>Grønland Voksenopplæringssenter</v>
      </c>
      <c r="C5" s="50" t="str">
        <f>Dat2fix!D5</f>
        <v>Oppfølgingsklasse</v>
      </c>
      <c r="D5" s="93">
        <f>F5+H5+J5+L5+N5+P5</f>
        <v>0</v>
      </c>
      <c r="E5" s="93">
        <f t="shared" ref="E5:E14" si="0">G5+I5+K5+M5+Q5</f>
        <v>29</v>
      </c>
      <c r="F5" s="93">
        <f>Dat2fix!E5</f>
        <v>0</v>
      </c>
      <c r="G5" s="93">
        <f>Dat2fix!F5</f>
        <v>0</v>
      </c>
      <c r="H5" s="93">
        <f>Dat2fix!AG5</f>
        <v>0</v>
      </c>
      <c r="I5" s="93">
        <f>Dat2fix!AH5</f>
        <v>29</v>
      </c>
      <c r="J5" s="93">
        <f>Dat2fix!CC5</f>
        <v>0</v>
      </c>
      <c r="K5" s="93">
        <f>Dat2fix!CD5</f>
        <v>0</v>
      </c>
      <c r="L5" s="93">
        <f>Dat2fix!DW5</f>
        <v>0</v>
      </c>
      <c r="M5" s="93">
        <f>Dat2fix!DX5</f>
        <v>0</v>
      </c>
      <c r="N5" s="93">
        <f>Dat2fix!DY5</f>
        <v>0</v>
      </c>
      <c r="O5" s="93">
        <f>Dat2fix!DZ5</f>
        <v>0</v>
      </c>
      <c r="P5" s="93">
        <f>Dat2fix!EI5</f>
        <v>0</v>
      </c>
      <c r="Q5" s="93">
        <f>Dat2fix!EJ5</f>
        <v>0</v>
      </c>
    </row>
    <row r="6" spans="1:17">
      <c r="A6" s="50" t="str">
        <f>Dat2fix!B6</f>
        <v>Hedmark</v>
      </c>
      <c r="B6" s="50" t="str">
        <f>Dat2fix!C6</f>
        <v>Storhamar vgs</v>
      </c>
      <c r="C6" s="50" t="str">
        <f>Dat2fix!D6</f>
        <v>Oppfølgingsklasse</v>
      </c>
      <c r="D6" s="93">
        <f t="shared" ref="D6:D14" si="1">F6+H6+J6+L6+N6+P6</f>
        <v>0</v>
      </c>
      <c r="E6" s="93">
        <f t="shared" si="0"/>
        <v>5</v>
      </c>
      <c r="F6" s="93">
        <f>Dat2fix!E6</f>
        <v>0</v>
      </c>
      <c r="G6" s="93">
        <f>Dat2fix!F6</f>
        <v>2.5</v>
      </c>
      <c r="H6" s="93">
        <f>Dat2fix!AG6</f>
        <v>0</v>
      </c>
      <c r="I6" s="93">
        <f>Dat2fix!AH6</f>
        <v>2.5</v>
      </c>
      <c r="J6" s="93">
        <f>Dat2fix!CC6</f>
        <v>0</v>
      </c>
      <c r="K6" s="93">
        <f>Dat2fix!CD6</f>
        <v>0</v>
      </c>
      <c r="L6" s="93">
        <f>Dat2fix!DW6</f>
        <v>0</v>
      </c>
      <c r="M6" s="93">
        <f>Dat2fix!DX6</f>
        <v>0</v>
      </c>
      <c r="N6" s="93">
        <f>Dat2fix!DY6</f>
        <v>0</v>
      </c>
      <c r="O6" s="93">
        <f>Dat2fix!DZ6</f>
        <v>0</v>
      </c>
      <c r="P6" s="93">
        <f>Dat2fix!EI6</f>
        <v>0</v>
      </c>
      <c r="Q6" s="93">
        <f>Dat2fix!EJ6</f>
        <v>0</v>
      </c>
    </row>
    <row r="7" spans="1:17">
      <c r="A7" s="50" t="str">
        <f>Dat2fix!B7</f>
        <v>Buskerud</v>
      </c>
      <c r="B7" s="50" t="str">
        <f>Dat2fix!C7</f>
        <v>Drammen vgs</v>
      </c>
      <c r="C7" s="50" t="str">
        <f>Dat2fix!D7</f>
        <v>Oppfølgingsklasse</v>
      </c>
      <c r="D7" s="93">
        <f t="shared" si="1"/>
        <v>0.25</v>
      </c>
      <c r="E7" s="93">
        <f t="shared" si="0"/>
        <v>8</v>
      </c>
      <c r="F7" s="93">
        <f>Dat2fix!E7</f>
        <v>0</v>
      </c>
      <c r="G7" s="93">
        <f>Dat2fix!F7</f>
        <v>0</v>
      </c>
      <c r="H7" s="93">
        <f>Dat2fix!AG7</f>
        <v>0.25</v>
      </c>
      <c r="I7" s="93">
        <f>Dat2fix!AH7</f>
        <v>5</v>
      </c>
      <c r="J7" s="93">
        <f>Dat2fix!CC7</f>
        <v>0</v>
      </c>
      <c r="K7" s="93">
        <f>Dat2fix!CD7</f>
        <v>0.25</v>
      </c>
      <c r="L7" s="93">
        <f>Dat2fix!DW7</f>
        <v>0</v>
      </c>
      <c r="M7" s="93">
        <f>Dat2fix!DX7</f>
        <v>2.75</v>
      </c>
      <c r="N7" s="93">
        <f>Dat2fix!DY7</f>
        <v>0</v>
      </c>
      <c r="O7" s="93">
        <f>Dat2fix!DZ7</f>
        <v>0</v>
      </c>
      <c r="P7" s="93">
        <f>Dat2fix!EI7</f>
        <v>0</v>
      </c>
      <c r="Q7" s="93">
        <f>Dat2fix!EJ7</f>
        <v>0</v>
      </c>
    </row>
    <row r="8" spans="1:17">
      <c r="A8" s="50" t="str">
        <f>Dat2fix!B8</f>
        <v>Vestfold</v>
      </c>
      <c r="B8" s="50" t="str">
        <f>Dat2fix!C8</f>
        <v>Færder vgs</v>
      </c>
      <c r="C8" s="50" t="str">
        <f>Dat2fix!D8</f>
        <v>Utsikten</v>
      </c>
      <c r="D8" s="93">
        <f t="shared" si="1"/>
        <v>1</v>
      </c>
      <c r="E8" s="93">
        <f t="shared" si="0"/>
        <v>23.25</v>
      </c>
      <c r="F8" s="93">
        <f>Dat2fix!E8</f>
        <v>0</v>
      </c>
      <c r="G8" s="93">
        <f>Dat2fix!F8</f>
        <v>0</v>
      </c>
      <c r="H8" s="93">
        <f>Dat2fix!AG8</f>
        <v>0.75</v>
      </c>
      <c r="I8" s="93">
        <f>Dat2fix!AH8</f>
        <v>9</v>
      </c>
      <c r="J8" s="93">
        <f>Dat2fix!CC8</f>
        <v>0</v>
      </c>
      <c r="K8" s="93">
        <f>Dat2fix!CD8</f>
        <v>0.75</v>
      </c>
      <c r="L8" s="93">
        <f>Dat2fix!DW8</f>
        <v>0.25</v>
      </c>
      <c r="M8" s="93">
        <f>Dat2fix!DX8</f>
        <v>13.5</v>
      </c>
      <c r="N8" s="93">
        <f>Dat2fix!DY8</f>
        <v>0</v>
      </c>
      <c r="O8" s="93">
        <f>Dat2fix!DZ8</f>
        <v>0</v>
      </c>
      <c r="P8" s="93">
        <f>Dat2fix!EI8</f>
        <v>0</v>
      </c>
      <c r="Q8" s="93">
        <f>Dat2fix!EJ8</f>
        <v>0</v>
      </c>
    </row>
    <row r="9" spans="1:17">
      <c r="A9" s="50" t="str">
        <f>Dat2fix!B9</f>
        <v>Telemark</v>
      </c>
      <c r="B9" s="50" t="str">
        <f>Dat2fix!C9</f>
        <v>Hjalmar Johansen vgs</v>
      </c>
      <c r="C9" s="50" t="str">
        <f>Dat2fix!D9</f>
        <v>Sluseprosjektet</v>
      </c>
      <c r="D9" s="93">
        <f t="shared" si="1"/>
        <v>6.25</v>
      </c>
      <c r="E9" s="93">
        <f t="shared" si="0"/>
        <v>7.75</v>
      </c>
      <c r="F9" s="93">
        <f>Dat2fix!E9</f>
        <v>0</v>
      </c>
      <c r="G9" s="93">
        <f>Dat2fix!F9</f>
        <v>0</v>
      </c>
      <c r="H9" s="93">
        <f>Dat2fix!AG9</f>
        <v>5.25</v>
      </c>
      <c r="I9" s="93">
        <f>Dat2fix!AH9</f>
        <v>5.25</v>
      </c>
      <c r="J9" s="93">
        <f>Dat2fix!CC9</f>
        <v>0.25</v>
      </c>
      <c r="K9" s="93">
        <f>Dat2fix!CD9</f>
        <v>0</v>
      </c>
      <c r="L9" s="93">
        <f>Dat2fix!DW9</f>
        <v>0.75</v>
      </c>
      <c r="M9" s="93">
        <f>Dat2fix!DX9</f>
        <v>2.5</v>
      </c>
      <c r="N9" s="93">
        <f>Dat2fix!DY9</f>
        <v>0</v>
      </c>
      <c r="O9" s="93">
        <f>Dat2fix!DZ9</f>
        <v>0</v>
      </c>
      <c r="P9" s="93">
        <f>Dat2fix!EI9</f>
        <v>0</v>
      </c>
      <c r="Q9" s="93">
        <f>Dat2fix!EJ9</f>
        <v>0</v>
      </c>
    </row>
    <row r="10" spans="1:17">
      <c r="A10" s="50" t="str">
        <f>Dat2fix!B10</f>
        <v>Vest-Agder</v>
      </c>
      <c r="B10" s="50" t="str">
        <f>Dat2fix!C10</f>
        <v>Kvadraturen vgs</v>
      </c>
      <c r="C10" s="50" t="str">
        <f>Dat2fix!D10</f>
        <v>Oppfølgingsklasse</v>
      </c>
      <c r="D10" s="93">
        <f t="shared" si="1"/>
        <v>3.25</v>
      </c>
      <c r="E10" s="93">
        <f t="shared" si="0"/>
        <v>0</v>
      </c>
      <c r="F10" s="93">
        <f>Dat2fix!E10</f>
        <v>0</v>
      </c>
      <c r="G10" s="93">
        <f>Dat2fix!F10</f>
        <v>0</v>
      </c>
      <c r="H10" s="93">
        <f>Dat2fix!AG10</f>
        <v>0</v>
      </c>
      <c r="I10" s="93">
        <f>Dat2fix!AH10</f>
        <v>0</v>
      </c>
      <c r="J10" s="93">
        <f>Dat2fix!CC10</f>
        <v>3.25</v>
      </c>
      <c r="K10" s="93">
        <f>Dat2fix!CD10</f>
        <v>0</v>
      </c>
      <c r="L10" s="93">
        <f>Dat2fix!DW10</f>
        <v>0</v>
      </c>
      <c r="M10" s="93">
        <f>Dat2fix!DX10</f>
        <v>0</v>
      </c>
      <c r="N10" s="93">
        <f>Dat2fix!DY10</f>
        <v>0</v>
      </c>
      <c r="O10" s="93">
        <f>Dat2fix!DZ10</f>
        <v>0</v>
      </c>
      <c r="P10" s="93">
        <f>Dat2fix!EI10</f>
        <v>0</v>
      </c>
      <c r="Q10" s="93">
        <f>Dat2fix!EJ10</f>
        <v>0</v>
      </c>
    </row>
    <row r="11" spans="1:17">
      <c r="A11" s="50" t="str">
        <f>Dat2fix!B11</f>
        <v>Hordaland</v>
      </c>
      <c r="B11" s="50" t="str">
        <f>Dat2fix!C11</f>
        <v>Åsane vgs</v>
      </c>
      <c r="C11" s="50" t="str">
        <f>Dat2fix!D11</f>
        <v>Fossane</v>
      </c>
      <c r="D11" s="93">
        <f t="shared" si="1"/>
        <v>34.75</v>
      </c>
      <c r="E11" s="93">
        <f t="shared" si="0"/>
        <v>19.25</v>
      </c>
      <c r="F11" s="93">
        <f>Dat2fix!E11</f>
        <v>0</v>
      </c>
      <c r="G11" s="93">
        <f>Dat2fix!F11</f>
        <v>0</v>
      </c>
      <c r="H11" s="93">
        <f>Dat2fix!AG11</f>
        <v>19</v>
      </c>
      <c r="I11" s="93">
        <f>Dat2fix!AH11</f>
        <v>10.25</v>
      </c>
      <c r="J11" s="93">
        <f>Dat2fix!CC11</f>
        <v>0</v>
      </c>
      <c r="K11" s="93">
        <f>Dat2fix!CD11</f>
        <v>0.5</v>
      </c>
      <c r="L11" s="93">
        <f>Dat2fix!DW11</f>
        <v>0</v>
      </c>
      <c r="M11" s="93">
        <f>Dat2fix!DX11</f>
        <v>8.5</v>
      </c>
      <c r="N11" s="93">
        <f>Dat2fix!DY11</f>
        <v>14</v>
      </c>
      <c r="O11" s="93">
        <f>Dat2fix!DZ11</f>
        <v>0</v>
      </c>
      <c r="P11" s="93">
        <f>Dat2fix!EI11</f>
        <v>1.75</v>
      </c>
      <c r="Q11" s="93">
        <f>Dat2fix!EJ11</f>
        <v>0</v>
      </c>
    </row>
    <row r="12" spans="1:17">
      <c r="A12" s="50" t="str">
        <f>Dat2fix!B12</f>
        <v>Sør-Trøndelag</v>
      </c>
      <c r="B12" s="50" t="str">
        <f>Dat2fix!C12</f>
        <v xml:space="preserve">Charlottenlund vgs </v>
      </c>
      <c r="C12" s="50" t="str">
        <f>Dat2fix!D12</f>
        <v>Oppfølgingsklasse</v>
      </c>
      <c r="D12" s="93">
        <f t="shared" si="1"/>
        <v>8.25</v>
      </c>
      <c r="E12" s="93">
        <f t="shared" si="0"/>
        <v>10.5</v>
      </c>
      <c r="F12" s="93">
        <f>Dat2fix!E12</f>
        <v>0</v>
      </c>
      <c r="G12" s="93">
        <f>Dat2fix!F12</f>
        <v>0</v>
      </c>
      <c r="H12" s="93">
        <f>Dat2fix!AG12</f>
        <v>8.25</v>
      </c>
      <c r="I12" s="93">
        <f>Dat2fix!AH12</f>
        <v>9.5</v>
      </c>
      <c r="J12" s="93">
        <f>Dat2fix!CC12</f>
        <v>0</v>
      </c>
      <c r="K12" s="93">
        <f>Dat2fix!CD12</f>
        <v>1</v>
      </c>
      <c r="L12" s="93">
        <f>Dat2fix!DW12</f>
        <v>0</v>
      </c>
      <c r="M12" s="93">
        <f>Dat2fix!DX12</f>
        <v>0</v>
      </c>
      <c r="N12" s="93">
        <f>Dat2fix!DY12</f>
        <v>0</v>
      </c>
      <c r="O12" s="93">
        <f>Dat2fix!DZ12</f>
        <v>0</v>
      </c>
      <c r="P12" s="93">
        <f>Dat2fix!EI12</f>
        <v>0</v>
      </c>
      <c r="Q12" s="93">
        <f>Dat2fix!EJ12</f>
        <v>0</v>
      </c>
    </row>
    <row r="13" spans="1:17">
      <c r="A13" s="50" t="str">
        <f>Dat2fix!B13</f>
        <v>Nord-Trøndelag</v>
      </c>
      <c r="B13" s="50" t="str">
        <f>Dat2fix!C13</f>
        <v>Steinkjer vgs</v>
      </c>
      <c r="C13" s="50" t="str">
        <f>Dat2fix!D13</f>
        <v>Furuskogen</v>
      </c>
      <c r="D13" s="93">
        <f t="shared" si="1"/>
        <v>0.25</v>
      </c>
      <c r="E13" s="93">
        <f t="shared" si="0"/>
        <v>6.5</v>
      </c>
      <c r="F13" s="93">
        <f>Dat2fix!E13</f>
        <v>0</v>
      </c>
      <c r="G13" s="93">
        <f>Dat2fix!F13</f>
        <v>0</v>
      </c>
      <c r="H13" s="93">
        <f>Dat2fix!AG13</f>
        <v>0.25</v>
      </c>
      <c r="I13" s="93">
        <f>Dat2fix!AH13</f>
        <v>4.75</v>
      </c>
      <c r="J13" s="93">
        <f>Dat2fix!CC13</f>
        <v>0</v>
      </c>
      <c r="K13" s="93">
        <f>Dat2fix!CD13</f>
        <v>0</v>
      </c>
      <c r="L13" s="93">
        <f>Dat2fix!DW13</f>
        <v>0</v>
      </c>
      <c r="M13" s="93">
        <f>Dat2fix!DX13</f>
        <v>1.75</v>
      </c>
      <c r="N13" s="93">
        <f>Dat2fix!DY13</f>
        <v>0</v>
      </c>
      <c r="O13" s="93">
        <f>Dat2fix!DZ13</f>
        <v>0</v>
      </c>
      <c r="P13" s="93">
        <f>Dat2fix!EI13</f>
        <v>0</v>
      </c>
      <c r="Q13" s="93">
        <f>Dat2fix!EJ13</f>
        <v>0</v>
      </c>
    </row>
    <row r="14" spans="1:17">
      <c r="A14" s="50" t="str">
        <f>Dat2fix!B14</f>
        <v>Nordland</v>
      </c>
      <c r="B14" s="50" t="str">
        <f>Dat2fix!C14</f>
        <v>Bodø vgs</v>
      </c>
      <c r="C14" s="50" t="str">
        <f>Dat2fix!D14</f>
        <v>Oppfølgingsklasse</v>
      </c>
      <c r="D14" s="93">
        <f t="shared" si="1"/>
        <v>3.25</v>
      </c>
      <c r="E14" s="93">
        <f t="shared" si="0"/>
        <v>1.25</v>
      </c>
      <c r="F14" s="93">
        <f>Dat2fix!E14</f>
        <v>0</v>
      </c>
      <c r="G14" s="93">
        <f>Dat2fix!F14</f>
        <v>0</v>
      </c>
      <c r="H14" s="93">
        <f>Dat2fix!AG14</f>
        <v>2.75</v>
      </c>
      <c r="I14" s="93">
        <f>Dat2fix!AH14</f>
        <v>0.5</v>
      </c>
      <c r="J14" s="93">
        <f>Dat2fix!CC14</f>
        <v>0</v>
      </c>
      <c r="K14" s="93">
        <f>Dat2fix!CD14</f>
        <v>0</v>
      </c>
      <c r="L14" s="93">
        <f>Dat2fix!DW14</f>
        <v>0</v>
      </c>
      <c r="M14" s="93">
        <f>Dat2fix!DX14</f>
        <v>0.5</v>
      </c>
      <c r="N14" s="93">
        <f>Dat2fix!DY14</f>
        <v>0</v>
      </c>
      <c r="O14" s="93">
        <f>Dat2fix!DZ14</f>
        <v>0</v>
      </c>
      <c r="P14" s="93">
        <f>Dat2fix!EI14</f>
        <v>0.5</v>
      </c>
      <c r="Q14" s="93">
        <f>Dat2fix!EJ14</f>
        <v>0.25</v>
      </c>
    </row>
    <row r="16" spans="1:17">
      <c r="D16" s="13"/>
    </row>
  </sheetData>
  <sheetProtection formatCells="0" formatColumns="0" formatRows="0" insertColumns="0" insertRows="0" insertHyperlinks="0" deleteColumns="0" deleteRows="0" sort="0" autoFilter="0" pivotTables="0"/>
  <mergeCells count="11">
    <mergeCell ref="A1:Q1"/>
    <mergeCell ref="L2:M2"/>
    <mergeCell ref="P2:Q2"/>
    <mergeCell ref="D2:E2"/>
    <mergeCell ref="A2:A3"/>
    <mergeCell ref="B2:B3"/>
    <mergeCell ref="C2:C3"/>
    <mergeCell ref="F2:G2"/>
    <mergeCell ref="H2:I2"/>
    <mergeCell ref="J2:K2"/>
    <mergeCell ref="N2:O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3">
    <tabColor theme="9"/>
  </sheetPr>
  <dimension ref="A1:I15"/>
  <sheetViews>
    <sheetView zoomScale="85" zoomScaleNormal="85" workbookViewId="0">
      <selection activeCell="A2" sqref="A2:A4"/>
    </sheetView>
  </sheetViews>
  <sheetFormatPr baseColWidth="10" defaultColWidth="11.453125" defaultRowHeight="14.5"/>
  <cols>
    <col min="1" max="1" width="16.453125" customWidth="1"/>
    <col min="2" max="2" width="33.1796875" customWidth="1"/>
    <col min="3" max="3" width="20.7265625" customWidth="1"/>
    <col min="4" max="4" width="7.7265625" customWidth="1"/>
    <col min="5" max="5" width="10.54296875" bestFit="1" customWidth="1"/>
    <col min="6" max="9" width="7.7265625" customWidth="1"/>
  </cols>
  <sheetData>
    <row r="1" spans="1:9" ht="36.75" customHeight="1">
      <c r="A1" s="736" t="s">
        <v>1938</v>
      </c>
      <c r="B1" s="736"/>
      <c r="C1" s="736"/>
      <c r="D1" s="736"/>
      <c r="E1" s="736"/>
      <c r="F1" s="736"/>
      <c r="G1" s="736"/>
      <c r="H1" s="736"/>
      <c r="I1" s="736"/>
    </row>
    <row r="2" spans="1:9" ht="17.25" customHeight="1">
      <c r="A2" s="678" t="s">
        <v>895</v>
      </c>
      <c r="B2" s="678" t="s">
        <v>1152</v>
      </c>
      <c r="C2" s="679" t="s">
        <v>1372</v>
      </c>
      <c r="D2" s="674" t="s">
        <v>1062</v>
      </c>
      <c r="E2" s="674"/>
      <c r="F2" s="674" t="s">
        <v>1064</v>
      </c>
      <c r="G2" s="674"/>
      <c r="H2" s="674" t="s">
        <v>1063</v>
      </c>
      <c r="I2" s="674"/>
    </row>
    <row r="3" spans="1:9" ht="27" customHeight="1">
      <c r="A3" s="678"/>
      <c r="B3" s="678"/>
      <c r="C3" s="678"/>
      <c r="D3" s="674"/>
      <c r="E3" s="674"/>
      <c r="F3" s="674"/>
      <c r="G3" s="674"/>
      <c r="H3" s="674"/>
      <c r="I3" s="674"/>
    </row>
    <row r="4" spans="1:9">
      <c r="A4" s="678"/>
      <c r="B4" s="678"/>
      <c r="C4" s="678"/>
      <c r="D4" s="188" t="s">
        <v>1042</v>
      </c>
      <c r="E4" s="188" t="s">
        <v>1043</v>
      </c>
      <c r="F4" s="188" t="s">
        <v>1042</v>
      </c>
      <c r="G4" s="188" t="s">
        <v>1043</v>
      </c>
      <c r="H4" s="188" t="s">
        <v>1042</v>
      </c>
      <c r="I4" s="188" t="s">
        <v>1043</v>
      </c>
    </row>
    <row r="5" spans="1:9">
      <c r="A5" s="47"/>
      <c r="B5" s="47"/>
      <c r="C5" s="47" t="s">
        <v>1154</v>
      </c>
      <c r="D5" s="240">
        <f>IF(ISNUMBER(F5/H5),F5/H5,"-")</f>
        <v>1.9039301310043668</v>
      </c>
      <c r="E5" s="240">
        <f>IF(ISNUMBER(G5/I5),G5/I5,"-")</f>
        <v>4.1538461538461542</v>
      </c>
      <c r="F5" s="92">
        <f>Dat2fix!GP4+Dat2fix!HR4+Dat2fix!JN4+Dat2fix!LH4+Dat2fix!LN4</f>
        <v>109</v>
      </c>
      <c r="G5" s="184">
        <f>Dat2fix!GQ4+Dat2fix!HS4+Dat2fix!JO4+Dat2fix!LI4</f>
        <v>459</v>
      </c>
      <c r="H5" s="94">
        <f>'V9'!D4</f>
        <v>57.25</v>
      </c>
      <c r="I5" s="92">
        <f>'V9'!E4</f>
        <v>110.5</v>
      </c>
    </row>
    <row r="6" spans="1:9">
      <c r="A6" s="50" t="str">
        <f>Dat2fix!B5</f>
        <v>Oslo</v>
      </c>
      <c r="B6" s="50" t="str">
        <f>Dat2fix!C5</f>
        <v>Grønland Voksenopplæringssenter</v>
      </c>
      <c r="C6" s="50" t="str">
        <f>Dat2fix!D5</f>
        <v>Oppfølgingsklasse</v>
      </c>
      <c r="D6" s="186" t="str">
        <f t="shared" ref="D6:E15" si="0">IF(ISNUMBER(F6/H6),F6/H6,"-")</f>
        <v>-</v>
      </c>
      <c r="E6" s="186">
        <f t="shared" si="0"/>
        <v>1.9310344827586208</v>
      </c>
      <c r="F6" s="93">
        <f>Dat2fix!GP5+Dat2fix!HR5+Dat2fix!JN5+Dat2fix!LH5+Dat2fix!LN5</f>
        <v>0</v>
      </c>
      <c r="G6" s="95">
        <f>Dat2fix!GQ5+Dat2fix!HS5+Dat2fix!JO5+Dat2fix!LI5</f>
        <v>56</v>
      </c>
      <c r="H6" s="186">
        <f>'V9'!D5</f>
        <v>0</v>
      </c>
      <c r="I6" s="93">
        <f>'V9'!E5</f>
        <v>29</v>
      </c>
    </row>
    <row r="7" spans="1:9">
      <c r="A7" s="50" t="str">
        <f>Dat2fix!B6</f>
        <v>Hedmark</v>
      </c>
      <c r="B7" s="50" t="str">
        <f>Dat2fix!C6</f>
        <v>Storhamar vgs</v>
      </c>
      <c r="C7" s="50" t="str">
        <f>Dat2fix!D6</f>
        <v>Oppfølgingsklasse</v>
      </c>
      <c r="D7" s="186" t="str">
        <f t="shared" si="0"/>
        <v>-</v>
      </c>
      <c r="E7" s="186">
        <f t="shared" si="0"/>
        <v>1.6</v>
      </c>
      <c r="F7" s="93">
        <f>Dat2fix!GP6+Dat2fix!HR6+Dat2fix!JN6+Dat2fix!LH6+Dat2fix!LN6</f>
        <v>0</v>
      </c>
      <c r="G7" s="95">
        <f>Dat2fix!GQ6+Dat2fix!HS6+Dat2fix!JO6+Dat2fix!LI6</f>
        <v>8</v>
      </c>
      <c r="H7" s="186">
        <f>'V9'!D6</f>
        <v>0</v>
      </c>
      <c r="I7" s="93">
        <f>'V9'!E6</f>
        <v>5</v>
      </c>
    </row>
    <row r="8" spans="1:9">
      <c r="A8" s="50" t="str">
        <f>Dat2fix!B7</f>
        <v>Buskerud</v>
      </c>
      <c r="B8" s="50" t="str">
        <f>Dat2fix!C7</f>
        <v>Drammen vgs</v>
      </c>
      <c r="C8" s="50" t="str">
        <f>Dat2fix!D7</f>
        <v>Oppfølgingsklasse</v>
      </c>
      <c r="D8" s="186">
        <f t="shared" si="0"/>
        <v>0</v>
      </c>
      <c r="E8" s="186">
        <f t="shared" si="0"/>
        <v>4.125</v>
      </c>
      <c r="F8" s="93">
        <f>Dat2fix!GP7+Dat2fix!HR7+Dat2fix!JN7+Dat2fix!LH7+Dat2fix!LN7</f>
        <v>0</v>
      </c>
      <c r="G8" s="95">
        <f>Dat2fix!GQ7+Dat2fix!HS7+Dat2fix!JO7+Dat2fix!LI7</f>
        <v>33</v>
      </c>
      <c r="H8" s="186">
        <f>'V9'!D7</f>
        <v>0.25</v>
      </c>
      <c r="I8" s="93">
        <f>'V9'!E7</f>
        <v>8</v>
      </c>
    </row>
    <row r="9" spans="1:9">
      <c r="A9" s="50" t="str">
        <f>Dat2fix!B8</f>
        <v>Vestfold</v>
      </c>
      <c r="B9" s="50" t="str">
        <f>Dat2fix!C8</f>
        <v>Færder vgs</v>
      </c>
      <c r="C9" s="50" t="str">
        <f>Dat2fix!D8</f>
        <v>Utsikten</v>
      </c>
      <c r="D9" s="186">
        <f t="shared" si="0"/>
        <v>3</v>
      </c>
      <c r="E9" s="186">
        <f t="shared" si="0"/>
        <v>4.21505376344086</v>
      </c>
      <c r="F9" s="93">
        <f>Dat2fix!GP8+Dat2fix!HR8+Dat2fix!JN8+Dat2fix!LH8+Dat2fix!LN8</f>
        <v>3</v>
      </c>
      <c r="G9" s="95">
        <f>Dat2fix!GQ8+Dat2fix!HS8+Dat2fix!JO8+Dat2fix!LI8</f>
        <v>98</v>
      </c>
      <c r="H9" s="186">
        <f>'V9'!D8</f>
        <v>1</v>
      </c>
      <c r="I9" s="93">
        <f>'V9'!E8</f>
        <v>23.25</v>
      </c>
    </row>
    <row r="10" spans="1:9">
      <c r="A10" s="50" t="str">
        <f>Dat2fix!B9</f>
        <v>Telemark</v>
      </c>
      <c r="B10" s="50" t="str">
        <f>Dat2fix!C9</f>
        <v>Hjalmar Johansen vgs</v>
      </c>
      <c r="C10" s="50" t="str">
        <f>Dat2fix!D9</f>
        <v>Sluseprosjektet</v>
      </c>
      <c r="D10" s="186">
        <f t="shared" si="0"/>
        <v>1.44</v>
      </c>
      <c r="E10" s="186">
        <f t="shared" si="0"/>
        <v>2.3225806451612905</v>
      </c>
      <c r="F10" s="93">
        <f>Dat2fix!GP9+Dat2fix!HR9+Dat2fix!JN9+Dat2fix!LH9+Dat2fix!LN9</f>
        <v>9</v>
      </c>
      <c r="G10" s="95">
        <f>Dat2fix!GQ9+Dat2fix!HS9+Dat2fix!JO9+Dat2fix!LI9</f>
        <v>18</v>
      </c>
      <c r="H10" s="186">
        <f>'V9'!D9</f>
        <v>6.25</v>
      </c>
      <c r="I10" s="93">
        <f>'V9'!E9</f>
        <v>7.75</v>
      </c>
    </row>
    <row r="11" spans="1:9">
      <c r="A11" s="50" t="str">
        <f>Dat2fix!B10</f>
        <v>Vest-Agder</v>
      </c>
      <c r="B11" s="50" t="str">
        <f>Dat2fix!C10</f>
        <v>Kvadraturen vgs</v>
      </c>
      <c r="C11" s="50" t="str">
        <f>Dat2fix!D10</f>
        <v>Oppfølgingsklasse</v>
      </c>
      <c r="D11" s="186">
        <f t="shared" si="0"/>
        <v>0.61538461538461542</v>
      </c>
      <c r="E11" s="186" t="str">
        <f t="shared" si="0"/>
        <v>-</v>
      </c>
      <c r="F11" s="93">
        <f>Dat2fix!GP10+Dat2fix!HR10+Dat2fix!JN10+Dat2fix!LH10+Dat2fix!LN10</f>
        <v>2</v>
      </c>
      <c r="G11" s="95">
        <f>Dat2fix!GQ10+Dat2fix!HS10+Dat2fix!JO10+Dat2fix!LI10</f>
        <v>0</v>
      </c>
      <c r="H11" s="186">
        <f>'V9'!D10</f>
        <v>3.25</v>
      </c>
      <c r="I11" s="93">
        <f>'V9'!E10</f>
        <v>0</v>
      </c>
    </row>
    <row r="12" spans="1:9">
      <c r="A12" s="50" t="str">
        <f>Dat2fix!B11</f>
        <v>Hordaland</v>
      </c>
      <c r="B12" s="50" t="str">
        <f>Dat2fix!C11</f>
        <v>Åsane vgs</v>
      </c>
      <c r="C12" s="50" t="str">
        <f>Dat2fix!D11</f>
        <v>Fossane</v>
      </c>
      <c r="D12" s="186">
        <f t="shared" si="0"/>
        <v>2.4460431654676258</v>
      </c>
      <c r="E12" s="186">
        <f t="shared" si="0"/>
        <v>5.4545454545454541</v>
      </c>
      <c r="F12" s="93">
        <f>Dat2fix!GP11+Dat2fix!HR11+Dat2fix!JN11+Dat2fix!LH11+Dat2fix!LN11</f>
        <v>85</v>
      </c>
      <c r="G12" s="95">
        <f>Dat2fix!GQ11+Dat2fix!HS11+Dat2fix!JO11+Dat2fix!LI11</f>
        <v>105</v>
      </c>
      <c r="H12" s="186">
        <f>'V9'!D11</f>
        <v>34.75</v>
      </c>
      <c r="I12" s="93">
        <f>'V9'!E11</f>
        <v>19.25</v>
      </c>
    </row>
    <row r="13" spans="1:9">
      <c r="A13" s="50" t="str">
        <f>Dat2fix!B12</f>
        <v>Sør-Trøndelag</v>
      </c>
      <c r="B13" s="50" t="str">
        <f>Dat2fix!C12</f>
        <v xml:space="preserve">Charlottenlund vgs </v>
      </c>
      <c r="C13" s="50" t="str">
        <f>Dat2fix!D12</f>
        <v>Oppfølgingsklasse</v>
      </c>
      <c r="D13" s="186">
        <f t="shared" si="0"/>
        <v>0.36363636363636365</v>
      </c>
      <c r="E13" s="186">
        <f t="shared" si="0"/>
        <v>9.4285714285714288</v>
      </c>
      <c r="F13" s="93">
        <f>Dat2fix!GP12+Dat2fix!HR12+Dat2fix!JN12+Dat2fix!LH12+Dat2fix!LN12</f>
        <v>3</v>
      </c>
      <c r="G13" s="95">
        <f>Dat2fix!GQ12+Dat2fix!HS12+Dat2fix!JO12+Dat2fix!LI12</f>
        <v>99</v>
      </c>
      <c r="H13" s="186">
        <f>'V9'!D12</f>
        <v>8.25</v>
      </c>
      <c r="I13" s="93">
        <f>'V9'!E12</f>
        <v>10.5</v>
      </c>
    </row>
    <row r="14" spans="1:9">
      <c r="A14" s="50" t="str">
        <f>Dat2fix!B13</f>
        <v>Nord-Trøndelag</v>
      </c>
      <c r="B14" s="50" t="str">
        <f>Dat2fix!C13</f>
        <v>Steinkjer vgs</v>
      </c>
      <c r="C14" s="50" t="str">
        <f>Dat2fix!D13</f>
        <v>Furuskogen</v>
      </c>
      <c r="D14" s="186">
        <f t="shared" si="0"/>
        <v>4</v>
      </c>
      <c r="E14" s="186">
        <f t="shared" si="0"/>
        <v>5.2307692307692308</v>
      </c>
      <c r="F14" s="93">
        <f>Dat2fix!GP13+Dat2fix!HR13+Dat2fix!JN13+Dat2fix!LH13+Dat2fix!LN13</f>
        <v>1</v>
      </c>
      <c r="G14" s="95">
        <f>Dat2fix!GQ13+Dat2fix!HS13+Dat2fix!JO13+Dat2fix!LI13</f>
        <v>34</v>
      </c>
      <c r="H14" s="186">
        <f>'V9'!D13</f>
        <v>0.25</v>
      </c>
      <c r="I14" s="93">
        <f>'V9'!E13</f>
        <v>6.5</v>
      </c>
    </row>
    <row r="15" spans="1:9">
      <c r="A15" s="50" t="str">
        <f>Dat2fix!B14</f>
        <v>Nordland</v>
      </c>
      <c r="B15" s="50" t="str">
        <f>Dat2fix!C14</f>
        <v>Bodø vgs</v>
      </c>
      <c r="C15" s="50" t="str">
        <f>Dat2fix!D14</f>
        <v>Oppfølgingsklasse</v>
      </c>
      <c r="D15" s="186">
        <f t="shared" si="0"/>
        <v>1.8461538461538463</v>
      </c>
      <c r="E15" s="186">
        <f t="shared" si="0"/>
        <v>6.4</v>
      </c>
      <c r="F15" s="93">
        <f>Dat2fix!GP14+Dat2fix!HR14+Dat2fix!JN14+Dat2fix!LH14+Dat2fix!LN14</f>
        <v>6</v>
      </c>
      <c r="G15" s="95">
        <f>Dat2fix!GQ14+Dat2fix!HS14+Dat2fix!JO14+Dat2fix!LI14</f>
        <v>8</v>
      </c>
      <c r="H15" s="186">
        <f>'V9'!D14</f>
        <v>3.25</v>
      </c>
      <c r="I15" s="93">
        <f>'V9'!E14</f>
        <v>1.25</v>
      </c>
    </row>
  </sheetData>
  <sheetProtection formatCells="0" formatColumns="0" formatRows="0" insertColumns="0" insertRows="0" insertHyperlinks="0" deleteColumns="0" deleteRows="0" sort="0" autoFilter="0" pivotTables="0"/>
  <mergeCells count="7">
    <mergeCell ref="A1:I1"/>
    <mergeCell ref="D2:E3"/>
    <mergeCell ref="F2:G3"/>
    <mergeCell ref="H2:I3"/>
    <mergeCell ref="C2:C4"/>
    <mergeCell ref="B2:B4"/>
    <mergeCell ref="A2:A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5">
    <tabColor theme="9"/>
  </sheetPr>
  <dimension ref="A1:F14"/>
  <sheetViews>
    <sheetView zoomScale="85" zoomScaleNormal="85" workbookViewId="0">
      <selection activeCell="A2" sqref="A2:A3"/>
    </sheetView>
  </sheetViews>
  <sheetFormatPr baseColWidth="10" defaultColWidth="11.453125" defaultRowHeight="14.5"/>
  <cols>
    <col min="1" max="1" width="16.453125" customWidth="1"/>
    <col min="2" max="2" width="33.1796875" customWidth="1"/>
    <col min="3" max="3" width="20.7265625" customWidth="1"/>
    <col min="4" max="4" width="15.1796875" customWidth="1"/>
    <col min="5" max="5" width="16.7265625" customWidth="1"/>
    <col min="6" max="6" width="15.453125" customWidth="1"/>
  </cols>
  <sheetData>
    <row r="1" spans="1:6" ht="18.5">
      <c r="A1" s="738" t="s">
        <v>1939</v>
      </c>
      <c r="B1" s="738"/>
      <c r="C1" s="738"/>
      <c r="D1" s="738"/>
      <c r="E1" s="738"/>
      <c r="F1" s="738"/>
    </row>
    <row r="2" spans="1:6" ht="15.75" customHeight="1">
      <c r="A2" s="730" t="s">
        <v>895</v>
      </c>
      <c r="B2" s="730" t="s">
        <v>1152</v>
      </c>
      <c r="C2" s="732" t="s">
        <v>1372</v>
      </c>
      <c r="D2" s="737" t="s">
        <v>1171</v>
      </c>
      <c r="E2" s="725"/>
      <c r="F2" s="664"/>
    </row>
    <row r="3" spans="1:6">
      <c r="A3" s="731"/>
      <c r="B3" s="731"/>
      <c r="C3" s="731"/>
      <c r="D3" s="37" t="s">
        <v>1052</v>
      </c>
      <c r="E3" s="56" t="s">
        <v>988</v>
      </c>
      <c r="F3" s="57" t="s">
        <v>987</v>
      </c>
    </row>
    <row r="4" spans="1:6">
      <c r="A4" s="47"/>
      <c r="B4" s="47"/>
      <c r="C4" s="47" t="s">
        <v>1154</v>
      </c>
      <c r="D4" s="92">
        <f>E4+F4</f>
        <v>125</v>
      </c>
      <c r="E4" s="92">
        <f>Dat2fix!EL5</f>
        <v>8.5</v>
      </c>
      <c r="F4" s="92">
        <f>Dat2fix!EK4</f>
        <v>116.5</v>
      </c>
    </row>
    <row r="5" spans="1:6">
      <c r="A5" s="50" t="str">
        <f>Dat2fix!B5</f>
        <v>Oslo</v>
      </c>
      <c r="B5" s="50" t="str">
        <f>Dat2fix!C5</f>
        <v>Grønland Voksenopplæringssenter</v>
      </c>
      <c r="C5" s="50" t="str">
        <f>Dat2fix!D5</f>
        <v>Oppfølgingsklasse</v>
      </c>
      <c r="D5" s="93">
        <f t="shared" ref="D5:D14" si="0">E5+F5</f>
        <v>19</v>
      </c>
      <c r="E5" s="93">
        <f>Dat2fix!EL6</f>
        <v>0.5</v>
      </c>
      <c r="F5" s="93">
        <f>Dat2fix!EK5</f>
        <v>18.5</v>
      </c>
    </row>
    <row r="6" spans="1:6">
      <c r="A6" s="50" t="str">
        <f>Dat2fix!B6</f>
        <v>Hedmark</v>
      </c>
      <c r="B6" s="50" t="str">
        <f>Dat2fix!C6</f>
        <v>Storhamar vgs</v>
      </c>
      <c r="C6" s="50" t="str">
        <f>Dat2fix!D6</f>
        <v>Oppfølgingsklasse</v>
      </c>
      <c r="D6" s="93">
        <f t="shared" si="0"/>
        <v>5.5</v>
      </c>
      <c r="E6" s="93">
        <f>Dat2fix!EL7</f>
        <v>3</v>
      </c>
      <c r="F6" s="93">
        <f>Dat2fix!EK6</f>
        <v>2.5</v>
      </c>
    </row>
    <row r="7" spans="1:6">
      <c r="A7" s="50" t="str">
        <f>Dat2fix!B7</f>
        <v>Buskerud</v>
      </c>
      <c r="B7" s="50" t="str">
        <f>Dat2fix!C7</f>
        <v>Drammen vgs</v>
      </c>
      <c r="C7" s="50" t="str">
        <f>Dat2fix!D7</f>
        <v>Oppfølgingsklasse</v>
      </c>
      <c r="D7" s="93">
        <f t="shared" si="0"/>
        <v>8.5</v>
      </c>
      <c r="E7" s="93">
        <f>Dat2fix!EL8</f>
        <v>2</v>
      </c>
      <c r="F7" s="93">
        <f>Dat2fix!EK7</f>
        <v>6.5</v>
      </c>
    </row>
    <row r="8" spans="1:6">
      <c r="A8" s="50" t="str">
        <f>Dat2fix!B8</f>
        <v>Vestfold</v>
      </c>
      <c r="B8" s="50" t="str">
        <f>Dat2fix!C8</f>
        <v>Færder vgs</v>
      </c>
      <c r="C8" s="50" t="str">
        <f>Dat2fix!D8</f>
        <v>Utsikten</v>
      </c>
      <c r="D8" s="93">
        <f t="shared" si="0"/>
        <v>18.5</v>
      </c>
      <c r="E8" s="93">
        <f>Dat2fix!EL9</f>
        <v>4.5</v>
      </c>
      <c r="F8" s="93">
        <f>Dat2fix!EK8</f>
        <v>14</v>
      </c>
    </row>
    <row r="9" spans="1:6">
      <c r="A9" s="50" t="str">
        <f>Dat2fix!B9</f>
        <v>Telemark</v>
      </c>
      <c r="B9" s="50" t="str">
        <f>Dat2fix!C9</f>
        <v>Hjalmar Johansen vgs</v>
      </c>
      <c r="C9" s="50" t="str">
        <f>Dat2fix!D9</f>
        <v>Sluseprosjektet</v>
      </c>
      <c r="D9" s="93">
        <f t="shared" si="0"/>
        <v>5.5</v>
      </c>
      <c r="E9" s="93">
        <f>Dat2fix!EL10</f>
        <v>0</v>
      </c>
      <c r="F9" s="93">
        <f>Dat2fix!EK9</f>
        <v>5.5</v>
      </c>
    </row>
    <row r="10" spans="1:6">
      <c r="A10" s="50" t="str">
        <f>Dat2fix!B10</f>
        <v>Vest-Agder</v>
      </c>
      <c r="B10" s="50" t="str">
        <f>Dat2fix!C10</f>
        <v>Kvadraturen vgs</v>
      </c>
      <c r="C10" s="50" t="str">
        <f>Dat2fix!D10</f>
        <v>Oppfølgingsklasse</v>
      </c>
      <c r="D10" s="93">
        <f t="shared" si="0"/>
        <v>9</v>
      </c>
      <c r="E10" s="93">
        <f>Dat2fix!EL11</f>
        <v>9</v>
      </c>
      <c r="F10" s="93">
        <f>Dat2fix!EK10</f>
        <v>0</v>
      </c>
    </row>
    <row r="11" spans="1:6">
      <c r="A11" s="50" t="str">
        <f>Dat2fix!B11</f>
        <v>Hordaland</v>
      </c>
      <c r="B11" s="50" t="str">
        <f>Dat2fix!C11</f>
        <v>Åsane vgs</v>
      </c>
      <c r="C11" s="50" t="str">
        <f>Dat2fix!D11</f>
        <v>Fossane</v>
      </c>
      <c r="D11" s="93">
        <f t="shared" si="0"/>
        <v>57</v>
      </c>
      <c r="E11" s="93">
        <f>Dat2fix!EL12</f>
        <v>7</v>
      </c>
      <c r="F11" s="93">
        <f>Dat2fix!EK11</f>
        <v>50</v>
      </c>
    </row>
    <row r="12" spans="1:6">
      <c r="A12" s="50" t="str">
        <f>Dat2fix!B12</f>
        <v>Sør-Trøndelag</v>
      </c>
      <c r="B12" s="50" t="str">
        <f>Dat2fix!C12</f>
        <v xml:space="preserve">Charlottenlund vgs </v>
      </c>
      <c r="C12" s="50" t="str">
        <f>Dat2fix!D12</f>
        <v>Oppfølgingsklasse</v>
      </c>
      <c r="D12" s="93">
        <f t="shared" si="0"/>
        <v>16</v>
      </c>
      <c r="E12" s="93">
        <f>Dat2fix!EL13</f>
        <v>2.5</v>
      </c>
      <c r="F12" s="93">
        <f>Dat2fix!EK12</f>
        <v>13.5</v>
      </c>
    </row>
    <row r="13" spans="1:6">
      <c r="A13" s="50" t="str">
        <f>Dat2fix!B13</f>
        <v>Nord-Trøndelag</v>
      </c>
      <c r="B13" s="50" t="str">
        <f>Dat2fix!C13</f>
        <v>Steinkjer vgs</v>
      </c>
      <c r="C13" s="50" t="str">
        <f>Dat2fix!D13</f>
        <v>Furuskogen</v>
      </c>
      <c r="D13" s="93">
        <f t="shared" si="0"/>
        <v>2</v>
      </c>
      <c r="E13" s="93">
        <f>Dat2fix!EL14</f>
        <v>0</v>
      </c>
      <c r="F13" s="93">
        <f>Dat2fix!EK13</f>
        <v>2</v>
      </c>
    </row>
    <row r="14" spans="1:6">
      <c r="A14" s="50" t="str">
        <f>Dat2fix!B14</f>
        <v>Nordland</v>
      </c>
      <c r="B14" s="50" t="str">
        <f>Dat2fix!C14</f>
        <v>Bodø vgs</v>
      </c>
      <c r="C14" s="50" t="str">
        <f>Dat2fix!D14</f>
        <v>Oppfølgingsklasse</v>
      </c>
      <c r="D14" s="93">
        <f t="shared" si="0"/>
        <v>4</v>
      </c>
      <c r="E14" s="93">
        <f>Dat2fix!EL15</f>
        <v>0</v>
      </c>
      <c r="F14" s="93">
        <f>Dat2fix!EK14</f>
        <v>4</v>
      </c>
    </row>
  </sheetData>
  <mergeCells count="5">
    <mergeCell ref="A2:A3"/>
    <mergeCell ref="B2:B3"/>
    <mergeCell ref="C2:C3"/>
    <mergeCell ref="D2:F2"/>
    <mergeCell ref="A1:F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6">
    <tabColor theme="9"/>
  </sheetPr>
  <dimension ref="A1:F66"/>
  <sheetViews>
    <sheetView zoomScale="70" zoomScaleNormal="70" workbookViewId="0">
      <selection activeCell="L10" sqref="L10"/>
    </sheetView>
  </sheetViews>
  <sheetFormatPr baseColWidth="10" defaultColWidth="10.81640625" defaultRowHeight="14.5"/>
  <cols>
    <col min="1" max="1" width="17" style="110" customWidth="1"/>
    <col min="2" max="2" width="26.54296875" style="110" customWidth="1"/>
    <col min="3" max="3" width="42.453125" style="340" bestFit="1" customWidth="1"/>
    <col min="4" max="16384" width="10.81640625" style="110"/>
  </cols>
  <sheetData>
    <row r="1" spans="1:5" ht="36.75" customHeight="1">
      <c r="A1" s="747" t="s">
        <v>1940</v>
      </c>
      <c r="B1" s="747"/>
      <c r="C1" s="747"/>
      <c r="D1" s="747"/>
      <c r="E1" s="747"/>
    </row>
    <row r="2" spans="1:5">
      <c r="A2" s="750" t="s">
        <v>895</v>
      </c>
      <c r="B2" s="750" t="s">
        <v>1152</v>
      </c>
      <c r="C2" s="751" t="s">
        <v>1153</v>
      </c>
      <c r="D2" s="748" t="s">
        <v>1293</v>
      </c>
      <c r="E2" s="749"/>
    </row>
    <row r="3" spans="1:5">
      <c r="A3" s="750"/>
      <c r="B3" s="750"/>
      <c r="C3" s="751"/>
      <c r="D3" s="111" t="s">
        <v>901</v>
      </c>
      <c r="E3" s="111" t="s">
        <v>900</v>
      </c>
    </row>
    <row r="4" spans="1:5">
      <c r="A4" s="112"/>
      <c r="B4" s="121"/>
      <c r="C4" s="443" t="s">
        <v>1154</v>
      </c>
      <c r="D4" s="444">
        <f>SUM(D7,D12,D16,D23,D29,D36,D38,D47,D55,D63)</f>
        <v>75.75</v>
      </c>
      <c r="E4" s="444">
        <f>SUM(E7,E12,E16,E23,E29,E36,E38,E47,E55,E63)</f>
        <v>36.5</v>
      </c>
    </row>
    <row r="5" spans="1:5">
      <c r="A5" s="122"/>
      <c r="B5" s="122"/>
      <c r="C5" s="445" t="s">
        <v>1317</v>
      </c>
      <c r="D5" s="123">
        <f>SUM(D9,D17,D25,D31,D13,D40,D49,D52,D57,D64,D26,D37)</f>
        <v>41.5</v>
      </c>
      <c r="E5" s="123">
        <f>SUM(E9,E17,E25,E31,E13,E40,E49,E52,E57,E64,E26,E37)</f>
        <v>19.75</v>
      </c>
    </row>
    <row r="6" spans="1:5">
      <c r="A6" s="123"/>
      <c r="B6" s="123"/>
      <c r="C6" s="445" t="s">
        <v>1316</v>
      </c>
      <c r="D6" s="123">
        <f>D4-D5</f>
        <v>34.25</v>
      </c>
      <c r="E6" s="123">
        <f>E4-E5</f>
        <v>16.75</v>
      </c>
    </row>
    <row r="7" spans="1:5" ht="15" customHeight="1">
      <c r="A7" s="739" t="s">
        <v>803</v>
      </c>
      <c r="B7" s="745" t="s">
        <v>804</v>
      </c>
      <c r="C7" s="113" t="s">
        <v>1143</v>
      </c>
      <c r="D7" s="116">
        <f>SUM(D8:D10)</f>
        <v>29</v>
      </c>
      <c r="E7" s="116"/>
    </row>
    <row r="8" spans="1:5" ht="15" customHeight="1">
      <c r="A8" s="740"/>
      <c r="B8" s="746"/>
      <c r="C8" s="115" t="s">
        <v>1528</v>
      </c>
      <c r="D8" s="51">
        <v>5.75</v>
      </c>
      <c r="E8" s="118"/>
    </row>
    <row r="9" spans="1:5">
      <c r="A9" s="740"/>
      <c r="B9" s="746"/>
      <c r="C9" s="115" t="s">
        <v>1295</v>
      </c>
      <c r="D9" s="51">
        <v>20</v>
      </c>
      <c r="E9" s="114"/>
    </row>
    <row r="10" spans="1:5">
      <c r="A10" s="740"/>
      <c r="B10" s="746"/>
      <c r="C10" s="115" t="s">
        <v>751</v>
      </c>
      <c r="D10" s="51">
        <v>3.25</v>
      </c>
      <c r="E10" s="114"/>
    </row>
    <row r="11" spans="1:5">
      <c r="A11" s="740"/>
      <c r="B11" s="746"/>
      <c r="C11" s="115"/>
      <c r="D11" s="114"/>
      <c r="E11" s="114"/>
    </row>
    <row r="12" spans="1:5">
      <c r="A12" s="739" t="s">
        <v>711</v>
      </c>
      <c r="B12" s="739" t="s">
        <v>738</v>
      </c>
      <c r="C12" s="113" t="s">
        <v>1143</v>
      </c>
      <c r="D12" s="116">
        <f>SUM(D13:D14)</f>
        <v>2.5</v>
      </c>
      <c r="E12" s="116"/>
    </row>
    <row r="13" spans="1:5">
      <c r="A13" s="740"/>
      <c r="B13" s="740"/>
      <c r="C13" s="115" t="s">
        <v>1295</v>
      </c>
      <c r="D13" s="51">
        <v>2.25</v>
      </c>
      <c r="E13" s="116"/>
    </row>
    <row r="14" spans="1:5">
      <c r="A14" s="740"/>
      <c r="B14" s="740"/>
      <c r="C14" s="115" t="s">
        <v>1301</v>
      </c>
      <c r="D14" s="51">
        <v>0.25</v>
      </c>
      <c r="E14" s="116"/>
    </row>
    <row r="15" spans="1:5">
      <c r="A15" s="744"/>
      <c r="B15" s="744"/>
      <c r="C15" s="115"/>
      <c r="D15" s="116"/>
      <c r="E15" s="116"/>
    </row>
    <row r="16" spans="1:5">
      <c r="A16" s="739" t="s">
        <v>845</v>
      </c>
      <c r="B16" s="739" t="s">
        <v>846</v>
      </c>
      <c r="C16" s="113" t="s">
        <v>1143</v>
      </c>
      <c r="D16" s="116">
        <f>SUM(D17:D21)</f>
        <v>5</v>
      </c>
      <c r="E16" s="116">
        <f>SUM(E17:E21)</f>
        <v>0.25</v>
      </c>
    </row>
    <row r="17" spans="1:5">
      <c r="A17" s="740"/>
      <c r="B17" s="740"/>
      <c r="C17" s="115" t="s">
        <v>1295</v>
      </c>
      <c r="D17" s="51">
        <v>4</v>
      </c>
      <c r="E17" s="116"/>
    </row>
    <row r="18" spans="1:5">
      <c r="A18" s="740"/>
      <c r="B18" s="740"/>
      <c r="C18" s="115" t="s">
        <v>751</v>
      </c>
      <c r="D18" s="114"/>
      <c r="E18" s="51">
        <v>0.25</v>
      </c>
    </row>
    <row r="19" spans="1:5">
      <c r="A19" s="740"/>
      <c r="B19" s="740"/>
      <c r="C19" s="115" t="s">
        <v>1528</v>
      </c>
      <c r="D19" s="51">
        <v>0.25</v>
      </c>
      <c r="E19" s="51"/>
    </row>
    <row r="20" spans="1:5">
      <c r="A20" s="740"/>
      <c r="B20" s="740"/>
      <c r="C20" s="115" t="s">
        <v>1301</v>
      </c>
      <c r="D20" s="51">
        <v>0.5</v>
      </c>
      <c r="E20" s="51"/>
    </row>
    <row r="21" spans="1:5">
      <c r="A21" s="740"/>
      <c r="B21" s="740"/>
      <c r="C21" s="115" t="s">
        <v>1298</v>
      </c>
      <c r="D21" s="51">
        <v>0.25</v>
      </c>
      <c r="E21" s="51"/>
    </row>
    <row r="22" spans="1:5">
      <c r="A22" s="740"/>
      <c r="B22" s="740"/>
      <c r="C22" s="115"/>
      <c r="D22" s="114"/>
      <c r="E22" s="114"/>
    </row>
    <row r="23" spans="1:5">
      <c r="A23" s="739" t="s">
        <v>752</v>
      </c>
      <c r="B23" s="739" t="s">
        <v>776</v>
      </c>
      <c r="C23" s="113" t="s">
        <v>1138</v>
      </c>
      <c r="D23" s="116">
        <f>SUM(D24:D27)</f>
        <v>9</v>
      </c>
      <c r="E23" s="116">
        <f>SUM(E24:E27)</f>
        <v>0.75</v>
      </c>
    </row>
    <row r="24" spans="1:5">
      <c r="A24" s="740"/>
      <c r="B24" s="740"/>
      <c r="C24" s="115" t="s">
        <v>1528</v>
      </c>
      <c r="D24" s="51">
        <v>3.5</v>
      </c>
      <c r="E24" s="118"/>
    </row>
    <row r="25" spans="1:5">
      <c r="A25" s="740"/>
      <c r="B25" s="740"/>
      <c r="C25" s="115" t="s">
        <v>1295</v>
      </c>
      <c r="D25" s="51">
        <v>3.75</v>
      </c>
      <c r="E25" s="51">
        <v>0.75</v>
      </c>
    </row>
    <row r="26" spans="1:5">
      <c r="A26" s="740"/>
      <c r="B26" s="740"/>
      <c r="C26" s="328" t="s">
        <v>1294</v>
      </c>
      <c r="D26" s="51">
        <v>1.5</v>
      </c>
      <c r="E26" s="118"/>
    </row>
    <row r="27" spans="1:5">
      <c r="A27" s="740"/>
      <c r="B27" s="740"/>
      <c r="C27" s="115" t="s">
        <v>1298</v>
      </c>
      <c r="D27" s="51">
        <v>0.25</v>
      </c>
      <c r="E27" s="118"/>
    </row>
    <row r="28" spans="1:5">
      <c r="A28" s="375"/>
      <c r="B28" s="744"/>
      <c r="C28" s="115"/>
      <c r="D28" s="114"/>
      <c r="E28" s="114"/>
    </row>
    <row r="29" spans="1:5">
      <c r="A29" s="739" t="s">
        <v>799</v>
      </c>
      <c r="B29" s="739" t="s">
        <v>862</v>
      </c>
      <c r="C29" s="113" t="s">
        <v>1135</v>
      </c>
      <c r="D29" s="116">
        <f>SUM(D30:D34)</f>
        <v>5.25</v>
      </c>
      <c r="E29" s="116">
        <f>SUM(E30:E34)</f>
        <v>5.25</v>
      </c>
    </row>
    <row r="30" spans="1:5">
      <c r="A30" s="740"/>
      <c r="B30" s="740"/>
      <c r="C30" s="115" t="s">
        <v>1528</v>
      </c>
      <c r="D30" s="51">
        <v>4.5</v>
      </c>
      <c r="E30" s="51">
        <v>3</v>
      </c>
    </row>
    <row r="31" spans="1:5">
      <c r="A31" s="740"/>
      <c r="B31" s="740"/>
      <c r="C31" s="115" t="s">
        <v>1295</v>
      </c>
      <c r="D31" s="51">
        <v>0.5</v>
      </c>
      <c r="E31" s="51">
        <v>1.75</v>
      </c>
    </row>
    <row r="32" spans="1:5">
      <c r="A32" s="375"/>
      <c r="B32" s="740"/>
      <c r="C32" s="115" t="s">
        <v>1301</v>
      </c>
      <c r="D32" s="114"/>
      <c r="E32" s="51">
        <v>0.25</v>
      </c>
    </row>
    <row r="33" spans="1:6">
      <c r="A33" s="557"/>
      <c r="B33" s="740"/>
      <c r="C33" s="115" t="s">
        <v>1298</v>
      </c>
      <c r="D33" s="114"/>
      <c r="E33" s="51">
        <v>0.25</v>
      </c>
    </row>
    <row r="34" spans="1:6">
      <c r="A34" s="557"/>
      <c r="B34" s="740"/>
      <c r="C34" s="115" t="s">
        <v>1300</v>
      </c>
      <c r="D34" s="51">
        <v>0.25</v>
      </c>
      <c r="E34" s="51"/>
    </row>
    <row r="35" spans="1:6">
      <c r="A35" s="375"/>
      <c r="B35" s="744"/>
      <c r="C35" s="115"/>
      <c r="D35" s="114"/>
      <c r="E35" s="114"/>
    </row>
    <row r="36" spans="1:6">
      <c r="A36" s="742" t="s">
        <v>890</v>
      </c>
      <c r="B36" s="739" t="s">
        <v>891</v>
      </c>
      <c r="C36" s="113" t="s">
        <v>1143</v>
      </c>
      <c r="D36" s="116">
        <v>0</v>
      </c>
      <c r="E36" s="116"/>
    </row>
    <row r="37" spans="1:6">
      <c r="A37" s="743"/>
      <c r="B37" s="740"/>
      <c r="C37" s="115"/>
      <c r="D37" s="116"/>
      <c r="E37" s="118"/>
    </row>
    <row r="38" spans="1:6" s="117" customFormat="1">
      <c r="A38" s="741" t="s">
        <v>698</v>
      </c>
      <c r="B38" s="741" t="s">
        <v>699</v>
      </c>
      <c r="C38" s="113" t="s">
        <v>1145</v>
      </c>
      <c r="D38" s="116">
        <f>SUM(D39:D45)</f>
        <v>10.25</v>
      </c>
      <c r="E38" s="116">
        <f>SUM(E39:E45)</f>
        <v>19</v>
      </c>
      <c r="F38" s="110"/>
    </row>
    <row r="39" spans="1:6" s="117" customFormat="1">
      <c r="A39" s="741"/>
      <c r="B39" s="741"/>
      <c r="C39" s="115" t="s">
        <v>1528</v>
      </c>
      <c r="D39" s="51">
        <v>2.75</v>
      </c>
      <c r="E39" s="51">
        <v>4.75</v>
      </c>
      <c r="F39" s="110"/>
    </row>
    <row r="40" spans="1:6" s="117" customFormat="1">
      <c r="A40" s="741"/>
      <c r="B40" s="741"/>
      <c r="C40" s="115" t="s">
        <v>1295</v>
      </c>
      <c r="D40" s="51">
        <v>3.25</v>
      </c>
      <c r="E40" s="51">
        <v>9.25</v>
      </c>
      <c r="F40" s="110"/>
    </row>
    <row r="41" spans="1:6" s="117" customFormat="1">
      <c r="A41" s="741"/>
      <c r="B41" s="741"/>
      <c r="C41" s="115" t="s">
        <v>1301</v>
      </c>
      <c r="D41" s="51">
        <v>1.5</v>
      </c>
      <c r="E41" s="51">
        <v>2.75</v>
      </c>
      <c r="F41" s="110"/>
    </row>
    <row r="42" spans="1:6" s="117" customFormat="1">
      <c r="A42" s="741"/>
      <c r="B42" s="741"/>
      <c r="C42" s="115" t="s">
        <v>1298</v>
      </c>
      <c r="D42" s="51">
        <v>0.75</v>
      </c>
      <c r="E42" s="118"/>
      <c r="F42" s="110"/>
    </row>
    <row r="43" spans="1:6">
      <c r="A43" s="741"/>
      <c r="B43" s="741"/>
      <c r="C43" s="115" t="s">
        <v>1299</v>
      </c>
      <c r="D43" s="51">
        <v>1.5</v>
      </c>
      <c r="E43" s="51">
        <v>0.5</v>
      </c>
    </row>
    <row r="44" spans="1:6">
      <c r="A44" s="741"/>
      <c r="B44" s="741"/>
      <c r="C44" s="115" t="s">
        <v>751</v>
      </c>
      <c r="D44" s="118"/>
      <c r="E44" s="51">
        <v>0.25</v>
      </c>
    </row>
    <row r="45" spans="1:6">
      <c r="A45" s="741"/>
      <c r="B45" s="741"/>
      <c r="C45" s="115" t="s">
        <v>1300</v>
      </c>
      <c r="D45" s="51">
        <v>0.5</v>
      </c>
      <c r="E45" s="51">
        <v>1.5</v>
      </c>
    </row>
    <row r="46" spans="1:6">
      <c r="A46" s="741"/>
      <c r="B46" s="741"/>
      <c r="C46" s="115"/>
      <c r="D46" s="118"/>
      <c r="E46" s="118"/>
    </row>
    <row r="47" spans="1:6">
      <c r="A47" s="742" t="s">
        <v>747</v>
      </c>
      <c r="B47" s="739" t="s">
        <v>1558</v>
      </c>
      <c r="C47" s="113" t="s">
        <v>1143</v>
      </c>
      <c r="D47" s="116">
        <f>SUM(D48:D53)</f>
        <v>9.5</v>
      </c>
      <c r="E47" s="116">
        <f>SUM(E48:E53)</f>
        <v>8.25</v>
      </c>
    </row>
    <row r="48" spans="1:6">
      <c r="A48" s="743"/>
      <c r="B48" s="740"/>
      <c r="C48" s="115" t="s">
        <v>1528</v>
      </c>
      <c r="D48" s="51">
        <v>2.25</v>
      </c>
      <c r="E48" s="51">
        <v>2.5</v>
      </c>
    </row>
    <row r="49" spans="1:5">
      <c r="A49" s="743"/>
      <c r="B49" s="740"/>
      <c r="C49" s="115" t="s">
        <v>1295</v>
      </c>
      <c r="D49" s="51">
        <v>5.25</v>
      </c>
      <c r="E49" s="51">
        <v>5.25</v>
      </c>
    </row>
    <row r="50" spans="1:5">
      <c r="A50" s="743"/>
      <c r="B50" s="740"/>
      <c r="C50" s="115" t="s">
        <v>1296</v>
      </c>
      <c r="D50" s="51">
        <v>1.5</v>
      </c>
      <c r="E50" s="51">
        <v>0.25</v>
      </c>
    </row>
    <row r="51" spans="1:5">
      <c r="A51" s="743"/>
      <c r="B51" s="740"/>
      <c r="C51" s="115" t="s">
        <v>1301</v>
      </c>
      <c r="D51" s="118"/>
      <c r="E51" s="51">
        <v>0.25</v>
      </c>
    </row>
    <row r="52" spans="1:5">
      <c r="A52" s="743"/>
      <c r="B52" s="740"/>
      <c r="C52" s="115" t="s">
        <v>1299</v>
      </c>
      <c r="D52" s="51">
        <v>0.25</v>
      </c>
      <c r="E52" s="118"/>
    </row>
    <row r="53" spans="1:5">
      <c r="A53" s="743"/>
      <c r="B53" s="740"/>
      <c r="C53" s="115" t="s">
        <v>1300</v>
      </c>
      <c r="D53" s="51">
        <v>0.25</v>
      </c>
      <c r="E53" s="118"/>
    </row>
    <row r="54" spans="1:5">
      <c r="A54" s="753"/>
      <c r="B54" s="744"/>
      <c r="C54" s="115"/>
      <c r="D54" s="118"/>
      <c r="E54" s="118"/>
    </row>
    <row r="55" spans="1:5">
      <c r="A55" s="742" t="s">
        <v>880</v>
      </c>
      <c r="B55" s="739" t="s">
        <v>881</v>
      </c>
      <c r="C55" s="113" t="s">
        <v>1149</v>
      </c>
      <c r="D55" s="116">
        <f>SUM(D56:D61)</f>
        <v>4.75</v>
      </c>
      <c r="E55" s="116">
        <f>SUM(E56:E61)</f>
        <v>0.25</v>
      </c>
    </row>
    <row r="56" spans="1:5">
      <c r="A56" s="743"/>
      <c r="B56" s="740"/>
      <c r="C56" s="115" t="s">
        <v>1528</v>
      </c>
      <c r="D56" s="51">
        <v>3</v>
      </c>
      <c r="E56" s="118"/>
    </row>
    <row r="57" spans="1:5">
      <c r="A57" s="743"/>
      <c r="B57" s="740"/>
      <c r="C57" s="115" t="s">
        <v>1295</v>
      </c>
      <c r="D57" s="51">
        <v>0.5</v>
      </c>
      <c r="E57" s="118"/>
    </row>
    <row r="58" spans="1:5">
      <c r="A58" s="743"/>
      <c r="B58" s="740"/>
      <c r="C58" s="115" t="s">
        <v>1297</v>
      </c>
      <c r="D58" s="51">
        <v>0.25</v>
      </c>
      <c r="E58" s="51">
        <v>0.25</v>
      </c>
    </row>
    <row r="59" spans="1:5">
      <c r="A59" s="743"/>
      <c r="B59" s="740"/>
      <c r="C59" s="115" t="s">
        <v>1301</v>
      </c>
      <c r="D59" s="51">
        <v>0.25</v>
      </c>
      <c r="E59" s="118"/>
    </row>
    <row r="60" spans="1:5">
      <c r="A60" s="743"/>
      <c r="B60" s="740"/>
      <c r="C60" s="115" t="s">
        <v>1298</v>
      </c>
      <c r="D60" s="51">
        <v>0.25</v>
      </c>
      <c r="E60" s="118"/>
    </row>
    <row r="61" spans="1:5">
      <c r="A61" s="743"/>
      <c r="B61" s="740"/>
      <c r="C61" s="115" t="s">
        <v>751</v>
      </c>
      <c r="D61" s="51">
        <v>0.5</v>
      </c>
      <c r="E61" s="118"/>
    </row>
    <row r="62" spans="1:5">
      <c r="A62" s="753"/>
      <c r="B62" s="744"/>
      <c r="C62" s="115"/>
      <c r="D62" s="118"/>
      <c r="E62" s="118"/>
    </row>
    <row r="63" spans="1:5">
      <c r="A63" s="752" t="s">
        <v>766</v>
      </c>
      <c r="B63" s="752" t="s">
        <v>767</v>
      </c>
      <c r="C63" s="113" t="s">
        <v>1143</v>
      </c>
      <c r="D63" s="116">
        <f>SUM(D64:D65)</f>
        <v>0.5</v>
      </c>
      <c r="E63" s="116">
        <f>SUM(E64:E65)</f>
        <v>2.75</v>
      </c>
    </row>
    <row r="64" spans="1:5">
      <c r="A64" s="752"/>
      <c r="B64" s="752"/>
      <c r="C64" s="115" t="s">
        <v>1295</v>
      </c>
      <c r="D64" s="51">
        <v>0.25</v>
      </c>
      <c r="E64" s="51">
        <v>2.75</v>
      </c>
    </row>
    <row r="65" spans="1:5">
      <c r="A65" s="752"/>
      <c r="B65" s="752"/>
      <c r="C65" s="115" t="s">
        <v>1301</v>
      </c>
      <c r="D65" s="51">
        <v>0.25</v>
      </c>
      <c r="E65" s="114"/>
    </row>
    <row r="66" spans="1:5">
      <c r="A66" s="752"/>
      <c r="B66" s="752"/>
      <c r="C66" s="565"/>
      <c r="D66" s="114"/>
      <c r="E66" s="114"/>
    </row>
  </sheetData>
  <mergeCells count="25">
    <mergeCell ref="B55:B62"/>
    <mergeCell ref="B63:B66"/>
    <mergeCell ref="A63:A66"/>
    <mergeCell ref="A55:A62"/>
    <mergeCell ref="A47:A54"/>
    <mergeCell ref="A1:E1"/>
    <mergeCell ref="D2:E2"/>
    <mergeCell ref="A2:A3"/>
    <mergeCell ref="B2:B3"/>
    <mergeCell ref="C2:C3"/>
    <mergeCell ref="A7:A11"/>
    <mergeCell ref="B7:B11"/>
    <mergeCell ref="A16:A22"/>
    <mergeCell ref="B16:B22"/>
    <mergeCell ref="A23:A27"/>
    <mergeCell ref="A29:A31"/>
    <mergeCell ref="B12:B15"/>
    <mergeCell ref="A12:A15"/>
    <mergeCell ref="B23:B28"/>
    <mergeCell ref="B29:B35"/>
    <mergeCell ref="B36:B37"/>
    <mergeCell ref="B38:B46"/>
    <mergeCell ref="A38:A46"/>
    <mergeCell ref="A36:A37"/>
    <mergeCell ref="B47:B5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7">
    <tabColor theme="9"/>
  </sheetPr>
  <dimension ref="A1:H14"/>
  <sheetViews>
    <sheetView zoomScale="85" zoomScaleNormal="85" workbookViewId="0">
      <selection activeCell="D4" sqref="D4"/>
    </sheetView>
  </sheetViews>
  <sheetFormatPr baseColWidth="10" defaultColWidth="11.453125" defaultRowHeight="14.5"/>
  <cols>
    <col min="1" max="1" width="16.453125" customWidth="1"/>
    <col min="2" max="2" width="33.1796875" customWidth="1"/>
    <col min="3" max="3" width="20.7265625" customWidth="1"/>
    <col min="4" max="7" width="13.7265625" customWidth="1"/>
    <col min="8" max="8" width="14.81640625" customWidth="1"/>
    <col min="9" max="15" width="13.7265625" customWidth="1"/>
  </cols>
  <sheetData>
    <row r="1" spans="1:8" ht="37.5" customHeight="1">
      <c r="A1" s="756" t="s">
        <v>1941</v>
      </c>
      <c r="B1" s="756"/>
      <c r="C1" s="756"/>
      <c r="D1" s="756"/>
      <c r="E1" s="756"/>
      <c r="F1" s="756"/>
      <c r="G1" s="756"/>
      <c r="H1" s="756"/>
    </row>
    <row r="2" spans="1:8" ht="18" customHeight="1">
      <c r="A2" s="754" t="s">
        <v>895</v>
      </c>
      <c r="B2" s="754" t="s">
        <v>1152</v>
      </c>
      <c r="C2" s="755" t="s">
        <v>1372</v>
      </c>
      <c r="D2" s="663" t="s">
        <v>1070</v>
      </c>
      <c r="E2" s="725"/>
      <c r="F2" s="725"/>
      <c r="G2" s="725"/>
      <c r="H2" s="664"/>
    </row>
    <row r="3" spans="1:8" ht="29">
      <c r="A3" s="754"/>
      <c r="B3" s="754"/>
      <c r="C3" s="754"/>
      <c r="D3" s="37" t="s">
        <v>1052</v>
      </c>
      <c r="E3" s="37" t="s">
        <v>1069</v>
      </c>
      <c r="F3" s="98" t="s">
        <v>1283</v>
      </c>
      <c r="G3" s="98" t="s">
        <v>1284</v>
      </c>
      <c r="H3" s="98" t="s">
        <v>1285</v>
      </c>
    </row>
    <row r="4" spans="1:8">
      <c r="A4" s="62"/>
      <c r="B4" s="62"/>
      <c r="C4" s="62" t="s">
        <v>1154</v>
      </c>
      <c r="D4" s="221">
        <f>Dat2fix!FI4</f>
        <v>48</v>
      </c>
      <c r="E4" s="221">
        <f>Dat2fix!GL4</f>
        <v>14</v>
      </c>
      <c r="F4" s="221">
        <f>Dat2fix!GM4</f>
        <v>7</v>
      </c>
      <c r="G4" s="221">
        <f>Dat2fix!GN4</f>
        <v>39</v>
      </c>
      <c r="H4" s="221">
        <f>Dat2fix!GO4</f>
        <v>3</v>
      </c>
    </row>
    <row r="5" spans="1:8">
      <c r="A5" s="50" t="str">
        <f>Dat2fix!B5</f>
        <v>Oslo</v>
      </c>
      <c r="B5" s="50" t="str">
        <f>Dat2fix!C5</f>
        <v>Grønland Voksenopplæringssenter</v>
      </c>
      <c r="C5" s="50" t="str">
        <f>Dat2fix!D5</f>
        <v>Oppfølgingsklasse</v>
      </c>
      <c r="D5" s="214">
        <f>Dat2fix!FI5</f>
        <v>4.5</v>
      </c>
      <c r="E5" s="214">
        <f>Dat2fix!GL5</f>
        <v>0</v>
      </c>
      <c r="F5" s="214">
        <f>Dat2fix!GM5</f>
        <v>0</v>
      </c>
      <c r="G5" s="214">
        <f>Dat2fix!GN5</f>
        <v>0</v>
      </c>
      <c r="H5" s="214">
        <f>Dat2fix!GO5</f>
        <v>0</v>
      </c>
    </row>
    <row r="6" spans="1:8">
      <c r="A6" s="50" t="str">
        <f>Dat2fix!B6</f>
        <v>Hedmark</v>
      </c>
      <c r="B6" s="50" t="str">
        <f>Dat2fix!C6</f>
        <v>Storhamar vgs</v>
      </c>
      <c r="C6" s="50" t="str">
        <f>Dat2fix!D6</f>
        <v>Oppfølgingsklasse</v>
      </c>
      <c r="D6" s="214">
        <f>Dat2fix!FI6</f>
        <v>0.5</v>
      </c>
      <c r="E6" s="214">
        <f>Dat2fix!GL6</f>
        <v>0</v>
      </c>
      <c r="F6" s="214">
        <f>Dat2fix!GM6</f>
        <v>0</v>
      </c>
      <c r="G6" s="214">
        <f>Dat2fix!GN6</f>
        <v>1</v>
      </c>
      <c r="H6" s="214">
        <f>Dat2fix!GO6</f>
        <v>0</v>
      </c>
    </row>
    <row r="7" spans="1:8">
      <c r="A7" s="50" t="str">
        <f>Dat2fix!B7</f>
        <v>Buskerud</v>
      </c>
      <c r="B7" s="50" t="str">
        <f>Dat2fix!C7</f>
        <v>Drammen vgs</v>
      </c>
      <c r="C7" s="50" t="str">
        <f>Dat2fix!D7</f>
        <v>Oppfølgingsklasse</v>
      </c>
      <c r="D7" s="214">
        <f>Dat2fix!FI7</f>
        <v>0.5</v>
      </c>
      <c r="E7" s="214">
        <f>Dat2fix!GL7</f>
        <v>0</v>
      </c>
      <c r="F7" s="214">
        <f>Dat2fix!GM7</f>
        <v>0</v>
      </c>
      <c r="G7" s="214">
        <f>Dat2fix!GN7</f>
        <v>0</v>
      </c>
      <c r="H7" s="214">
        <f>Dat2fix!GO7</f>
        <v>0</v>
      </c>
    </row>
    <row r="8" spans="1:8">
      <c r="A8" s="50" t="str">
        <f>Dat2fix!B8</f>
        <v>Vestfold</v>
      </c>
      <c r="B8" s="50" t="str">
        <f>Dat2fix!C8</f>
        <v>Færder vgs</v>
      </c>
      <c r="C8" s="50" t="str">
        <f>Dat2fix!D8</f>
        <v>Utsikten</v>
      </c>
      <c r="D8" s="214">
        <f>Dat2fix!FI8</f>
        <v>4</v>
      </c>
      <c r="E8" s="214">
        <f>Dat2fix!GL8</f>
        <v>0</v>
      </c>
      <c r="F8" s="214">
        <f>Dat2fix!GM8</f>
        <v>0</v>
      </c>
      <c r="G8" s="214">
        <f>Dat2fix!GN8</f>
        <v>0</v>
      </c>
      <c r="H8" s="214">
        <f>Dat2fix!GO8</f>
        <v>0</v>
      </c>
    </row>
    <row r="9" spans="1:8">
      <c r="A9" s="50" t="str">
        <f>Dat2fix!B9</f>
        <v>Telemark</v>
      </c>
      <c r="B9" s="50" t="str">
        <f>Dat2fix!C9</f>
        <v>Hjalmar Johansen vgs</v>
      </c>
      <c r="C9" s="50" t="str">
        <f>Dat2fix!D9</f>
        <v>Sluseprosjektet</v>
      </c>
      <c r="D9" s="214">
        <f>Dat2fix!FI9</f>
        <v>1</v>
      </c>
      <c r="E9" s="214">
        <f>Dat2fix!GL9</f>
        <v>0</v>
      </c>
      <c r="F9" s="214">
        <f>Dat2fix!GM9</f>
        <v>0</v>
      </c>
      <c r="G9" s="214">
        <f>Dat2fix!GN9</f>
        <v>0</v>
      </c>
      <c r="H9" s="214">
        <f>Dat2fix!GO9</f>
        <v>0</v>
      </c>
    </row>
    <row r="10" spans="1:8">
      <c r="A10" s="50" t="str">
        <f>Dat2fix!B10</f>
        <v>Vest-Agder</v>
      </c>
      <c r="B10" s="50" t="str">
        <f>Dat2fix!C10</f>
        <v>Kvadraturen vgs</v>
      </c>
      <c r="C10" s="50" t="str">
        <f>Dat2fix!D10</f>
        <v>Oppfølgingsklasse</v>
      </c>
      <c r="D10" s="214">
        <f>Dat2fix!FI10</f>
        <v>1</v>
      </c>
      <c r="E10" s="214">
        <f>Dat2fix!GL10</f>
        <v>0</v>
      </c>
      <c r="F10" s="214">
        <f>Dat2fix!GM10</f>
        <v>0</v>
      </c>
      <c r="G10" s="214">
        <f>Dat2fix!GN10</f>
        <v>0</v>
      </c>
      <c r="H10" s="214">
        <f>Dat2fix!GO10</f>
        <v>0</v>
      </c>
    </row>
    <row r="11" spans="1:8">
      <c r="A11" s="50" t="str">
        <f>Dat2fix!B11</f>
        <v>Hordaland</v>
      </c>
      <c r="B11" s="50" t="str">
        <f>Dat2fix!C11</f>
        <v>Åsane vgs</v>
      </c>
      <c r="C11" s="50" t="str">
        <f>Dat2fix!D11</f>
        <v>Fossane</v>
      </c>
      <c r="D11" s="214">
        <f>Dat2fix!FI11</f>
        <v>29</v>
      </c>
      <c r="E11" s="214">
        <f>Dat2fix!GL11</f>
        <v>9</v>
      </c>
      <c r="F11" s="214">
        <f>Dat2fix!GM11</f>
        <v>6</v>
      </c>
      <c r="G11" s="214">
        <f>Dat2fix!GN11</f>
        <v>29</v>
      </c>
      <c r="H11" s="214">
        <f>Dat2fix!GO11</f>
        <v>3</v>
      </c>
    </row>
    <row r="12" spans="1:8">
      <c r="A12" s="50" t="str">
        <f>Dat2fix!B12</f>
        <v>Sør-Trøndelag</v>
      </c>
      <c r="B12" s="50" t="str">
        <f>Dat2fix!C12</f>
        <v xml:space="preserve">Charlottenlund vgs </v>
      </c>
      <c r="C12" s="50" t="str">
        <f>Dat2fix!D12</f>
        <v>Oppfølgingsklasse</v>
      </c>
      <c r="D12" s="214">
        <f>Dat2fix!FI12</f>
        <v>5</v>
      </c>
      <c r="E12" s="214">
        <f>Dat2fix!GL12</f>
        <v>0</v>
      </c>
      <c r="F12" s="214">
        <f>Dat2fix!GM12</f>
        <v>0</v>
      </c>
      <c r="G12" s="214">
        <f>Dat2fix!GN12</f>
        <v>6</v>
      </c>
      <c r="H12" s="214">
        <f>Dat2fix!GO12</f>
        <v>0</v>
      </c>
    </row>
    <row r="13" spans="1:8">
      <c r="A13" s="50" t="str">
        <f>Dat2fix!B13</f>
        <v>Nord-Trøndelag</v>
      </c>
      <c r="B13" s="50" t="str">
        <f>Dat2fix!C13</f>
        <v>Steinkjer vgs</v>
      </c>
      <c r="C13" s="50" t="str">
        <f>Dat2fix!D13</f>
        <v>Furuskogen</v>
      </c>
      <c r="D13" s="214">
        <f>Dat2fix!FI13</f>
        <v>0.5</v>
      </c>
      <c r="E13" s="214">
        <f>Dat2fix!GL13</f>
        <v>3</v>
      </c>
      <c r="F13" s="214">
        <f>Dat2fix!GM13</f>
        <v>1</v>
      </c>
      <c r="G13" s="214">
        <f>Dat2fix!GN13</f>
        <v>0</v>
      </c>
      <c r="H13" s="214">
        <f>Dat2fix!GO13</f>
        <v>0</v>
      </c>
    </row>
    <row r="14" spans="1:8">
      <c r="A14" s="50" t="str">
        <f>Dat2fix!B14</f>
        <v>Nordland</v>
      </c>
      <c r="B14" s="50" t="str">
        <f>Dat2fix!C14</f>
        <v>Bodø vgs</v>
      </c>
      <c r="C14" s="50" t="str">
        <f>Dat2fix!D14</f>
        <v>Oppfølgingsklasse</v>
      </c>
      <c r="D14" s="214">
        <f>Dat2fix!FI14</f>
        <v>2</v>
      </c>
      <c r="E14" s="214">
        <f>Dat2fix!GL14</f>
        <v>2</v>
      </c>
      <c r="F14" s="214">
        <f>Dat2fix!GM14</f>
        <v>0</v>
      </c>
      <c r="G14" s="214">
        <f>Dat2fix!GN14</f>
        <v>3</v>
      </c>
      <c r="H14" s="214">
        <f>Dat2fix!GO14</f>
        <v>0</v>
      </c>
    </row>
  </sheetData>
  <sheetProtection formatCells="0" formatColumns="0" formatRows="0" insertColumns="0" insertRows="0" insertHyperlinks="0" deleteColumns="0" deleteRows="0" sort="0" autoFilter="0" pivotTables="0"/>
  <mergeCells count="5">
    <mergeCell ref="A2:A3"/>
    <mergeCell ref="B2:B3"/>
    <mergeCell ref="C2:C3"/>
    <mergeCell ref="D2:H2"/>
    <mergeCell ref="A1:H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28">
    <tabColor theme="9"/>
  </sheetPr>
  <dimension ref="A1:N14"/>
  <sheetViews>
    <sheetView topLeftCell="C1" zoomScale="85" zoomScaleNormal="85" workbookViewId="0">
      <selection activeCell="H11" sqref="H11"/>
    </sheetView>
  </sheetViews>
  <sheetFormatPr baseColWidth="10" defaultColWidth="11.453125" defaultRowHeight="14.5"/>
  <cols>
    <col min="1" max="1" width="16.453125" customWidth="1"/>
    <col min="2" max="2" width="33.1796875" customWidth="1"/>
    <col min="3" max="3" width="20.7265625" customWidth="1"/>
    <col min="4" max="4" width="10.7265625" customWidth="1"/>
    <col min="5" max="5" width="11.26953125" bestFit="1" customWidth="1"/>
    <col min="6" max="6" width="11.26953125" customWidth="1"/>
    <col min="7" max="7" width="10.7265625" customWidth="1"/>
    <col min="8" max="8" width="11.26953125" bestFit="1" customWidth="1"/>
    <col min="9" max="9" width="12.26953125" bestFit="1" customWidth="1"/>
    <col min="10" max="10" width="11.7265625" customWidth="1"/>
    <col min="11" max="11" width="11.26953125" bestFit="1" customWidth="1"/>
    <col min="12" max="12" width="11.54296875" bestFit="1" customWidth="1"/>
    <col min="13" max="13" width="10.7265625" customWidth="1"/>
    <col min="14" max="14" width="11.26953125" bestFit="1" customWidth="1"/>
    <col min="15" max="15" width="13.7265625" customWidth="1"/>
  </cols>
  <sheetData>
    <row r="1" spans="1:14" ht="18.5">
      <c r="A1" s="728" t="s">
        <v>1942</v>
      </c>
      <c r="B1" s="728"/>
      <c r="C1" s="728"/>
      <c r="D1" s="728"/>
      <c r="E1" s="728"/>
      <c r="F1" s="728"/>
      <c r="G1" s="728"/>
      <c r="H1" s="728"/>
      <c r="I1" s="728"/>
      <c r="J1" s="728"/>
      <c r="K1" s="728"/>
      <c r="L1" s="728"/>
      <c r="M1" s="728"/>
      <c r="N1" s="728"/>
    </row>
    <row r="2" spans="1:14" ht="18" customHeight="1">
      <c r="A2" s="755"/>
      <c r="B2" s="754" t="s">
        <v>1152</v>
      </c>
      <c r="C2" s="755" t="s">
        <v>1372</v>
      </c>
      <c r="D2" s="761" t="s">
        <v>1044</v>
      </c>
      <c r="E2" s="762"/>
      <c r="F2" s="763"/>
      <c r="G2" s="759" t="s">
        <v>1045</v>
      </c>
      <c r="H2" s="760"/>
      <c r="I2" s="760"/>
      <c r="J2" s="760"/>
      <c r="K2" s="760"/>
      <c r="L2" s="758"/>
      <c r="M2" s="757" t="s">
        <v>1373</v>
      </c>
      <c r="N2" s="758"/>
    </row>
    <row r="3" spans="1:14" ht="45" customHeight="1">
      <c r="A3" s="754"/>
      <c r="B3" s="754"/>
      <c r="C3" s="754"/>
      <c r="D3" s="38" t="s">
        <v>1053</v>
      </c>
      <c r="E3" s="38" t="s">
        <v>1071</v>
      </c>
      <c r="F3" s="233" t="s">
        <v>1365</v>
      </c>
      <c r="G3" s="38" t="s">
        <v>1072</v>
      </c>
      <c r="H3" s="38" t="s">
        <v>1071</v>
      </c>
      <c r="I3" s="38" t="s">
        <v>1073</v>
      </c>
      <c r="J3" s="189" t="s">
        <v>1365</v>
      </c>
      <c r="K3" s="38" t="s">
        <v>1074</v>
      </c>
      <c r="L3" s="38" t="s">
        <v>1075</v>
      </c>
      <c r="M3" s="45" t="s">
        <v>1053</v>
      </c>
      <c r="N3" s="45" t="s">
        <v>1071</v>
      </c>
    </row>
    <row r="4" spans="1:14">
      <c r="A4" s="62"/>
      <c r="B4" s="62"/>
      <c r="C4" s="62" t="s">
        <v>1154</v>
      </c>
      <c r="D4" s="58">
        <f>Dat2fix!FT4</f>
        <v>0</v>
      </c>
      <c r="E4" s="58">
        <f>Dat2fix!FU4</f>
        <v>0</v>
      </c>
      <c r="F4" s="58">
        <f>Dat2fix!FW4</f>
        <v>0</v>
      </c>
      <c r="G4" s="58">
        <f>Dat2fix!FX4</f>
        <v>163</v>
      </c>
      <c r="H4" s="58">
        <f>Dat2fix!FY4</f>
        <v>328</v>
      </c>
      <c r="I4" s="58">
        <f>Dat2fix!FZ4</f>
        <v>23</v>
      </c>
      <c r="J4" s="58">
        <f>Dat2fix!GA4</f>
        <v>51</v>
      </c>
      <c r="K4" s="58">
        <f>Dat2fix!GG4</f>
        <v>4</v>
      </c>
      <c r="L4" s="58">
        <f>Dat2fix!GH4</f>
        <v>4</v>
      </c>
      <c r="M4" s="58">
        <f>Dat2fix!GE4</f>
        <v>3</v>
      </c>
      <c r="N4" s="58">
        <f>Dat2fix!GF4</f>
        <v>0</v>
      </c>
    </row>
    <row r="5" spans="1:14">
      <c r="A5" s="50" t="str">
        <f>Dat2fix!B5</f>
        <v>Oslo</v>
      </c>
      <c r="B5" s="50" t="str">
        <f>Dat2fix!C5</f>
        <v>Grønland Voksenopplæringssenter</v>
      </c>
      <c r="C5" s="50" t="str">
        <f>Dat2fix!D5</f>
        <v>Oppfølgingsklasse</v>
      </c>
      <c r="D5" s="61">
        <f>Dat2fix!FT5</f>
        <v>0</v>
      </c>
      <c r="E5" s="61">
        <f>Dat2fix!FU5</f>
        <v>0</v>
      </c>
      <c r="F5" s="61">
        <f>Dat2fix!FW5</f>
        <v>0</v>
      </c>
      <c r="G5" s="61">
        <f>Dat2fix!FX5</f>
        <v>21</v>
      </c>
      <c r="H5" s="61">
        <f>Dat2fix!FY5</f>
        <v>46</v>
      </c>
      <c r="I5" s="61">
        <f>Dat2fix!FZ5</f>
        <v>0</v>
      </c>
      <c r="J5" s="61">
        <f>Dat2fix!GA5</f>
        <v>0</v>
      </c>
      <c r="K5" s="61">
        <f>Dat2fix!GG5</f>
        <v>0</v>
      </c>
      <c r="L5" s="61">
        <f>Dat2fix!GH5</f>
        <v>0</v>
      </c>
      <c r="M5" s="61">
        <f>Dat2fix!GE5</f>
        <v>0</v>
      </c>
      <c r="N5" s="61">
        <f>Dat2fix!GF5</f>
        <v>0</v>
      </c>
    </row>
    <row r="6" spans="1:14">
      <c r="A6" s="50" t="str">
        <f>Dat2fix!B6</f>
        <v>Hedmark</v>
      </c>
      <c r="B6" s="50" t="str">
        <f>Dat2fix!C6</f>
        <v>Storhamar vgs</v>
      </c>
      <c r="C6" s="50" t="str">
        <f>Dat2fix!D6</f>
        <v>Oppfølgingsklasse</v>
      </c>
      <c r="D6" s="61">
        <f>Dat2fix!FT6</f>
        <v>0</v>
      </c>
      <c r="E6" s="61">
        <f>Dat2fix!FU6</f>
        <v>0</v>
      </c>
      <c r="F6" s="61">
        <f>Dat2fix!FW6</f>
        <v>0</v>
      </c>
      <c r="G6" s="61">
        <f>Dat2fix!FX6</f>
        <v>3</v>
      </c>
      <c r="H6" s="61">
        <f>Dat2fix!FY6</f>
        <v>4</v>
      </c>
      <c r="I6" s="61">
        <f>Dat2fix!FZ6</f>
        <v>0</v>
      </c>
      <c r="J6" s="61">
        <f>Dat2fix!GA6</f>
        <v>0</v>
      </c>
      <c r="K6" s="61">
        <f>Dat2fix!GG6</f>
        <v>0</v>
      </c>
      <c r="L6" s="61">
        <f>Dat2fix!GH6</f>
        <v>0</v>
      </c>
      <c r="M6" s="61">
        <f>Dat2fix!GE6</f>
        <v>0</v>
      </c>
      <c r="N6" s="61">
        <f>Dat2fix!GF6</f>
        <v>0</v>
      </c>
    </row>
    <row r="7" spans="1:14">
      <c r="A7" s="50" t="str">
        <f>Dat2fix!B7</f>
        <v>Buskerud</v>
      </c>
      <c r="B7" s="50" t="str">
        <f>Dat2fix!C7</f>
        <v>Drammen vgs</v>
      </c>
      <c r="C7" s="50" t="str">
        <f>Dat2fix!D7</f>
        <v>Oppfølgingsklasse</v>
      </c>
      <c r="D7" s="61">
        <f>Dat2fix!FT7</f>
        <v>0</v>
      </c>
      <c r="E7" s="61">
        <f>Dat2fix!FU7</f>
        <v>0</v>
      </c>
      <c r="F7" s="61">
        <f>Dat2fix!FW7</f>
        <v>0</v>
      </c>
      <c r="G7" s="61">
        <f>Dat2fix!FX7</f>
        <v>5</v>
      </c>
      <c r="H7" s="61">
        <f>Dat2fix!FY7</f>
        <v>7</v>
      </c>
      <c r="I7" s="61">
        <f>Dat2fix!FZ7</f>
        <v>3</v>
      </c>
      <c r="J7" s="61">
        <f>Dat2fix!GA7</f>
        <v>7</v>
      </c>
      <c r="K7" s="61">
        <f>Dat2fix!GG7</f>
        <v>0</v>
      </c>
      <c r="L7" s="61">
        <f>Dat2fix!GH7</f>
        <v>0</v>
      </c>
      <c r="M7" s="61">
        <f>Dat2fix!GE7</f>
        <v>0</v>
      </c>
      <c r="N7" s="61">
        <f>Dat2fix!GF7</f>
        <v>0</v>
      </c>
    </row>
    <row r="8" spans="1:14">
      <c r="A8" s="50" t="str">
        <f>Dat2fix!B8</f>
        <v>Vestfold</v>
      </c>
      <c r="B8" s="50" t="str">
        <f>Dat2fix!C8</f>
        <v>Færder vgs</v>
      </c>
      <c r="C8" s="50" t="str">
        <f>Dat2fix!D8</f>
        <v>Utsikten</v>
      </c>
      <c r="D8" s="61">
        <f>Dat2fix!FT8</f>
        <v>0</v>
      </c>
      <c r="E8" s="61">
        <f>Dat2fix!FU8</f>
        <v>0</v>
      </c>
      <c r="F8" s="61">
        <f>Dat2fix!FW8</f>
        <v>0</v>
      </c>
      <c r="G8" s="61">
        <f>Dat2fix!FX8</f>
        <v>0</v>
      </c>
      <c r="H8" s="61">
        <f>Dat2fix!FY8</f>
        <v>9</v>
      </c>
      <c r="I8" s="61">
        <f>Dat2fix!FZ8</f>
        <v>0</v>
      </c>
      <c r="J8" s="61">
        <f>Dat2fix!GA8</f>
        <v>0</v>
      </c>
      <c r="K8" s="61">
        <f>Dat2fix!GG8</f>
        <v>0</v>
      </c>
      <c r="L8" s="61">
        <f>Dat2fix!GH8</f>
        <v>0</v>
      </c>
      <c r="M8" s="61">
        <f>Dat2fix!GE8</f>
        <v>0</v>
      </c>
      <c r="N8" s="61">
        <f>Dat2fix!GF8</f>
        <v>0</v>
      </c>
    </row>
    <row r="9" spans="1:14">
      <c r="A9" s="50" t="str">
        <f>Dat2fix!B9</f>
        <v>Telemark</v>
      </c>
      <c r="B9" s="50" t="str">
        <f>Dat2fix!C9</f>
        <v>Hjalmar Johansen vgs</v>
      </c>
      <c r="C9" s="50" t="str">
        <f>Dat2fix!D9</f>
        <v>Sluseprosjektet</v>
      </c>
      <c r="D9" s="61">
        <f>Dat2fix!FT9</f>
        <v>0</v>
      </c>
      <c r="E9" s="61">
        <f>Dat2fix!FU9</f>
        <v>0</v>
      </c>
      <c r="F9" s="61">
        <f>Dat2fix!FW9</f>
        <v>0</v>
      </c>
      <c r="G9" s="61">
        <f>Dat2fix!FX9</f>
        <v>20</v>
      </c>
      <c r="H9" s="61">
        <f>Dat2fix!FY9</f>
        <v>30</v>
      </c>
      <c r="I9" s="61">
        <f>Dat2fix!FZ9</f>
        <v>0</v>
      </c>
      <c r="J9" s="61">
        <f>Dat2fix!GA9</f>
        <v>0</v>
      </c>
      <c r="K9" s="61">
        <f>Dat2fix!GG9</f>
        <v>0</v>
      </c>
      <c r="L9" s="61">
        <f>Dat2fix!GH9</f>
        <v>0</v>
      </c>
      <c r="M9" s="61">
        <f>Dat2fix!GE9</f>
        <v>0</v>
      </c>
      <c r="N9" s="61">
        <f>Dat2fix!GF9</f>
        <v>0</v>
      </c>
    </row>
    <row r="10" spans="1:14">
      <c r="A10" s="50" t="str">
        <f>Dat2fix!B10</f>
        <v>Vest-Agder</v>
      </c>
      <c r="B10" s="50" t="str">
        <f>Dat2fix!C10</f>
        <v>Kvadraturen vgs</v>
      </c>
      <c r="C10" s="50" t="str">
        <f>Dat2fix!D10</f>
        <v>Oppfølgingsklasse</v>
      </c>
      <c r="D10" s="61">
        <f>Dat2fix!FT10</f>
        <v>0</v>
      </c>
      <c r="E10" s="61">
        <f>Dat2fix!FU10</f>
        <v>0</v>
      </c>
      <c r="F10" s="61">
        <f>Dat2fix!FW10</f>
        <v>0</v>
      </c>
      <c r="G10" s="61">
        <f>Dat2fix!FX10</f>
        <v>0</v>
      </c>
      <c r="H10" s="61">
        <f>Dat2fix!FY10</f>
        <v>0</v>
      </c>
      <c r="I10" s="61">
        <f>Dat2fix!FZ10</f>
        <v>0</v>
      </c>
      <c r="J10" s="61">
        <f>Dat2fix!GA10</f>
        <v>0</v>
      </c>
      <c r="K10" s="61">
        <f>Dat2fix!GG10</f>
        <v>0</v>
      </c>
      <c r="L10" s="61">
        <f>Dat2fix!GH10</f>
        <v>0</v>
      </c>
      <c r="M10" s="61">
        <f>Dat2fix!GE10</f>
        <v>0</v>
      </c>
      <c r="N10" s="61">
        <f>Dat2fix!GF10</f>
        <v>0</v>
      </c>
    </row>
    <row r="11" spans="1:14">
      <c r="A11" s="50" t="str">
        <f>Dat2fix!B11</f>
        <v>Hordaland</v>
      </c>
      <c r="B11" s="50" t="str">
        <f>Dat2fix!C11</f>
        <v>Åsane vgs</v>
      </c>
      <c r="C11" s="50" t="str">
        <f>Dat2fix!D11</f>
        <v>Fossane</v>
      </c>
      <c r="D11" s="61">
        <f>Dat2fix!FT11</f>
        <v>0</v>
      </c>
      <c r="E11" s="61">
        <f>Dat2fix!FU11</f>
        <v>0</v>
      </c>
      <c r="F11" s="61">
        <f>Dat2fix!FW11</f>
        <v>0</v>
      </c>
      <c r="G11" s="61">
        <f>Dat2fix!FX11</f>
        <v>77</v>
      </c>
      <c r="H11" s="61">
        <f>Dat2fix!FY11</f>
        <v>140</v>
      </c>
      <c r="I11" s="61">
        <f>Dat2fix!FZ11</f>
        <v>3</v>
      </c>
      <c r="J11" s="61">
        <f>Dat2fix!GA11</f>
        <v>0</v>
      </c>
      <c r="K11" s="61">
        <f>Dat2fix!GG11</f>
        <v>0</v>
      </c>
      <c r="L11" s="61">
        <f>Dat2fix!GH11</f>
        <v>0</v>
      </c>
      <c r="M11" s="61">
        <f>Dat2fix!GE11</f>
        <v>3</v>
      </c>
      <c r="N11" s="61">
        <f>Dat2fix!GF11</f>
        <v>0</v>
      </c>
    </row>
    <row r="12" spans="1:14">
      <c r="A12" s="50" t="str">
        <f>Dat2fix!B12</f>
        <v>Sør-Trøndelag</v>
      </c>
      <c r="B12" s="50" t="str">
        <f>Dat2fix!C12</f>
        <v xml:space="preserve">Charlottenlund vgs </v>
      </c>
      <c r="C12" s="50" t="str">
        <f>Dat2fix!D12</f>
        <v>Oppfølgingsklasse</v>
      </c>
      <c r="D12" s="61">
        <f>Dat2fix!FT12</f>
        <v>0</v>
      </c>
      <c r="E12" s="61">
        <f>Dat2fix!FU12</f>
        <v>0</v>
      </c>
      <c r="F12" s="61">
        <f>Dat2fix!FW12</f>
        <v>0</v>
      </c>
      <c r="G12" s="61">
        <f>Dat2fix!FX12</f>
        <v>14</v>
      </c>
      <c r="H12" s="61">
        <f>Dat2fix!FY12</f>
        <v>20</v>
      </c>
      <c r="I12" s="61">
        <f>Dat2fix!FZ12</f>
        <v>15</v>
      </c>
      <c r="J12" s="61">
        <f>Dat2fix!GA12</f>
        <v>42</v>
      </c>
      <c r="K12" s="61">
        <f>Dat2fix!GG12</f>
        <v>0</v>
      </c>
      <c r="L12" s="61">
        <f>Dat2fix!GH12</f>
        <v>0</v>
      </c>
      <c r="M12" s="61">
        <f>Dat2fix!GE12</f>
        <v>0</v>
      </c>
      <c r="N12" s="61">
        <f>Dat2fix!GF12</f>
        <v>0</v>
      </c>
    </row>
    <row r="13" spans="1:14">
      <c r="A13" s="50" t="str">
        <f>Dat2fix!B13</f>
        <v>Nord-Trøndelag</v>
      </c>
      <c r="B13" s="50" t="str">
        <f>Dat2fix!C13</f>
        <v>Steinkjer vgs</v>
      </c>
      <c r="C13" s="50" t="str">
        <f>Dat2fix!D13</f>
        <v>Furuskogen</v>
      </c>
      <c r="D13" s="61">
        <f>Dat2fix!FT13</f>
        <v>0</v>
      </c>
      <c r="E13" s="61">
        <f>Dat2fix!FU13</f>
        <v>0</v>
      </c>
      <c r="F13" s="61">
        <f>Dat2fix!FW13</f>
        <v>0</v>
      </c>
      <c r="G13" s="61">
        <f>Dat2fix!FX13</f>
        <v>16</v>
      </c>
      <c r="H13" s="61">
        <f>Dat2fix!FY13</f>
        <v>46</v>
      </c>
      <c r="I13" s="61">
        <f>Dat2fix!FZ13</f>
        <v>2</v>
      </c>
      <c r="J13" s="61">
        <f>Dat2fix!GA13</f>
        <v>2</v>
      </c>
      <c r="K13" s="61">
        <f>Dat2fix!GG13</f>
        <v>4</v>
      </c>
      <c r="L13" s="61">
        <f>Dat2fix!GH13</f>
        <v>4</v>
      </c>
      <c r="M13" s="61">
        <f>Dat2fix!GE13</f>
        <v>0</v>
      </c>
      <c r="N13" s="61">
        <f>Dat2fix!GF13</f>
        <v>0</v>
      </c>
    </row>
    <row r="14" spans="1:14">
      <c r="A14" s="50" t="str">
        <f>Dat2fix!B14</f>
        <v>Nordland</v>
      </c>
      <c r="B14" s="50" t="str">
        <f>Dat2fix!C14</f>
        <v>Bodø vgs</v>
      </c>
      <c r="C14" s="50" t="str">
        <f>Dat2fix!D14</f>
        <v>Oppfølgingsklasse</v>
      </c>
      <c r="D14" s="61">
        <f>Dat2fix!FT14</f>
        <v>0</v>
      </c>
      <c r="E14" s="61">
        <f>Dat2fix!FU14</f>
        <v>0</v>
      </c>
      <c r="F14" s="61">
        <f>Dat2fix!FW14</f>
        <v>0</v>
      </c>
      <c r="G14" s="61">
        <f>Dat2fix!FX14</f>
        <v>7</v>
      </c>
      <c r="H14" s="61">
        <f>Dat2fix!FY14</f>
        <v>26</v>
      </c>
      <c r="I14" s="61">
        <f>Dat2fix!FZ14</f>
        <v>0</v>
      </c>
      <c r="J14" s="61">
        <f>Dat2fix!GA14</f>
        <v>0</v>
      </c>
      <c r="K14" s="61">
        <f>Dat2fix!GG14</f>
        <v>0</v>
      </c>
      <c r="L14" s="61">
        <f>Dat2fix!GH14</f>
        <v>0</v>
      </c>
      <c r="M14" s="61">
        <f>Dat2fix!GE14</f>
        <v>0</v>
      </c>
      <c r="N14" s="61">
        <f>Dat2fix!GF14</f>
        <v>0</v>
      </c>
    </row>
  </sheetData>
  <sheetProtection formatCells="0" formatColumns="0" formatRows="0" insertColumns="0" insertRows="0" insertHyperlinks="0" deleteColumns="0" deleteRows="0" sort="0" autoFilter="0" pivotTables="0"/>
  <mergeCells count="7">
    <mergeCell ref="A1:N1"/>
    <mergeCell ref="M2:N2"/>
    <mergeCell ref="A2:A3"/>
    <mergeCell ref="B2:B3"/>
    <mergeCell ref="C2:C3"/>
    <mergeCell ref="G2:L2"/>
    <mergeCell ref="D2:F2"/>
  </mergeCells>
  <pageMargins left="0.7" right="0.7" top="0.75" bottom="0.75" header="0.3" footer="0.3"/>
  <ignoredErrors>
    <ignoredError sqref="G4:G14"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9">
    <tabColor rgb="FFFF0000"/>
  </sheetPr>
  <dimension ref="A1:G14"/>
  <sheetViews>
    <sheetView workbookViewId="0">
      <selection activeCell="G11" sqref="G11"/>
    </sheetView>
  </sheetViews>
  <sheetFormatPr baseColWidth="10" defaultColWidth="11.453125" defaultRowHeight="14.5"/>
  <cols>
    <col min="1" max="1" width="16.453125" customWidth="1"/>
    <col min="2" max="2" width="33.1796875" customWidth="1"/>
    <col min="3" max="3" width="20.7265625" customWidth="1"/>
    <col min="4" max="7" width="13.7265625" customWidth="1"/>
    <col min="8" max="14" width="10.7265625" customWidth="1"/>
    <col min="15" max="15" width="13.7265625" customWidth="1"/>
  </cols>
  <sheetData>
    <row r="1" spans="1:7" ht="18.5">
      <c r="A1" s="728" t="s">
        <v>1378</v>
      </c>
      <c r="B1" s="728"/>
      <c r="C1" s="728"/>
      <c r="D1" s="728"/>
      <c r="E1" s="728"/>
      <c r="F1" s="728"/>
      <c r="G1" s="728"/>
    </row>
    <row r="2" spans="1:7" ht="18" customHeight="1">
      <c r="A2" s="754"/>
      <c r="B2" s="754" t="s">
        <v>1152</v>
      </c>
      <c r="C2" s="755" t="s">
        <v>1372</v>
      </c>
      <c r="D2" s="726" t="s">
        <v>1064</v>
      </c>
      <c r="E2" s="724" t="s">
        <v>1077</v>
      </c>
      <c r="F2" s="764"/>
      <c r="G2" s="764"/>
    </row>
    <row r="3" spans="1:7" ht="45" customHeight="1">
      <c r="A3" s="754"/>
      <c r="B3" s="754"/>
      <c r="C3" s="754"/>
      <c r="D3" s="727"/>
      <c r="E3" s="40" t="s">
        <v>1049</v>
      </c>
      <c r="F3" s="40" t="s">
        <v>1078</v>
      </c>
      <c r="G3" s="40" t="s">
        <v>978</v>
      </c>
    </row>
    <row r="4" spans="1:7">
      <c r="A4" s="62"/>
      <c r="B4" s="62"/>
      <c r="C4" s="62" t="s">
        <v>1154</v>
      </c>
      <c r="D4" s="96">
        <f>'V18'!D5</f>
        <v>135.5</v>
      </c>
      <c r="E4" s="58">
        <f>Dat2fix!GF4</f>
        <v>0</v>
      </c>
      <c r="F4" s="58">
        <f>Dat2fix!GE4</f>
        <v>3</v>
      </c>
      <c r="G4" s="58">
        <f>Dat2fix!GG4</f>
        <v>4</v>
      </c>
    </row>
    <row r="5" spans="1:7">
      <c r="A5" s="50" t="str">
        <f>Dat2fix!B5</f>
        <v>Oslo</v>
      </c>
      <c r="B5" s="50" t="str">
        <f>Dat2fix!C5</f>
        <v>Grønland Voksenopplæringssenter</v>
      </c>
      <c r="C5" s="50" t="str">
        <f>Dat2fix!D5</f>
        <v>Oppfølgingsklasse</v>
      </c>
      <c r="D5" s="97">
        <f>'V18'!D6</f>
        <v>0</v>
      </c>
      <c r="E5" s="61">
        <f>Dat2fix!GF5</f>
        <v>0</v>
      </c>
      <c r="F5" s="61">
        <f>Dat2fix!GE5</f>
        <v>0</v>
      </c>
      <c r="G5" s="61">
        <f>Dat2fix!GG5</f>
        <v>0</v>
      </c>
    </row>
    <row r="6" spans="1:7">
      <c r="A6" s="50" t="str">
        <f>Dat2fix!B6</f>
        <v>Hedmark</v>
      </c>
      <c r="B6" s="50" t="str">
        <f>Dat2fix!C6</f>
        <v>Storhamar vgs</v>
      </c>
      <c r="C6" s="50" t="str">
        <f>Dat2fix!D6</f>
        <v>Oppfølgingsklasse</v>
      </c>
      <c r="D6" s="97">
        <f>'V18'!D7</f>
        <v>0</v>
      </c>
      <c r="E6" s="61">
        <f>Dat2fix!GF6</f>
        <v>0</v>
      </c>
      <c r="F6" s="61">
        <f>Dat2fix!GE6</f>
        <v>0</v>
      </c>
      <c r="G6" s="61">
        <f>Dat2fix!GG6</f>
        <v>0</v>
      </c>
    </row>
    <row r="7" spans="1:7">
      <c r="A7" s="50" t="str">
        <f>Dat2fix!B7</f>
        <v>Buskerud</v>
      </c>
      <c r="B7" s="50" t="str">
        <f>Dat2fix!C7</f>
        <v>Drammen vgs</v>
      </c>
      <c r="C7" s="50" t="str">
        <f>Dat2fix!D7</f>
        <v>Oppfølgingsklasse</v>
      </c>
      <c r="D7" s="97">
        <f>'V18'!D8</f>
        <v>2</v>
      </c>
      <c r="E7" s="61">
        <f>Dat2fix!GF7</f>
        <v>0</v>
      </c>
      <c r="F7" s="61">
        <f>Dat2fix!GE7</f>
        <v>0</v>
      </c>
      <c r="G7" s="61">
        <f>Dat2fix!GG7</f>
        <v>0</v>
      </c>
    </row>
    <row r="8" spans="1:7">
      <c r="A8" s="50" t="str">
        <f>Dat2fix!B8</f>
        <v>Vestfold</v>
      </c>
      <c r="B8" s="50" t="str">
        <f>Dat2fix!C8</f>
        <v>Færder vgs</v>
      </c>
      <c r="C8" s="50" t="str">
        <f>Dat2fix!D8</f>
        <v>Utsikten</v>
      </c>
      <c r="D8" s="97">
        <f>'V18'!D9</f>
        <v>4</v>
      </c>
      <c r="E8" s="61">
        <f>Dat2fix!GF8</f>
        <v>0</v>
      </c>
      <c r="F8" s="61">
        <f>Dat2fix!GE8</f>
        <v>0</v>
      </c>
      <c r="G8" s="61">
        <f>Dat2fix!GG8</f>
        <v>0</v>
      </c>
    </row>
    <row r="9" spans="1:7">
      <c r="A9" s="50" t="str">
        <f>Dat2fix!B9</f>
        <v>Telemark</v>
      </c>
      <c r="B9" s="50" t="str">
        <f>Dat2fix!C9</f>
        <v>Hjalmar Johansen vgs</v>
      </c>
      <c r="C9" s="50" t="str">
        <f>Dat2fix!D9</f>
        <v>Sluseprosjektet</v>
      </c>
      <c r="D9" s="97">
        <f>'V18'!D10</f>
        <v>9</v>
      </c>
      <c r="E9" s="61">
        <f>Dat2fix!GF9</f>
        <v>0</v>
      </c>
      <c r="F9" s="61">
        <f>Dat2fix!GE9</f>
        <v>0</v>
      </c>
      <c r="G9" s="61">
        <f>Dat2fix!GG9</f>
        <v>0</v>
      </c>
    </row>
    <row r="10" spans="1:7">
      <c r="A10" s="50" t="str">
        <f>Dat2fix!B10</f>
        <v>Vest-Agder</v>
      </c>
      <c r="B10" s="50" t="str">
        <f>Dat2fix!C10</f>
        <v>Kvadraturen vgs</v>
      </c>
      <c r="C10" s="50" t="str">
        <f>Dat2fix!D10</f>
        <v>Oppfølgingsklasse</v>
      </c>
      <c r="D10" s="97">
        <f>'V18'!D11</f>
        <v>2</v>
      </c>
      <c r="E10" s="61">
        <f>Dat2fix!GF10</f>
        <v>0</v>
      </c>
      <c r="F10" s="61">
        <f>Dat2fix!GE10</f>
        <v>0</v>
      </c>
      <c r="G10" s="61">
        <f>Dat2fix!GG10</f>
        <v>0</v>
      </c>
    </row>
    <row r="11" spans="1:7">
      <c r="A11" s="50" t="str">
        <f>Dat2fix!B11</f>
        <v>Hordaland</v>
      </c>
      <c r="B11" s="50" t="str">
        <f>Dat2fix!C11</f>
        <v>Åsane vgs</v>
      </c>
      <c r="C11" s="50" t="str">
        <f>Dat2fix!D11</f>
        <v>Fossane</v>
      </c>
      <c r="D11" s="97">
        <f>'V18'!D12</f>
        <v>112.5</v>
      </c>
      <c r="E11" s="61">
        <f>Dat2fix!GF11</f>
        <v>0</v>
      </c>
      <c r="F11" s="61">
        <f>Dat2fix!GE11</f>
        <v>3</v>
      </c>
      <c r="G11" s="61">
        <f>Dat2fix!GG11</f>
        <v>0</v>
      </c>
    </row>
    <row r="12" spans="1:7">
      <c r="A12" s="50" t="str">
        <f>Dat2fix!B12</f>
        <v>Sør-Trøndelag</v>
      </c>
      <c r="B12" s="50" t="str">
        <f>Dat2fix!C12</f>
        <v xml:space="preserve">Charlottenlund vgs </v>
      </c>
      <c r="C12" s="50" t="str">
        <f>Dat2fix!D12</f>
        <v>Oppfølgingsklasse</v>
      </c>
      <c r="D12" s="97">
        <f>'V18'!D13</f>
        <v>10</v>
      </c>
      <c r="E12" s="61">
        <f>Dat2fix!GF12</f>
        <v>0</v>
      </c>
      <c r="F12" s="61">
        <f>Dat2fix!GE12</f>
        <v>0</v>
      </c>
      <c r="G12" s="61">
        <f>Dat2fix!GG12</f>
        <v>0</v>
      </c>
    </row>
    <row r="13" spans="1:7">
      <c r="A13" s="50" t="str">
        <f>Dat2fix!B13</f>
        <v>Nord-Trøndelag</v>
      </c>
      <c r="B13" s="50" t="str">
        <f>Dat2fix!C13</f>
        <v>Steinkjer vgs</v>
      </c>
      <c r="C13" s="50" t="str">
        <f>Dat2fix!D13</f>
        <v>Furuskogen</v>
      </c>
      <c r="D13" s="97">
        <f>'V18'!D14</f>
        <v>2</v>
      </c>
      <c r="E13" s="61">
        <f>Dat2fix!GF13</f>
        <v>0</v>
      </c>
      <c r="F13" s="61">
        <f>Dat2fix!GE13</f>
        <v>0</v>
      </c>
      <c r="G13" s="61">
        <f>Dat2fix!GG13</f>
        <v>4</v>
      </c>
    </row>
    <row r="14" spans="1:7">
      <c r="A14" s="50" t="str">
        <f>Dat2fix!B14</f>
        <v>Nordland</v>
      </c>
      <c r="B14" s="50" t="str">
        <f>Dat2fix!C14</f>
        <v>Bodø vgs</v>
      </c>
      <c r="C14" s="50" t="str">
        <f>Dat2fix!D14</f>
        <v>Oppfølgingsklasse</v>
      </c>
      <c r="D14" s="97">
        <f>'V18'!D15</f>
        <v>6</v>
      </c>
      <c r="E14" s="61">
        <f>Dat2fix!GF14</f>
        <v>0</v>
      </c>
      <c r="F14" s="61">
        <f>Dat2fix!GE14</f>
        <v>0</v>
      </c>
      <c r="G14" s="61">
        <f>Dat2fix!GG14</f>
        <v>0</v>
      </c>
    </row>
  </sheetData>
  <mergeCells count="6">
    <mergeCell ref="A1:G1"/>
    <mergeCell ref="E2:G2"/>
    <mergeCell ref="A2:A3"/>
    <mergeCell ref="B2:B3"/>
    <mergeCell ref="C2:C3"/>
    <mergeCell ref="D2: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2:ADG34"/>
  <sheetViews>
    <sheetView topLeftCell="VF1" zoomScaleNormal="100" zoomScalePageLayoutView="85" workbookViewId="0">
      <selection activeCell="VO3" sqref="VO3"/>
    </sheetView>
  </sheetViews>
  <sheetFormatPr baseColWidth="10" defaultColWidth="11.453125" defaultRowHeight="14.5"/>
  <cols>
    <col min="7" max="7" width="34.453125" customWidth="1"/>
    <col min="8" max="8" width="18.453125" bestFit="1" customWidth="1"/>
    <col min="26" max="30" width="12.453125" customWidth="1"/>
  </cols>
  <sheetData>
    <row r="2" spans="1:787">
      <c r="A2">
        <f>IF(A3=A4,1,0)</f>
        <v>1</v>
      </c>
      <c r="B2">
        <f>IF(B3=B4,1,0)</f>
        <v>1</v>
      </c>
      <c r="C2">
        <f>IF(C3=C4,1,0)</f>
        <v>1</v>
      </c>
      <c r="D2">
        <f>IF(D3=D4,1,0)</f>
        <v>1</v>
      </c>
      <c r="E2">
        <f>IF(E3=E4,1,0)</f>
        <v>1</v>
      </c>
      <c r="F2">
        <f t="shared" ref="F2" si="0">IF(F3=F4,1,0)</f>
        <v>1</v>
      </c>
      <c r="G2">
        <f t="shared" ref="G2" si="1">IF(G3=G4,1,0)</f>
        <v>1</v>
      </c>
      <c r="H2">
        <f t="shared" ref="H2" si="2">IF(H3=H4,1,0)</f>
        <v>1</v>
      </c>
      <c r="I2">
        <f t="shared" ref="I2" si="3">IF(I3=I4,1,0)</f>
        <v>1</v>
      </c>
      <c r="J2">
        <f t="shared" ref="J2" si="4">IF(J3=J4,1,0)</f>
        <v>1</v>
      </c>
      <c r="K2">
        <f t="shared" ref="K2" si="5">IF(K3=K4,1,0)</f>
        <v>1</v>
      </c>
      <c r="L2">
        <f t="shared" ref="L2" si="6">IF(L3=L4,1,0)</f>
        <v>1</v>
      </c>
      <c r="M2">
        <f t="shared" ref="M2" si="7">IF(M3=M4,1,0)</f>
        <v>1</v>
      </c>
      <c r="N2">
        <f t="shared" ref="N2" si="8">IF(N3=N4,1,0)</f>
        <v>1</v>
      </c>
      <c r="O2">
        <f t="shared" ref="O2" si="9">IF(O3=O4,1,0)</f>
        <v>1</v>
      </c>
      <c r="P2">
        <f t="shared" ref="P2" si="10">IF(P3=P4,1,0)</f>
        <v>1</v>
      </c>
      <c r="Q2">
        <f t="shared" ref="Q2" si="11">IF(Q3=Q4,1,0)</f>
        <v>1</v>
      </c>
      <c r="R2">
        <f t="shared" ref="R2" si="12">IF(R3=R4,1,0)</f>
        <v>1</v>
      </c>
      <c r="S2">
        <f t="shared" ref="S2" si="13">IF(S3=S4,1,0)</f>
        <v>1</v>
      </c>
      <c r="T2">
        <f t="shared" ref="T2" si="14">IF(T3=T4,1,0)</f>
        <v>1</v>
      </c>
      <c r="U2">
        <f t="shared" ref="U2" si="15">IF(U3=U4,1,0)</f>
        <v>1</v>
      </c>
      <c r="V2">
        <f t="shared" ref="V2" si="16">IF(V3=V4,1,0)</f>
        <v>1</v>
      </c>
      <c r="W2">
        <f t="shared" ref="W2" si="17">IF(W3=W4,1,0)</f>
        <v>1</v>
      </c>
      <c r="X2">
        <f t="shared" ref="X2" si="18">IF(X3=X4,1,0)</f>
        <v>1</v>
      </c>
      <c r="Y2">
        <f t="shared" ref="Y2" si="19">IF(Y3=Y4,1,0)</f>
        <v>1</v>
      </c>
      <c r="Z2">
        <f>IF(Z3=Z4,1,0)</f>
        <v>1</v>
      </c>
      <c r="AA2">
        <f t="shared" ref="AA2:CL2" si="20">IF(AA3=AA4,1,0)</f>
        <v>1</v>
      </c>
      <c r="AB2">
        <f t="shared" si="20"/>
        <v>1</v>
      </c>
      <c r="AC2">
        <f t="shared" si="20"/>
        <v>1</v>
      </c>
      <c r="AD2">
        <f t="shared" si="20"/>
        <v>1</v>
      </c>
      <c r="AE2">
        <f t="shared" si="20"/>
        <v>1</v>
      </c>
      <c r="AF2">
        <f t="shared" si="20"/>
        <v>1</v>
      </c>
      <c r="AG2">
        <f t="shared" si="20"/>
        <v>1</v>
      </c>
      <c r="AH2">
        <f t="shared" si="20"/>
        <v>1</v>
      </c>
      <c r="AI2">
        <f t="shared" si="20"/>
        <v>1</v>
      </c>
      <c r="AJ2">
        <f t="shared" si="20"/>
        <v>1</v>
      </c>
      <c r="AK2">
        <f t="shared" si="20"/>
        <v>1</v>
      </c>
      <c r="AL2">
        <f t="shared" si="20"/>
        <v>1</v>
      </c>
      <c r="AM2">
        <f t="shared" si="20"/>
        <v>1</v>
      </c>
      <c r="AN2">
        <f t="shared" si="20"/>
        <v>1</v>
      </c>
      <c r="AO2">
        <f t="shared" si="20"/>
        <v>1</v>
      </c>
      <c r="AP2">
        <f t="shared" si="20"/>
        <v>1</v>
      </c>
      <c r="AQ2">
        <f t="shared" si="20"/>
        <v>1</v>
      </c>
      <c r="AR2">
        <f t="shared" si="20"/>
        <v>1</v>
      </c>
      <c r="AS2">
        <f t="shared" si="20"/>
        <v>1</v>
      </c>
      <c r="AT2">
        <f t="shared" si="20"/>
        <v>1</v>
      </c>
      <c r="AU2">
        <f t="shared" si="20"/>
        <v>1</v>
      </c>
      <c r="AV2">
        <f t="shared" si="20"/>
        <v>1</v>
      </c>
      <c r="AW2">
        <f t="shared" si="20"/>
        <v>1</v>
      </c>
      <c r="AX2">
        <f t="shared" si="20"/>
        <v>1</v>
      </c>
      <c r="AY2">
        <f t="shared" si="20"/>
        <v>1</v>
      </c>
      <c r="AZ2">
        <f t="shared" si="20"/>
        <v>1</v>
      </c>
      <c r="BA2">
        <f t="shared" si="20"/>
        <v>1</v>
      </c>
      <c r="BB2">
        <f t="shared" si="20"/>
        <v>1</v>
      </c>
      <c r="BC2">
        <f t="shared" si="20"/>
        <v>1</v>
      </c>
      <c r="BD2">
        <f t="shared" si="20"/>
        <v>1</v>
      </c>
      <c r="BE2">
        <f t="shared" si="20"/>
        <v>1</v>
      </c>
      <c r="BF2">
        <f t="shared" si="20"/>
        <v>1</v>
      </c>
      <c r="BG2">
        <f t="shared" si="20"/>
        <v>1</v>
      </c>
      <c r="BH2">
        <f t="shared" si="20"/>
        <v>1</v>
      </c>
      <c r="BI2">
        <f t="shared" si="20"/>
        <v>1</v>
      </c>
      <c r="BJ2">
        <f t="shared" si="20"/>
        <v>1</v>
      </c>
      <c r="BK2">
        <f t="shared" si="20"/>
        <v>1</v>
      </c>
      <c r="BL2">
        <f t="shared" si="20"/>
        <v>1</v>
      </c>
      <c r="BM2">
        <f t="shared" si="20"/>
        <v>1</v>
      </c>
      <c r="BN2">
        <f t="shared" si="20"/>
        <v>1</v>
      </c>
      <c r="BO2">
        <f t="shared" si="20"/>
        <v>1</v>
      </c>
      <c r="BP2">
        <f t="shared" si="20"/>
        <v>1</v>
      </c>
      <c r="BQ2">
        <f t="shared" si="20"/>
        <v>1</v>
      </c>
      <c r="BR2">
        <f t="shared" si="20"/>
        <v>1</v>
      </c>
      <c r="BS2">
        <f t="shared" si="20"/>
        <v>1</v>
      </c>
      <c r="BT2">
        <f t="shared" si="20"/>
        <v>1</v>
      </c>
      <c r="BU2">
        <f t="shared" si="20"/>
        <v>1</v>
      </c>
      <c r="BV2">
        <f t="shared" si="20"/>
        <v>1</v>
      </c>
      <c r="BW2">
        <f t="shared" si="20"/>
        <v>1</v>
      </c>
      <c r="BX2">
        <f t="shared" si="20"/>
        <v>1</v>
      </c>
      <c r="BY2">
        <f t="shared" si="20"/>
        <v>1</v>
      </c>
      <c r="BZ2">
        <f t="shared" si="20"/>
        <v>1</v>
      </c>
      <c r="CA2">
        <f t="shared" si="20"/>
        <v>1</v>
      </c>
      <c r="CB2">
        <f t="shared" si="20"/>
        <v>1</v>
      </c>
      <c r="CC2">
        <f t="shared" si="20"/>
        <v>1</v>
      </c>
      <c r="CD2">
        <f t="shared" si="20"/>
        <v>1</v>
      </c>
      <c r="CE2">
        <f t="shared" si="20"/>
        <v>1</v>
      </c>
      <c r="CF2">
        <f t="shared" si="20"/>
        <v>1</v>
      </c>
      <c r="CG2">
        <f t="shared" si="20"/>
        <v>1</v>
      </c>
      <c r="CH2">
        <f t="shared" si="20"/>
        <v>1</v>
      </c>
      <c r="CI2">
        <f t="shared" si="20"/>
        <v>1</v>
      </c>
      <c r="CJ2">
        <f t="shared" si="20"/>
        <v>1</v>
      </c>
      <c r="CK2">
        <f t="shared" si="20"/>
        <v>1</v>
      </c>
      <c r="CL2">
        <f t="shared" si="20"/>
        <v>1</v>
      </c>
      <c r="CM2">
        <f t="shared" ref="CM2:EX2" si="21">IF(CM3=CM4,1,0)</f>
        <v>1</v>
      </c>
      <c r="CN2">
        <f t="shared" si="21"/>
        <v>1</v>
      </c>
      <c r="CO2">
        <f t="shared" si="21"/>
        <v>1</v>
      </c>
      <c r="CP2">
        <f t="shared" si="21"/>
        <v>1</v>
      </c>
      <c r="CQ2">
        <f t="shared" si="21"/>
        <v>1</v>
      </c>
      <c r="CR2">
        <f t="shared" si="21"/>
        <v>1</v>
      </c>
      <c r="CS2">
        <f t="shared" si="21"/>
        <v>1</v>
      </c>
      <c r="CT2">
        <f t="shared" si="21"/>
        <v>1</v>
      </c>
      <c r="CU2">
        <f t="shared" si="21"/>
        <v>1</v>
      </c>
      <c r="CV2">
        <f t="shared" si="21"/>
        <v>1</v>
      </c>
      <c r="CW2">
        <f t="shared" si="21"/>
        <v>1</v>
      </c>
      <c r="CX2">
        <f t="shared" si="21"/>
        <v>1</v>
      </c>
      <c r="CY2">
        <f t="shared" si="21"/>
        <v>1</v>
      </c>
      <c r="CZ2">
        <f t="shared" si="21"/>
        <v>1</v>
      </c>
      <c r="DA2">
        <f t="shared" si="21"/>
        <v>1</v>
      </c>
      <c r="DB2">
        <f t="shared" si="21"/>
        <v>1</v>
      </c>
      <c r="DC2">
        <f t="shared" si="21"/>
        <v>1</v>
      </c>
      <c r="DD2">
        <f t="shared" si="21"/>
        <v>1</v>
      </c>
      <c r="DE2">
        <f t="shared" si="21"/>
        <v>1</v>
      </c>
      <c r="DF2">
        <f t="shared" si="21"/>
        <v>1</v>
      </c>
      <c r="DG2">
        <f t="shared" si="21"/>
        <v>1</v>
      </c>
      <c r="DH2">
        <f t="shared" si="21"/>
        <v>1</v>
      </c>
      <c r="DI2">
        <f t="shared" si="21"/>
        <v>1</v>
      </c>
      <c r="DJ2">
        <f t="shared" si="21"/>
        <v>1</v>
      </c>
      <c r="DK2">
        <f t="shared" si="21"/>
        <v>1</v>
      </c>
      <c r="DL2">
        <f t="shared" si="21"/>
        <v>1</v>
      </c>
      <c r="DM2">
        <f t="shared" si="21"/>
        <v>1</v>
      </c>
      <c r="DN2">
        <f t="shared" si="21"/>
        <v>1</v>
      </c>
      <c r="DO2">
        <f t="shared" si="21"/>
        <v>1</v>
      </c>
      <c r="DP2">
        <f t="shared" si="21"/>
        <v>1</v>
      </c>
      <c r="DQ2">
        <f t="shared" si="21"/>
        <v>1</v>
      </c>
      <c r="DR2">
        <f t="shared" si="21"/>
        <v>1</v>
      </c>
      <c r="DS2">
        <f t="shared" si="21"/>
        <v>1</v>
      </c>
      <c r="DT2">
        <f t="shared" si="21"/>
        <v>1</v>
      </c>
      <c r="DU2">
        <f t="shared" si="21"/>
        <v>1</v>
      </c>
      <c r="DV2">
        <f t="shared" si="21"/>
        <v>1</v>
      </c>
      <c r="DW2">
        <f t="shared" si="21"/>
        <v>1</v>
      </c>
      <c r="DX2">
        <f t="shared" si="21"/>
        <v>1</v>
      </c>
      <c r="DY2">
        <f t="shared" si="21"/>
        <v>1</v>
      </c>
      <c r="DZ2">
        <f t="shared" si="21"/>
        <v>1</v>
      </c>
      <c r="EA2">
        <f t="shared" si="21"/>
        <v>1</v>
      </c>
      <c r="EB2">
        <f t="shared" si="21"/>
        <v>1</v>
      </c>
      <c r="EC2">
        <f t="shared" si="21"/>
        <v>1</v>
      </c>
      <c r="ED2">
        <f t="shared" si="21"/>
        <v>1</v>
      </c>
      <c r="EE2">
        <f t="shared" si="21"/>
        <v>1</v>
      </c>
      <c r="EF2">
        <f t="shared" si="21"/>
        <v>1</v>
      </c>
      <c r="EG2">
        <f t="shared" si="21"/>
        <v>1</v>
      </c>
      <c r="EH2">
        <f t="shared" si="21"/>
        <v>1</v>
      </c>
      <c r="EI2">
        <f t="shared" si="21"/>
        <v>1</v>
      </c>
      <c r="EJ2">
        <f t="shared" si="21"/>
        <v>1</v>
      </c>
      <c r="EK2">
        <f t="shared" si="21"/>
        <v>1</v>
      </c>
      <c r="EL2">
        <f t="shared" si="21"/>
        <v>1</v>
      </c>
      <c r="EM2">
        <f t="shared" si="21"/>
        <v>1</v>
      </c>
      <c r="EN2">
        <f t="shared" si="21"/>
        <v>1</v>
      </c>
      <c r="EO2">
        <f t="shared" si="21"/>
        <v>1</v>
      </c>
      <c r="EP2">
        <f t="shared" si="21"/>
        <v>1</v>
      </c>
      <c r="EQ2">
        <f t="shared" si="21"/>
        <v>1</v>
      </c>
      <c r="ER2">
        <f t="shared" si="21"/>
        <v>1</v>
      </c>
      <c r="ES2">
        <f t="shared" si="21"/>
        <v>1</v>
      </c>
      <c r="ET2">
        <f t="shared" si="21"/>
        <v>1</v>
      </c>
      <c r="EU2">
        <f t="shared" si="21"/>
        <v>1</v>
      </c>
      <c r="EV2">
        <f t="shared" si="21"/>
        <v>1</v>
      </c>
      <c r="EW2">
        <f t="shared" si="21"/>
        <v>1</v>
      </c>
      <c r="EX2">
        <f t="shared" si="21"/>
        <v>1</v>
      </c>
      <c r="EY2">
        <f t="shared" ref="EY2:HJ2" si="22">IF(EY3=EY4,1,0)</f>
        <v>1</v>
      </c>
      <c r="EZ2">
        <f t="shared" si="22"/>
        <v>1</v>
      </c>
      <c r="FA2">
        <f t="shared" si="22"/>
        <v>1</v>
      </c>
      <c r="FB2">
        <f t="shared" si="22"/>
        <v>1</v>
      </c>
      <c r="FC2">
        <f t="shared" si="22"/>
        <v>1</v>
      </c>
      <c r="FD2">
        <f t="shared" si="22"/>
        <v>1</v>
      </c>
      <c r="FE2">
        <f t="shared" si="22"/>
        <v>1</v>
      </c>
      <c r="FF2">
        <f t="shared" si="22"/>
        <v>1</v>
      </c>
      <c r="FG2">
        <f t="shared" si="22"/>
        <v>1</v>
      </c>
      <c r="FH2">
        <f t="shared" si="22"/>
        <v>1</v>
      </c>
      <c r="FI2">
        <f t="shared" si="22"/>
        <v>1</v>
      </c>
      <c r="FJ2">
        <f t="shared" si="22"/>
        <v>1</v>
      </c>
      <c r="FK2">
        <f t="shared" si="22"/>
        <v>1</v>
      </c>
      <c r="FL2">
        <f t="shared" si="22"/>
        <v>1</v>
      </c>
      <c r="FM2">
        <f t="shared" si="22"/>
        <v>1</v>
      </c>
      <c r="FN2">
        <f t="shared" si="22"/>
        <v>1</v>
      </c>
      <c r="FO2">
        <f t="shared" si="22"/>
        <v>1</v>
      </c>
      <c r="FP2">
        <f t="shared" si="22"/>
        <v>1</v>
      </c>
      <c r="FQ2">
        <f t="shared" si="22"/>
        <v>1</v>
      </c>
      <c r="FR2">
        <f t="shared" si="22"/>
        <v>1</v>
      </c>
      <c r="FS2">
        <f t="shared" si="22"/>
        <v>1</v>
      </c>
      <c r="FT2">
        <f t="shared" si="22"/>
        <v>1</v>
      </c>
      <c r="FU2">
        <f t="shared" si="22"/>
        <v>1</v>
      </c>
      <c r="FV2">
        <f t="shared" si="22"/>
        <v>1</v>
      </c>
      <c r="FW2">
        <f t="shared" si="22"/>
        <v>1</v>
      </c>
      <c r="FX2">
        <f t="shared" si="22"/>
        <v>1</v>
      </c>
      <c r="FY2">
        <f t="shared" si="22"/>
        <v>1</v>
      </c>
      <c r="FZ2">
        <f t="shared" si="22"/>
        <v>1</v>
      </c>
      <c r="GA2">
        <f t="shared" si="22"/>
        <v>1</v>
      </c>
      <c r="GB2">
        <f t="shared" si="22"/>
        <v>1</v>
      </c>
      <c r="GC2">
        <f t="shared" si="22"/>
        <v>1</v>
      </c>
      <c r="GD2">
        <f t="shared" si="22"/>
        <v>1</v>
      </c>
      <c r="GE2">
        <f t="shared" si="22"/>
        <v>1</v>
      </c>
      <c r="GF2">
        <f t="shared" si="22"/>
        <v>1</v>
      </c>
      <c r="GG2">
        <f t="shared" si="22"/>
        <v>1</v>
      </c>
      <c r="GH2">
        <f t="shared" si="22"/>
        <v>1</v>
      </c>
      <c r="GI2">
        <f t="shared" si="22"/>
        <v>1</v>
      </c>
      <c r="GJ2">
        <f t="shared" si="22"/>
        <v>1</v>
      </c>
      <c r="GK2">
        <f t="shared" si="22"/>
        <v>1</v>
      </c>
      <c r="GL2">
        <f t="shared" si="22"/>
        <v>1</v>
      </c>
      <c r="GM2">
        <f t="shared" si="22"/>
        <v>1</v>
      </c>
      <c r="GN2">
        <f t="shared" si="22"/>
        <v>1</v>
      </c>
      <c r="GO2">
        <f t="shared" si="22"/>
        <v>1</v>
      </c>
      <c r="GP2">
        <f t="shared" si="22"/>
        <v>1</v>
      </c>
      <c r="GQ2">
        <f t="shared" si="22"/>
        <v>1</v>
      </c>
      <c r="GR2">
        <f t="shared" si="22"/>
        <v>1</v>
      </c>
      <c r="GS2">
        <f t="shared" si="22"/>
        <v>1</v>
      </c>
      <c r="GT2">
        <f t="shared" si="22"/>
        <v>1</v>
      </c>
      <c r="GU2">
        <f t="shared" si="22"/>
        <v>1</v>
      </c>
      <c r="GV2">
        <f t="shared" si="22"/>
        <v>1</v>
      </c>
      <c r="GW2">
        <f t="shared" si="22"/>
        <v>1</v>
      </c>
      <c r="GX2">
        <f t="shared" si="22"/>
        <v>1</v>
      </c>
      <c r="GY2">
        <f t="shared" si="22"/>
        <v>1</v>
      </c>
      <c r="GZ2">
        <f t="shared" si="22"/>
        <v>1</v>
      </c>
      <c r="HA2">
        <f t="shared" si="22"/>
        <v>1</v>
      </c>
      <c r="HB2">
        <f t="shared" si="22"/>
        <v>1</v>
      </c>
      <c r="HC2">
        <f t="shared" si="22"/>
        <v>1</v>
      </c>
      <c r="HD2">
        <f t="shared" si="22"/>
        <v>1</v>
      </c>
      <c r="HE2">
        <f t="shared" si="22"/>
        <v>1</v>
      </c>
      <c r="HF2">
        <f t="shared" si="22"/>
        <v>1</v>
      </c>
      <c r="HG2">
        <f t="shared" si="22"/>
        <v>1</v>
      </c>
      <c r="HH2">
        <f t="shared" si="22"/>
        <v>1</v>
      </c>
      <c r="HI2">
        <f t="shared" si="22"/>
        <v>1</v>
      </c>
      <c r="HJ2">
        <f t="shared" si="22"/>
        <v>1</v>
      </c>
      <c r="HK2">
        <f t="shared" ref="HK2:JV2" si="23">IF(HK3=HK4,1,0)</f>
        <v>1</v>
      </c>
      <c r="HL2">
        <f t="shared" si="23"/>
        <v>1</v>
      </c>
      <c r="HM2">
        <f t="shared" si="23"/>
        <v>1</v>
      </c>
      <c r="HN2">
        <f t="shared" si="23"/>
        <v>1</v>
      </c>
      <c r="HO2">
        <f t="shared" si="23"/>
        <v>1</v>
      </c>
      <c r="HP2">
        <f t="shared" si="23"/>
        <v>1</v>
      </c>
      <c r="HQ2">
        <f t="shared" si="23"/>
        <v>1</v>
      </c>
      <c r="HR2">
        <f t="shared" si="23"/>
        <v>1</v>
      </c>
      <c r="HS2">
        <f t="shared" si="23"/>
        <v>1</v>
      </c>
      <c r="HT2">
        <f t="shared" si="23"/>
        <v>1</v>
      </c>
      <c r="HU2">
        <f t="shared" si="23"/>
        <v>1</v>
      </c>
      <c r="HV2">
        <f t="shared" si="23"/>
        <v>1</v>
      </c>
      <c r="HW2">
        <f t="shared" si="23"/>
        <v>1</v>
      </c>
      <c r="HX2">
        <f t="shared" si="23"/>
        <v>1</v>
      </c>
      <c r="HY2">
        <f t="shared" si="23"/>
        <v>1</v>
      </c>
      <c r="HZ2">
        <f t="shared" si="23"/>
        <v>1</v>
      </c>
      <c r="IA2">
        <f t="shared" si="23"/>
        <v>1</v>
      </c>
      <c r="IB2">
        <f t="shared" si="23"/>
        <v>1</v>
      </c>
      <c r="IC2">
        <f t="shared" si="23"/>
        <v>1</v>
      </c>
      <c r="ID2">
        <f t="shared" si="23"/>
        <v>1</v>
      </c>
      <c r="IE2">
        <f t="shared" si="23"/>
        <v>1</v>
      </c>
      <c r="IF2">
        <f t="shared" si="23"/>
        <v>1</v>
      </c>
      <c r="IG2">
        <f t="shared" si="23"/>
        <v>1</v>
      </c>
      <c r="IH2">
        <f t="shared" si="23"/>
        <v>1</v>
      </c>
      <c r="II2">
        <f t="shared" si="23"/>
        <v>1</v>
      </c>
      <c r="IJ2">
        <f t="shared" si="23"/>
        <v>1</v>
      </c>
      <c r="IK2">
        <f t="shared" si="23"/>
        <v>1</v>
      </c>
      <c r="IL2">
        <f t="shared" si="23"/>
        <v>1</v>
      </c>
      <c r="IM2">
        <f t="shared" si="23"/>
        <v>1</v>
      </c>
      <c r="IN2">
        <f t="shared" si="23"/>
        <v>1</v>
      </c>
      <c r="IO2">
        <f t="shared" si="23"/>
        <v>1</v>
      </c>
      <c r="IP2">
        <f t="shared" si="23"/>
        <v>1</v>
      </c>
      <c r="IQ2">
        <f t="shared" si="23"/>
        <v>1</v>
      </c>
      <c r="IR2">
        <f t="shared" si="23"/>
        <v>1</v>
      </c>
      <c r="IS2">
        <f t="shared" si="23"/>
        <v>1</v>
      </c>
      <c r="IT2">
        <f t="shared" si="23"/>
        <v>1</v>
      </c>
      <c r="IU2">
        <f t="shared" si="23"/>
        <v>1</v>
      </c>
      <c r="IV2">
        <f t="shared" si="23"/>
        <v>1</v>
      </c>
      <c r="IW2">
        <f t="shared" si="23"/>
        <v>1</v>
      </c>
      <c r="IX2">
        <f t="shared" si="23"/>
        <v>1</v>
      </c>
      <c r="IY2">
        <f t="shared" si="23"/>
        <v>1</v>
      </c>
      <c r="IZ2">
        <f t="shared" si="23"/>
        <v>1</v>
      </c>
      <c r="JA2">
        <f t="shared" si="23"/>
        <v>1</v>
      </c>
      <c r="JB2">
        <f t="shared" si="23"/>
        <v>1</v>
      </c>
      <c r="JC2">
        <f t="shared" si="23"/>
        <v>1</v>
      </c>
      <c r="JD2">
        <f t="shared" si="23"/>
        <v>1</v>
      </c>
      <c r="JE2">
        <f t="shared" si="23"/>
        <v>1</v>
      </c>
      <c r="JF2">
        <f t="shared" si="23"/>
        <v>1</v>
      </c>
      <c r="JG2">
        <f t="shared" si="23"/>
        <v>1</v>
      </c>
      <c r="JH2">
        <f t="shared" si="23"/>
        <v>1</v>
      </c>
      <c r="JI2">
        <f t="shared" si="23"/>
        <v>1</v>
      </c>
      <c r="JJ2">
        <f t="shared" si="23"/>
        <v>1</v>
      </c>
      <c r="JK2">
        <f t="shared" si="23"/>
        <v>1</v>
      </c>
      <c r="JL2">
        <f t="shared" si="23"/>
        <v>1</v>
      </c>
      <c r="JM2">
        <f t="shared" si="23"/>
        <v>1</v>
      </c>
      <c r="JN2">
        <f t="shared" si="23"/>
        <v>1</v>
      </c>
      <c r="JO2">
        <f t="shared" si="23"/>
        <v>1</v>
      </c>
      <c r="JP2">
        <f t="shared" si="23"/>
        <v>1</v>
      </c>
      <c r="JQ2">
        <f t="shared" si="23"/>
        <v>1</v>
      </c>
      <c r="JR2">
        <f t="shared" si="23"/>
        <v>1</v>
      </c>
      <c r="JS2">
        <f t="shared" si="23"/>
        <v>1</v>
      </c>
      <c r="JT2">
        <f t="shared" si="23"/>
        <v>1</v>
      </c>
      <c r="JU2">
        <f t="shared" si="23"/>
        <v>1</v>
      </c>
      <c r="JV2">
        <f t="shared" si="23"/>
        <v>1</v>
      </c>
      <c r="JW2">
        <f t="shared" ref="JW2:MH2" si="24">IF(JW3=JW4,1,0)</f>
        <v>1</v>
      </c>
      <c r="JX2">
        <f t="shared" si="24"/>
        <v>1</v>
      </c>
      <c r="JY2">
        <f t="shared" si="24"/>
        <v>1</v>
      </c>
      <c r="JZ2">
        <f t="shared" si="24"/>
        <v>1</v>
      </c>
      <c r="KA2">
        <f t="shared" si="24"/>
        <v>1</v>
      </c>
      <c r="KB2">
        <f t="shared" si="24"/>
        <v>1</v>
      </c>
      <c r="KC2">
        <f t="shared" si="24"/>
        <v>1</v>
      </c>
      <c r="KD2">
        <f t="shared" si="24"/>
        <v>1</v>
      </c>
      <c r="KE2">
        <f t="shared" si="24"/>
        <v>1</v>
      </c>
      <c r="KF2">
        <f t="shared" si="24"/>
        <v>1</v>
      </c>
      <c r="KG2">
        <f t="shared" si="24"/>
        <v>1</v>
      </c>
      <c r="KH2">
        <f t="shared" si="24"/>
        <v>1</v>
      </c>
      <c r="KI2">
        <f t="shared" si="24"/>
        <v>1</v>
      </c>
      <c r="KJ2">
        <f t="shared" si="24"/>
        <v>1</v>
      </c>
      <c r="KK2">
        <f t="shared" si="24"/>
        <v>1</v>
      </c>
      <c r="KL2">
        <f t="shared" si="24"/>
        <v>1</v>
      </c>
      <c r="KM2">
        <f t="shared" si="24"/>
        <v>1</v>
      </c>
      <c r="KN2">
        <f t="shared" si="24"/>
        <v>1</v>
      </c>
      <c r="KO2">
        <f t="shared" si="24"/>
        <v>1</v>
      </c>
      <c r="KP2">
        <f t="shared" si="24"/>
        <v>1</v>
      </c>
      <c r="KQ2">
        <f t="shared" si="24"/>
        <v>1</v>
      </c>
      <c r="KR2">
        <f t="shared" si="24"/>
        <v>1</v>
      </c>
      <c r="KS2">
        <f t="shared" si="24"/>
        <v>1</v>
      </c>
      <c r="KT2">
        <f t="shared" si="24"/>
        <v>1</v>
      </c>
      <c r="KU2">
        <f t="shared" si="24"/>
        <v>1</v>
      </c>
      <c r="KV2">
        <f t="shared" si="24"/>
        <v>1</v>
      </c>
      <c r="KW2">
        <f t="shared" si="24"/>
        <v>1</v>
      </c>
      <c r="KX2">
        <f t="shared" si="24"/>
        <v>1</v>
      </c>
      <c r="KY2">
        <f t="shared" si="24"/>
        <v>1</v>
      </c>
      <c r="KZ2">
        <f t="shared" si="24"/>
        <v>1</v>
      </c>
      <c r="LA2">
        <f t="shared" si="24"/>
        <v>1</v>
      </c>
      <c r="LB2">
        <f t="shared" si="24"/>
        <v>1</v>
      </c>
      <c r="LC2">
        <f t="shared" si="24"/>
        <v>1</v>
      </c>
      <c r="LD2">
        <f t="shared" si="24"/>
        <v>1</v>
      </c>
      <c r="LE2">
        <f t="shared" si="24"/>
        <v>1</v>
      </c>
      <c r="LF2">
        <f t="shared" si="24"/>
        <v>1</v>
      </c>
      <c r="LG2">
        <f t="shared" si="24"/>
        <v>1</v>
      </c>
      <c r="LH2">
        <f t="shared" si="24"/>
        <v>1</v>
      </c>
      <c r="LI2">
        <f t="shared" si="24"/>
        <v>1</v>
      </c>
      <c r="LJ2">
        <f t="shared" si="24"/>
        <v>1</v>
      </c>
      <c r="LK2">
        <f t="shared" si="24"/>
        <v>1</v>
      </c>
      <c r="LL2">
        <f t="shared" si="24"/>
        <v>1</v>
      </c>
      <c r="LM2">
        <f t="shared" si="24"/>
        <v>1</v>
      </c>
      <c r="LN2">
        <f t="shared" si="24"/>
        <v>1</v>
      </c>
      <c r="LO2">
        <f t="shared" si="24"/>
        <v>1</v>
      </c>
      <c r="LP2">
        <f t="shared" si="24"/>
        <v>1</v>
      </c>
      <c r="LQ2">
        <f t="shared" si="24"/>
        <v>1</v>
      </c>
      <c r="LR2">
        <f t="shared" si="24"/>
        <v>1</v>
      </c>
      <c r="LS2">
        <f t="shared" si="24"/>
        <v>1</v>
      </c>
      <c r="LT2">
        <f t="shared" si="24"/>
        <v>1</v>
      </c>
      <c r="LU2">
        <f t="shared" si="24"/>
        <v>1</v>
      </c>
      <c r="LV2">
        <f t="shared" si="24"/>
        <v>1</v>
      </c>
      <c r="LW2">
        <f t="shared" si="24"/>
        <v>1</v>
      </c>
      <c r="LX2">
        <f t="shared" si="24"/>
        <v>1</v>
      </c>
      <c r="LY2">
        <f t="shared" si="24"/>
        <v>1</v>
      </c>
      <c r="LZ2">
        <f t="shared" si="24"/>
        <v>1</v>
      </c>
      <c r="MA2">
        <f t="shared" si="24"/>
        <v>1</v>
      </c>
      <c r="MB2">
        <f t="shared" si="24"/>
        <v>1</v>
      </c>
      <c r="MC2">
        <f t="shared" si="24"/>
        <v>1</v>
      </c>
      <c r="MD2">
        <f t="shared" si="24"/>
        <v>1</v>
      </c>
      <c r="ME2">
        <f t="shared" si="24"/>
        <v>1</v>
      </c>
      <c r="MF2">
        <f t="shared" si="24"/>
        <v>1</v>
      </c>
      <c r="MG2">
        <f t="shared" si="24"/>
        <v>1</v>
      </c>
      <c r="MH2">
        <f t="shared" si="24"/>
        <v>1</v>
      </c>
      <c r="MI2">
        <f t="shared" ref="MI2:OT2" si="25">IF(MI3=MI4,1,0)</f>
        <v>1</v>
      </c>
      <c r="MJ2">
        <f t="shared" si="25"/>
        <v>1</v>
      </c>
      <c r="MK2">
        <f t="shared" si="25"/>
        <v>1</v>
      </c>
      <c r="ML2">
        <f t="shared" si="25"/>
        <v>1</v>
      </c>
      <c r="MM2">
        <f t="shared" si="25"/>
        <v>1</v>
      </c>
      <c r="MN2">
        <f t="shared" si="25"/>
        <v>1</v>
      </c>
      <c r="MO2">
        <f t="shared" si="25"/>
        <v>1</v>
      </c>
      <c r="MP2">
        <f t="shared" si="25"/>
        <v>1</v>
      </c>
      <c r="MQ2">
        <f t="shared" si="25"/>
        <v>1</v>
      </c>
      <c r="MR2">
        <f t="shared" si="25"/>
        <v>1</v>
      </c>
      <c r="MS2">
        <f t="shared" si="25"/>
        <v>1</v>
      </c>
      <c r="MT2">
        <f t="shared" si="25"/>
        <v>1</v>
      </c>
      <c r="MU2">
        <f t="shared" si="25"/>
        <v>1</v>
      </c>
      <c r="MV2">
        <f t="shared" si="25"/>
        <v>1</v>
      </c>
      <c r="MW2">
        <f t="shared" si="25"/>
        <v>1</v>
      </c>
      <c r="MX2">
        <f t="shared" si="25"/>
        <v>1</v>
      </c>
      <c r="MY2">
        <f t="shared" si="25"/>
        <v>1</v>
      </c>
      <c r="MZ2">
        <f t="shared" si="25"/>
        <v>1</v>
      </c>
      <c r="NA2">
        <f t="shared" si="25"/>
        <v>1</v>
      </c>
      <c r="NB2">
        <f t="shared" si="25"/>
        <v>1</v>
      </c>
      <c r="NC2">
        <f t="shared" si="25"/>
        <v>1</v>
      </c>
      <c r="ND2">
        <f t="shared" si="25"/>
        <v>1</v>
      </c>
      <c r="NE2">
        <f t="shared" si="25"/>
        <v>1</v>
      </c>
      <c r="NF2">
        <f t="shared" si="25"/>
        <v>1</v>
      </c>
      <c r="NG2">
        <f t="shared" si="25"/>
        <v>1</v>
      </c>
      <c r="NH2">
        <f t="shared" si="25"/>
        <v>1</v>
      </c>
      <c r="NI2">
        <f t="shared" si="25"/>
        <v>1</v>
      </c>
      <c r="NJ2">
        <f t="shared" si="25"/>
        <v>1</v>
      </c>
      <c r="NK2">
        <f t="shared" si="25"/>
        <v>1</v>
      </c>
      <c r="NL2">
        <f t="shared" si="25"/>
        <v>1</v>
      </c>
      <c r="NM2">
        <f t="shared" si="25"/>
        <v>1</v>
      </c>
      <c r="NN2">
        <f t="shared" si="25"/>
        <v>1</v>
      </c>
      <c r="NO2">
        <f t="shared" si="25"/>
        <v>1</v>
      </c>
      <c r="NP2">
        <f t="shared" si="25"/>
        <v>1</v>
      </c>
      <c r="NQ2">
        <f t="shared" si="25"/>
        <v>1</v>
      </c>
      <c r="NR2">
        <f t="shared" si="25"/>
        <v>1</v>
      </c>
      <c r="NS2">
        <f t="shared" si="25"/>
        <v>1</v>
      </c>
      <c r="NT2">
        <f t="shared" si="25"/>
        <v>1</v>
      </c>
      <c r="NU2">
        <f t="shared" si="25"/>
        <v>1</v>
      </c>
      <c r="NV2">
        <f t="shared" si="25"/>
        <v>1</v>
      </c>
      <c r="NW2">
        <f t="shared" si="25"/>
        <v>1</v>
      </c>
      <c r="NX2">
        <f t="shared" si="25"/>
        <v>1</v>
      </c>
      <c r="NY2">
        <f t="shared" si="25"/>
        <v>1</v>
      </c>
      <c r="NZ2">
        <f t="shared" si="25"/>
        <v>1</v>
      </c>
      <c r="OA2">
        <f t="shared" si="25"/>
        <v>1</v>
      </c>
      <c r="OB2">
        <f t="shared" si="25"/>
        <v>1</v>
      </c>
      <c r="OC2">
        <f t="shared" si="25"/>
        <v>1</v>
      </c>
      <c r="OD2">
        <f t="shared" si="25"/>
        <v>1</v>
      </c>
      <c r="OE2">
        <f t="shared" si="25"/>
        <v>1</v>
      </c>
      <c r="OF2">
        <f t="shared" si="25"/>
        <v>1</v>
      </c>
      <c r="OG2">
        <f t="shared" si="25"/>
        <v>1</v>
      </c>
      <c r="OH2">
        <f t="shared" si="25"/>
        <v>1</v>
      </c>
      <c r="OI2">
        <f t="shared" si="25"/>
        <v>1</v>
      </c>
      <c r="OJ2">
        <f t="shared" si="25"/>
        <v>1</v>
      </c>
      <c r="OK2">
        <f t="shared" si="25"/>
        <v>1</v>
      </c>
      <c r="OL2">
        <f t="shared" si="25"/>
        <v>1</v>
      </c>
      <c r="OM2">
        <f t="shared" si="25"/>
        <v>1</v>
      </c>
      <c r="ON2">
        <f t="shared" si="25"/>
        <v>1</v>
      </c>
      <c r="OO2">
        <f t="shared" si="25"/>
        <v>1</v>
      </c>
      <c r="OP2">
        <f t="shared" si="25"/>
        <v>1</v>
      </c>
      <c r="OQ2">
        <f t="shared" si="25"/>
        <v>1</v>
      </c>
      <c r="OR2">
        <f t="shared" si="25"/>
        <v>1</v>
      </c>
      <c r="OS2">
        <f t="shared" si="25"/>
        <v>1</v>
      </c>
      <c r="OT2">
        <f t="shared" si="25"/>
        <v>1</v>
      </c>
      <c r="OU2">
        <f t="shared" ref="OU2:RF2" si="26">IF(OU3=OU4,1,0)</f>
        <v>1</v>
      </c>
      <c r="OV2">
        <f t="shared" si="26"/>
        <v>1</v>
      </c>
      <c r="OW2">
        <f t="shared" si="26"/>
        <v>1</v>
      </c>
      <c r="OX2">
        <f t="shared" si="26"/>
        <v>1</v>
      </c>
      <c r="OY2">
        <f t="shared" si="26"/>
        <v>1</v>
      </c>
      <c r="OZ2">
        <f t="shared" si="26"/>
        <v>1</v>
      </c>
      <c r="PA2">
        <f t="shared" si="26"/>
        <v>1</v>
      </c>
      <c r="PB2">
        <f t="shared" si="26"/>
        <v>1</v>
      </c>
      <c r="PC2">
        <f t="shared" si="26"/>
        <v>1</v>
      </c>
      <c r="PD2">
        <f t="shared" si="26"/>
        <v>1</v>
      </c>
      <c r="PE2">
        <f t="shared" si="26"/>
        <v>1</v>
      </c>
      <c r="PF2">
        <f t="shared" si="26"/>
        <v>1</v>
      </c>
      <c r="PG2">
        <f t="shared" si="26"/>
        <v>1</v>
      </c>
      <c r="PH2">
        <f t="shared" si="26"/>
        <v>1</v>
      </c>
      <c r="PI2">
        <f t="shared" si="26"/>
        <v>1</v>
      </c>
      <c r="PJ2">
        <f t="shared" si="26"/>
        <v>1</v>
      </c>
      <c r="PK2">
        <f t="shared" si="26"/>
        <v>1</v>
      </c>
      <c r="PL2">
        <f t="shared" si="26"/>
        <v>1</v>
      </c>
      <c r="PM2">
        <f t="shared" si="26"/>
        <v>1</v>
      </c>
      <c r="PN2">
        <f t="shared" si="26"/>
        <v>1</v>
      </c>
      <c r="PO2">
        <f t="shared" si="26"/>
        <v>1</v>
      </c>
      <c r="PP2">
        <f t="shared" si="26"/>
        <v>1</v>
      </c>
      <c r="PQ2">
        <f t="shared" si="26"/>
        <v>1</v>
      </c>
      <c r="PR2">
        <f t="shared" si="26"/>
        <v>1</v>
      </c>
      <c r="PS2">
        <f t="shared" si="26"/>
        <v>1</v>
      </c>
      <c r="PT2">
        <f t="shared" si="26"/>
        <v>1</v>
      </c>
      <c r="PU2">
        <f t="shared" si="26"/>
        <v>1</v>
      </c>
      <c r="PV2">
        <f t="shared" si="26"/>
        <v>1</v>
      </c>
      <c r="PW2">
        <f t="shared" si="26"/>
        <v>1</v>
      </c>
      <c r="PX2">
        <f t="shared" si="26"/>
        <v>1</v>
      </c>
      <c r="PY2">
        <f t="shared" si="26"/>
        <v>1</v>
      </c>
      <c r="PZ2">
        <f t="shared" si="26"/>
        <v>1</v>
      </c>
      <c r="QA2">
        <f t="shared" si="26"/>
        <v>1</v>
      </c>
      <c r="QB2">
        <f t="shared" si="26"/>
        <v>1</v>
      </c>
      <c r="QC2">
        <f t="shared" si="26"/>
        <v>1</v>
      </c>
      <c r="QD2">
        <f t="shared" si="26"/>
        <v>1</v>
      </c>
      <c r="QE2">
        <f t="shared" si="26"/>
        <v>1</v>
      </c>
      <c r="QF2">
        <f t="shared" si="26"/>
        <v>1</v>
      </c>
      <c r="QG2">
        <f t="shared" si="26"/>
        <v>1</v>
      </c>
      <c r="QH2">
        <f t="shared" si="26"/>
        <v>1</v>
      </c>
      <c r="QI2">
        <f t="shared" si="26"/>
        <v>1</v>
      </c>
      <c r="QJ2">
        <f t="shared" si="26"/>
        <v>1</v>
      </c>
      <c r="QK2">
        <f t="shared" si="26"/>
        <v>1</v>
      </c>
      <c r="QL2">
        <f t="shared" si="26"/>
        <v>1</v>
      </c>
      <c r="QM2">
        <f t="shared" si="26"/>
        <v>1</v>
      </c>
      <c r="QN2">
        <f t="shared" si="26"/>
        <v>1</v>
      </c>
      <c r="QO2">
        <f t="shared" si="26"/>
        <v>1</v>
      </c>
      <c r="QP2">
        <f t="shared" si="26"/>
        <v>1</v>
      </c>
      <c r="QQ2">
        <f t="shared" si="26"/>
        <v>1</v>
      </c>
      <c r="QR2">
        <f t="shared" si="26"/>
        <v>1</v>
      </c>
      <c r="QS2">
        <f t="shared" si="26"/>
        <v>1</v>
      </c>
      <c r="QT2">
        <f t="shared" si="26"/>
        <v>1</v>
      </c>
      <c r="QU2">
        <f t="shared" si="26"/>
        <v>1</v>
      </c>
      <c r="QV2">
        <f t="shared" si="26"/>
        <v>1</v>
      </c>
      <c r="QW2">
        <f t="shared" si="26"/>
        <v>1</v>
      </c>
      <c r="QX2">
        <f t="shared" si="26"/>
        <v>1</v>
      </c>
      <c r="QY2">
        <f t="shared" si="26"/>
        <v>1</v>
      </c>
      <c r="QZ2">
        <f t="shared" si="26"/>
        <v>1</v>
      </c>
      <c r="RA2">
        <f t="shared" si="26"/>
        <v>1</v>
      </c>
      <c r="RB2">
        <f t="shared" si="26"/>
        <v>1</v>
      </c>
      <c r="RC2">
        <f t="shared" si="26"/>
        <v>1</v>
      </c>
      <c r="RD2">
        <f t="shared" si="26"/>
        <v>1</v>
      </c>
      <c r="RE2">
        <f t="shared" si="26"/>
        <v>1</v>
      </c>
      <c r="RF2">
        <f t="shared" si="26"/>
        <v>1</v>
      </c>
      <c r="RG2">
        <f t="shared" ref="RG2:TR2" si="27">IF(RG3=RG4,1,0)</f>
        <v>1</v>
      </c>
      <c r="RH2">
        <f t="shared" si="27"/>
        <v>1</v>
      </c>
      <c r="RI2">
        <f t="shared" si="27"/>
        <v>1</v>
      </c>
      <c r="RJ2">
        <f t="shared" si="27"/>
        <v>1</v>
      </c>
      <c r="RK2">
        <f t="shared" si="27"/>
        <v>1</v>
      </c>
      <c r="RL2">
        <f t="shared" si="27"/>
        <v>1</v>
      </c>
      <c r="RM2">
        <f t="shared" si="27"/>
        <v>1</v>
      </c>
      <c r="RN2">
        <f t="shared" si="27"/>
        <v>1</v>
      </c>
      <c r="RO2">
        <f t="shared" si="27"/>
        <v>1</v>
      </c>
      <c r="RP2">
        <f t="shared" si="27"/>
        <v>1</v>
      </c>
      <c r="RQ2">
        <f t="shared" si="27"/>
        <v>1</v>
      </c>
      <c r="RR2">
        <f t="shared" si="27"/>
        <v>1</v>
      </c>
      <c r="RS2">
        <f t="shared" si="27"/>
        <v>1</v>
      </c>
      <c r="RT2">
        <f t="shared" si="27"/>
        <v>1</v>
      </c>
      <c r="RU2">
        <f t="shared" si="27"/>
        <v>1</v>
      </c>
      <c r="RV2">
        <f t="shared" si="27"/>
        <v>1</v>
      </c>
      <c r="RW2">
        <f t="shared" si="27"/>
        <v>1</v>
      </c>
      <c r="RX2">
        <f t="shared" si="27"/>
        <v>1</v>
      </c>
      <c r="RY2">
        <f t="shared" si="27"/>
        <v>1</v>
      </c>
      <c r="RZ2">
        <f t="shared" si="27"/>
        <v>1</v>
      </c>
      <c r="SA2">
        <f t="shared" si="27"/>
        <v>1</v>
      </c>
      <c r="SB2">
        <f t="shared" si="27"/>
        <v>1</v>
      </c>
      <c r="SC2">
        <f t="shared" si="27"/>
        <v>1</v>
      </c>
      <c r="SD2">
        <f t="shared" si="27"/>
        <v>1</v>
      </c>
      <c r="SE2">
        <f t="shared" si="27"/>
        <v>1</v>
      </c>
      <c r="SF2">
        <f t="shared" si="27"/>
        <v>1</v>
      </c>
      <c r="SG2">
        <f t="shared" si="27"/>
        <v>1</v>
      </c>
      <c r="SH2">
        <f t="shared" si="27"/>
        <v>1</v>
      </c>
      <c r="SI2">
        <f t="shared" si="27"/>
        <v>1</v>
      </c>
      <c r="SJ2">
        <f t="shared" si="27"/>
        <v>1</v>
      </c>
      <c r="SK2">
        <f t="shared" si="27"/>
        <v>1</v>
      </c>
      <c r="SL2">
        <f t="shared" si="27"/>
        <v>1</v>
      </c>
      <c r="SM2">
        <f t="shared" si="27"/>
        <v>1</v>
      </c>
      <c r="SN2">
        <f t="shared" si="27"/>
        <v>1</v>
      </c>
      <c r="SO2">
        <f t="shared" si="27"/>
        <v>1</v>
      </c>
      <c r="SP2">
        <f t="shared" si="27"/>
        <v>1</v>
      </c>
      <c r="SQ2">
        <f t="shared" si="27"/>
        <v>1</v>
      </c>
      <c r="SR2">
        <f t="shared" si="27"/>
        <v>1</v>
      </c>
      <c r="SS2">
        <f t="shared" si="27"/>
        <v>1</v>
      </c>
      <c r="ST2">
        <f t="shared" si="27"/>
        <v>1</v>
      </c>
      <c r="SU2">
        <f t="shared" si="27"/>
        <v>1</v>
      </c>
      <c r="SV2">
        <f t="shared" si="27"/>
        <v>1</v>
      </c>
      <c r="SW2">
        <f t="shared" si="27"/>
        <v>1</v>
      </c>
      <c r="SX2">
        <f t="shared" si="27"/>
        <v>1</v>
      </c>
      <c r="SY2">
        <f t="shared" si="27"/>
        <v>1</v>
      </c>
      <c r="SZ2">
        <f t="shared" si="27"/>
        <v>1</v>
      </c>
      <c r="TA2">
        <f t="shared" si="27"/>
        <v>1</v>
      </c>
      <c r="TB2">
        <f t="shared" si="27"/>
        <v>1</v>
      </c>
      <c r="TC2">
        <f t="shared" si="27"/>
        <v>1</v>
      </c>
      <c r="TD2">
        <f t="shared" si="27"/>
        <v>1</v>
      </c>
      <c r="TE2">
        <f t="shared" si="27"/>
        <v>1</v>
      </c>
      <c r="TF2">
        <f t="shared" si="27"/>
        <v>1</v>
      </c>
      <c r="TG2">
        <f t="shared" si="27"/>
        <v>1</v>
      </c>
      <c r="TH2">
        <f t="shared" si="27"/>
        <v>1</v>
      </c>
      <c r="TI2">
        <f t="shared" si="27"/>
        <v>1</v>
      </c>
      <c r="TJ2">
        <f t="shared" si="27"/>
        <v>1</v>
      </c>
      <c r="TK2">
        <f t="shared" si="27"/>
        <v>1</v>
      </c>
      <c r="TL2">
        <f t="shared" si="27"/>
        <v>1</v>
      </c>
      <c r="TM2">
        <f t="shared" si="27"/>
        <v>1</v>
      </c>
      <c r="TN2">
        <f t="shared" si="27"/>
        <v>1</v>
      </c>
      <c r="TO2">
        <f t="shared" si="27"/>
        <v>1</v>
      </c>
      <c r="TP2">
        <f t="shared" si="27"/>
        <v>1</v>
      </c>
      <c r="TQ2">
        <f t="shared" si="27"/>
        <v>1</v>
      </c>
      <c r="TR2">
        <f t="shared" si="27"/>
        <v>1</v>
      </c>
      <c r="TS2">
        <f t="shared" ref="TS2:TV2" si="28">IF(TS3=TS4,1,0)</f>
        <v>1</v>
      </c>
      <c r="TT2">
        <f t="shared" si="28"/>
        <v>1</v>
      </c>
      <c r="TU2">
        <f t="shared" si="28"/>
        <v>1</v>
      </c>
      <c r="TV2">
        <f t="shared" si="28"/>
        <v>1</v>
      </c>
      <c r="TW2">
        <f t="shared" ref="TW2:VQ2" si="29">IF(TW3=TW4,1,0)</f>
        <v>1</v>
      </c>
      <c r="TX2">
        <f t="shared" si="29"/>
        <v>1</v>
      </c>
      <c r="TY2">
        <f t="shared" si="29"/>
        <v>1</v>
      </c>
      <c r="TZ2">
        <f t="shared" si="29"/>
        <v>1</v>
      </c>
      <c r="UA2">
        <f t="shared" si="29"/>
        <v>1</v>
      </c>
      <c r="UB2">
        <f t="shared" si="29"/>
        <v>1</v>
      </c>
      <c r="UC2">
        <f t="shared" si="29"/>
        <v>1</v>
      </c>
      <c r="UD2">
        <f t="shared" si="29"/>
        <v>1</v>
      </c>
      <c r="UE2">
        <f t="shared" si="29"/>
        <v>1</v>
      </c>
      <c r="UF2">
        <f t="shared" si="29"/>
        <v>1</v>
      </c>
      <c r="UG2">
        <f t="shared" si="29"/>
        <v>1</v>
      </c>
      <c r="UH2">
        <f t="shared" si="29"/>
        <v>1</v>
      </c>
      <c r="UI2">
        <f t="shared" si="29"/>
        <v>1</v>
      </c>
      <c r="UJ2">
        <f t="shared" si="29"/>
        <v>1</v>
      </c>
      <c r="UK2">
        <f t="shared" si="29"/>
        <v>1</v>
      </c>
      <c r="UL2">
        <f t="shared" si="29"/>
        <v>1</v>
      </c>
      <c r="UM2">
        <f t="shared" si="29"/>
        <v>1</v>
      </c>
      <c r="UN2">
        <f t="shared" si="29"/>
        <v>1</v>
      </c>
      <c r="UO2">
        <f t="shared" si="29"/>
        <v>1</v>
      </c>
      <c r="UP2">
        <f t="shared" si="29"/>
        <v>1</v>
      </c>
      <c r="UQ2">
        <f t="shared" si="29"/>
        <v>1</v>
      </c>
      <c r="UR2">
        <f t="shared" si="29"/>
        <v>1</v>
      </c>
      <c r="US2">
        <f t="shared" si="29"/>
        <v>1</v>
      </c>
      <c r="UT2">
        <f t="shared" si="29"/>
        <v>1</v>
      </c>
      <c r="UU2">
        <f t="shared" si="29"/>
        <v>1</v>
      </c>
      <c r="UV2">
        <f t="shared" si="29"/>
        <v>1</v>
      </c>
      <c r="UW2">
        <f t="shared" si="29"/>
        <v>1</v>
      </c>
      <c r="UX2">
        <f t="shared" si="29"/>
        <v>1</v>
      </c>
      <c r="UY2">
        <f t="shared" si="29"/>
        <v>1</v>
      </c>
      <c r="UZ2">
        <f t="shared" si="29"/>
        <v>1</v>
      </c>
      <c r="VA2">
        <f t="shared" si="29"/>
        <v>1</v>
      </c>
      <c r="VB2">
        <f t="shared" si="29"/>
        <v>1</v>
      </c>
      <c r="VC2">
        <f t="shared" si="29"/>
        <v>1</v>
      </c>
      <c r="VD2">
        <f t="shared" si="29"/>
        <v>1</v>
      </c>
      <c r="VE2">
        <f t="shared" si="29"/>
        <v>1</v>
      </c>
      <c r="VF2">
        <f t="shared" si="29"/>
        <v>1</v>
      </c>
      <c r="VG2">
        <f t="shared" si="29"/>
        <v>1</v>
      </c>
      <c r="VH2">
        <f t="shared" si="29"/>
        <v>0</v>
      </c>
      <c r="VI2">
        <f t="shared" si="29"/>
        <v>1</v>
      </c>
      <c r="VJ2">
        <f t="shared" si="29"/>
        <v>1</v>
      </c>
      <c r="VK2">
        <f t="shared" si="29"/>
        <v>1</v>
      </c>
      <c r="VL2">
        <f t="shared" si="29"/>
        <v>1</v>
      </c>
      <c r="VM2">
        <f t="shared" si="29"/>
        <v>1</v>
      </c>
      <c r="VN2">
        <f t="shared" si="29"/>
        <v>1</v>
      </c>
      <c r="VO2">
        <f t="shared" si="29"/>
        <v>1</v>
      </c>
      <c r="VP2">
        <f t="shared" si="29"/>
        <v>1</v>
      </c>
      <c r="VQ2">
        <f t="shared" si="29"/>
        <v>1</v>
      </c>
      <c r="VR2">
        <f t="shared" ref="VR2:VU2" si="30">IF(VR3=VR4,1,0)</f>
        <v>1</v>
      </c>
      <c r="VS2">
        <f t="shared" si="30"/>
        <v>0</v>
      </c>
      <c r="VT2">
        <f t="shared" si="30"/>
        <v>1</v>
      </c>
      <c r="VU2">
        <f t="shared" si="30"/>
        <v>1</v>
      </c>
      <c r="VV2">
        <f t="shared" ref="VV2:WH2" si="31">IF(VV3=VV4,1,0)</f>
        <v>1</v>
      </c>
      <c r="VW2">
        <f t="shared" si="31"/>
        <v>1</v>
      </c>
      <c r="VX2">
        <f t="shared" si="31"/>
        <v>1</v>
      </c>
      <c r="VY2">
        <f t="shared" si="31"/>
        <v>1</v>
      </c>
      <c r="VZ2">
        <f t="shared" si="31"/>
        <v>1</v>
      </c>
      <c r="WA2">
        <f t="shared" si="31"/>
        <v>1</v>
      </c>
      <c r="WB2">
        <f t="shared" si="31"/>
        <v>1</v>
      </c>
      <c r="WC2">
        <f t="shared" si="31"/>
        <v>1</v>
      </c>
      <c r="WD2">
        <f t="shared" si="31"/>
        <v>0</v>
      </c>
      <c r="WE2">
        <f t="shared" si="31"/>
        <v>0</v>
      </c>
      <c r="WF2">
        <f t="shared" si="31"/>
        <v>0</v>
      </c>
      <c r="WG2">
        <f t="shared" si="31"/>
        <v>0</v>
      </c>
      <c r="WH2">
        <f t="shared" si="31"/>
        <v>0</v>
      </c>
      <c r="WI2">
        <f t="shared" ref="WI2:YT2" si="32">IF(WI3=WI4,1,0)</f>
        <v>0</v>
      </c>
      <c r="WJ2">
        <f t="shared" si="32"/>
        <v>1</v>
      </c>
      <c r="WK2">
        <f t="shared" si="32"/>
        <v>1</v>
      </c>
      <c r="WL2">
        <f t="shared" si="32"/>
        <v>1</v>
      </c>
      <c r="WM2">
        <f t="shared" si="32"/>
        <v>1</v>
      </c>
      <c r="WN2">
        <f t="shared" si="32"/>
        <v>1</v>
      </c>
      <c r="WO2">
        <f t="shared" si="32"/>
        <v>1</v>
      </c>
      <c r="WP2">
        <f t="shared" si="32"/>
        <v>1</v>
      </c>
      <c r="WQ2">
        <f t="shared" si="32"/>
        <v>1</v>
      </c>
      <c r="WR2">
        <f t="shared" si="32"/>
        <v>1</v>
      </c>
      <c r="WS2">
        <f t="shared" si="32"/>
        <v>1</v>
      </c>
      <c r="WT2">
        <f t="shared" si="32"/>
        <v>1</v>
      </c>
      <c r="WU2">
        <f t="shared" si="32"/>
        <v>1</v>
      </c>
      <c r="WV2">
        <f t="shared" si="32"/>
        <v>1</v>
      </c>
      <c r="WW2">
        <f t="shared" si="32"/>
        <v>1</v>
      </c>
      <c r="WX2">
        <f t="shared" si="32"/>
        <v>1</v>
      </c>
      <c r="WY2">
        <f t="shared" si="32"/>
        <v>0</v>
      </c>
      <c r="WZ2">
        <f t="shared" si="32"/>
        <v>1</v>
      </c>
      <c r="XA2">
        <f t="shared" si="32"/>
        <v>1</v>
      </c>
      <c r="XB2">
        <f t="shared" si="32"/>
        <v>1</v>
      </c>
      <c r="XC2">
        <f t="shared" si="32"/>
        <v>1</v>
      </c>
      <c r="XD2">
        <f t="shared" si="32"/>
        <v>1</v>
      </c>
      <c r="XE2">
        <f t="shared" si="32"/>
        <v>1</v>
      </c>
      <c r="XF2">
        <f t="shared" si="32"/>
        <v>1</v>
      </c>
      <c r="XG2">
        <f t="shared" si="32"/>
        <v>0</v>
      </c>
      <c r="XH2">
        <f t="shared" si="32"/>
        <v>0</v>
      </c>
      <c r="XI2">
        <f t="shared" si="32"/>
        <v>0</v>
      </c>
      <c r="XJ2">
        <f t="shared" si="32"/>
        <v>0</v>
      </c>
      <c r="XK2">
        <f t="shared" si="32"/>
        <v>0</v>
      </c>
      <c r="XL2">
        <f t="shared" si="32"/>
        <v>0</v>
      </c>
      <c r="XM2">
        <f t="shared" si="32"/>
        <v>0</v>
      </c>
      <c r="XN2">
        <f t="shared" si="32"/>
        <v>0</v>
      </c>
      <c r="XO2">
        <f t="shared" si="32"/>
        <v>0</v>
      </c>
      <c r="XP2">
        <f t="shared" si="32"/>
        <v>1</v>
      </c>
      <c r="XQ2">
        <f t="shared" si="32"/>
        <v>1</v>
      </c>
      <c r="XR2">
        <f t="shared" si="32"/>
        <v>1</v>
      </c>
      <c r="XS2">
        <f t="shared" si="32"/>
        <v>1</v>
      </c>
      <c r="XT2">
        <f t="shared" si="32"/>
        <v>1</v>
      </c>
      <c r="XU2">
        <f t="shared" si="32"/>
        <v>1</v>
      </c>
      <c r="XV2">
        <f t="shared" si="32"/>
        <v>1</v>
      </c>
      <c r="XW2">
        <f t="shared" si="32"/>
        <v>1</v>
      </c>
      <c r="XX2">
        <f t="shared" si="32"/>
        <v>1</v>
      </c>
      <c r="XY2">
        <f t="shared" si="32"/>
        <v>1</v>
      </c>
      <c r="XZ2">
        <f t="shared" si="32"/>
        <v>1</v>
      </c>
      <c r="YA2">
        <f t="shared" si="32"/>
        <v>1</v>
      </c>
      <c r="YB2">
        <f t="shared" si="32"/>
        <v>1</v>
      </c>
      <c r="YC2">
        <f t="shared" si="32"/>
        <v>1</v>
      </c>
      <c r="YD2">
        <f t="shared" si="32"/>
        <v>1</v>
      </c>
      <c r="YE2">
        <f t="shared" si="32"/>
        <v>1</v>
      </c>
      <c r="YF2">
        <f t="shared" si="32"/>
        <v>1</v>
      </c>
      <c r="YG2">
        <f t="shared" si="32"/>
        <v>1</v>
      </c>
      <c r="YH2">
        <f t="shared" si="32"/>
        <v>1</v>
      </c>
      <c r="YI2">
        <f t="shared" si="32"/>
        <v>1</v>
      </c>
      <c r="YJ2">
        <f t="shared" si="32"/>
        <v>1</v>
      </c>
      <c r="YK2">
        <f t="shared" si="32"/>
        <v>1</v>
      </c>
      <c r="YL2">
        <f t="shared" si="32"/>
        <v>1</v>
      </c>
      <c r="YM2">
        <f t="shared" si="32"/>
        <v>1</v>
      </c>
      <c r="YN2">
        <f t="shared" si="32"/>
        <v>1</v>
      </c>
      <c r="YO2">
        <f t="shared" si="32"/>
        <v>1</v>
      </c>
      <c r="YP2">
        <f t="shared" si="32"/>
        <v>1</v>
      </c>
      <c r="YQ2">
        <f t="shared" si="32"/>
        <v>1</v>
      </c>
      <c r="YR2">
        <f t="shared" si="32"/>
        <v>1</v>
      </c>
      <c r="YS2">
        <f t="shared" si="32"/>
        <v>1</v>
      </c>
      <c r="YT2">
        <f t="shared" si="32"/>
        <v>1</v>
      </c>
      <c r="YU2">
        <f t="shared" ref="YU2:ABF2" si="33">IF(YU3=YU4,1,0)</f>
        <v>1</v>
      </c>
      <c r="YV2">
        <f t="shared" si="33"/>
        <v>1</v>
      </c>
      <c r="YW2">
        <f t="shared" si="33"/>
        <v>1</v>
      </c>
      <c r="YX2">
        <f t="shared" si="33"/>
        <v>1</v>
      </c>
      <c r="YY2">
        <f t="shared" si="33"/>
        <v>1</v>
      </c>
      <c r="YZ2">
        <f t="shared" si="33"/>
        <v>1</v>
      </c>
      <c r="ZA2">
        <f t="shared" si="33"/>
        <v>1</v>
      </c>
      <c r="ZB2">
        <f t="shared" si="33"/>
        <v>1</v>
      </c>
      <c r="ZC2">
        <f t="shared" si="33"/>
        <v>1</v>
      </c>
      <c r="ZD2">
        <f t="shared" si="33"/>
        <v>1</v>
      </c>
      <c r="ZE2">
        <f t="shared" si="33"/>
        <v>1</v>
      </c>
      <c r="ZF2">
        <f t="shared" si="33"/>
        <v>1</v>
      </c>
      <c r="ZG2">
        <f t="shared" si="33"/>
        <v>1</v>
      </c>
      <c r="ZH2">
        <f t="shared" si="33"/>
        <v>1</v>
      </c>
      <c r="ZI2">
        <f t="shared" si="33"/>
        <v>1</v>
      </c>
      <c r="ZJ2">
        <f t="shared" si="33"/>
        <v>1</v>
      </c>
      <c r="ZK2">
        <f t="shared" si="33"/>
        <v>1</v>
      </c>
      <c r="ZL2">
        <f t="shared" si="33"/>
        <v>1</v>
      </c>
      <c r="ZM2">
        <f t="shared" si="33"/>
        <v>1</v>
      </c>
      <c r="ZN2">
        <f t="shared" si="33"/>
        <v>1</v>
      </c>
      <c r="ZO2">
        <f t="shared" si="33"/>
        <v>1</v>
      </c>
      <c r="ZP2">
        <f t="shared" si="33"/>
        <v>1</v>
      </c>
      <c r="ZQ2">
        <f t="shared" si="33"/>
        <v>1</v>
      </c>
      <c r="ZR2">
        <f t="shared" si="33"/>
        <v>1</v>
      </c>
      <c r="ZS2">
        <f t="shared" si="33"/>
        <v>1</v>
      </c>
      <c r="ZT2">
        <f t="shared" si="33"/>
        <v>1</v>
      </c>
      <c r="ZU2">
        <f t="shared" si="33"/>
        <v>1</v>
      </c>
      <c r="ZV2">
        <f t="shared" si="33"/>
        <v>1</v>
      </c>
      <c r="ZW2">
        <f t="shared" si="33"/>
        <v>1</v>
      </c>
      <c r="ZX2">
        <f t="shared" si="33"/>
        <v>1</v>
      </c>
      <c r="ZY2">
        <f t="shared" si="33"/>
        <v>1</v>
      </c>
      <c r="ZZ2">
        <f t="shared" si="33"/>
        <v>1</v>
      </c>
      <c r="AAA2">
        <f t="shared" si="33"/>
        <v>1</v>
      </c>
      <c r="AAB2">
        <f t="shared" si="33"/>
        <v>1</v>
      </c>
      <c r="AAC2">
        <f t="shared" si="33"/>
        <v>1</v>
      </c>
      <c r="AAD2">
        <f t="shared" si="33"/>
        <v>1</v>
      </c>
      <c r="AAE2">
        <f t="shared" si="33"/>
        <v>1</v>
      </c>
      <c r="AAF2">
        <f t="shared" si="33"/>
        <v>1</v>
      </c>
      <c r="AAG2">
        <f t="shared" si="33"/>
        <v>1</v>
      </c>
      <c r="AAH2">
        <f t="shared" si="33"/>
        <v>1</v>
      </c>
      <c r="AAI2">
        <f t="shared" si="33"/>
        <v>1</v>
      </c>
      <c r="AAJ2">
        <f t="shared" si="33"/>
        <v>1</v>
      </c>
      <c r="AAK2">
        <f t="shared" si="33"/>
        <v>1</v>
      </c>
      <c r="AAL2">
        <f t="shared" si="33"/>
        <v>1</v>
      </c>
      <c r="AAM2">
        <f t="shared" si="33"/>
        <v>1</v>
      </c>
      <c r="AAN2">
        <f t="shared" si="33"/>
        <v>1</v>
      </c>
      <c r="AAO2">
        <f t="shared" si="33"/>
        <v>1</v>
      </c>
      <c r="AAP2">
        <f t="shared" si="33"/>
        <v>1</v>
      </c>
      <c r="AAQ2">
        <f t="shared" si="33"/>
        <v>1</v>
      </c>
      <c r="AAR2">
        <f t="shared" si="33"/>
        <v>1</v>
      </c>
      <c r="AAS2">
        <f t="shared" si="33"/>
        <v>1</v>
      </c>
      <c r="AAT2">
        <f t="shared" si="33"/>
        <v>1</v>
      </c>
      <c r="AAU2">
        <f t="shared" si="33"/>
        <v>1</v>
      </c>
      <c r="AAV2">
        <f t="shared" si="33"/>
        <v>1</v>
      </c>
      <c r="AAW2">
        <f t="shared" si="33"/>
        <v>1</v>
      </c>
      <c r="AAX2">
        <f t="shared" si="33"/>
        <v>1</v>
      </c>
      <c r="AAY2">
        <f t="shared" si="33"/>
        <v>1</v>
      </c>
      <c r="AAZ2">
        <f t="shared" si="33"/>
        <v>1</v>
      </c>
      <c r="ABA2">
        <f t="shared" si="33"/>
        <v>1</v>
      </c>
      <c r="ABB2">
        <f t="shared" si="33"/>
        <v>1</v>
      </c>
      <c r="ABC2">
        <f t="shared" si="33"/>
        <v>1</v>
      </c>
      <c r="ABD2">
        <f t="shared" si="33"/>
        <v>1</v>
      </c>
      <c r="ABE2">
        <f t="shared" si="33"/>
        <v>1</v>
      </c>
      <c r="ABF2">
        <f t="shared" si="33"/>
        <v>1</v>
      </c>
      <c r="ABG2">
        <f t="shared" ref="ABG2:ACY2" si="34">IF(ABG3=ABG4,1,0)</f>
        <v>1</v>
      </c>
      <c r="ABH2">
        <f t="shared" si="34"/>
        <v>1</v>
      </c>
      <c r="ABI2">
        <f t="shared" si="34"/>
        <v>1</v>
      </c>
      <c r="ABJ2">
        <f t="shared" si="34"/>
        <v>1</v>
      </c>
      <c r="ABK2">
        <f t="shared" si="34"/>
        <v>1</v>
      </c>
      <c r="ABL2">
        <f t="shared" si="34"/>
        <v>1</v>
      </c>
      <c r="ABM2">
        <f t="shared" si="34"/>
        <v>1</v>
      </c>
      <c r="ABN2">
        <f t="shared" si="34"/>
        <v>1</v>
      </c>
      <c r="ABO2">
        <f t="shared" si="34"/>
        <v>1</v>
      </c>
      <c r="ABP2">
        <f t="shared" si="34"/>
        <v>1</v>
      </c>
      <c r="ABQ2">
        <f t="shared" si="34"/>
        <v>1</v>
      </c>
      <c r="ABR2">
        <f t="shared" si="34"/>
        <v>1</v>
      </c>
      <c r="ABS2">
        <f t="shared" si="34"/>
        <v>1</v>
      </c>
      <c r="ABT2">
        <f t="shared" si="34"/>
        <v>1</v>
      </c>
      <c r="ABU2">
        <f t="shared" si="34"/>
        <v>1</v>
      </c>
      <c r="ABV2">
        <f t="shared" si="34"/>
        <v>1</v>
      </c>
      <c r="ABW2">
        <f t="shared" si="34"/>
        <v>1</v>
      </c>
      <c r="ABX2">
        <f t="shared" si="34"/>
        <v>1</v>
      </c>
      <c r="ABY2">
        <f t="shared" si="34"/>
        <v>1</v>
      </c>
      <c r="ABZ2">
        <f t="shared" si="34"/>
        <v>1</v>
      </c>
      <c r="ACA2">
        <f t="shared" si="34"/>
        <v>1</v>
      </c>
      <c r="ACB2">
        <f t="shared" si="34"/>
        <v>1</v>
      </c>
      <c r="ACC2">
        <f t="shared" si="34"/>
        <v>1</v>
      </c>
      <c r="ACD2">
        <f t="shared" si="34"/>
        <v>1</v>
      </c>
      <c r="ACE2">
        <f t="shared" si="34"/>
        <v>1</v>
      </c>
      <c r="ACF2">
        <f t="shared" si="34"/>
        <v>0</v>
      </c>
      <c r="ACG2">
        <f t="shared" si="34"/>
        <v>0</v>
      </c>
      <c r="ACH2">
        <f t="shared" si="34"/>
        <v>0</v>
      </c>
      <c r="ACI2">
        <f t="shared" si="34"/>
        <v>1</v>
      </c>
      <c r="ACJ2">
        <f t="shared" si="34"/>
        <v>1</v>
      </c>
      <c r="ACK2">
        <f t="shared" si="34"/>
        <v>1</v>
      </c>
      <c r="ACL2">
        <f t="shared" si="34"/>
        <v>1</v>
      </c>
      <c r="ACM2">
        <f t="shared" si="34"/>
        <v>1</v>
      </c>
      <c r="ACN2">
        <f t="shared" si="34"/>
        <v>1</v>
      </c>
      <c r="ACO2">
        <f t="shared" si="34"/>
        <v>0</v>
      </c>
      <c r="ACP2">
        <f t="shared" si="34"/>
        <v>0</v>
      </c>
      <c r="ACQ2">
        <f t="shared" si="34"/>
        <v>0</v>
      </c>
      <c r="ACR2">
        <f t="shared" si="34"/>
        <v>0</v>
      </c>
      <c r="ACS2">
        <f t="shared" si="34"/>
        <v>0</v>
      </c>
      <c r="ACT2">
        <f t="shared" si="34"/>
        <v>0</v>
      </c>
      <c r="ACU2">
        <f t="shared" si="34"/>
        <v>0</v>
      </c>
      <c r="ACV2">
        <f t="shared" si="34"/>
        <v>0</v>
      </c>
      <c r="ACW2">
        <f t="shared" si="34"/>
        <v>0</v>
      </c>
      <c r="ACX2">
        <f t="shared" si="34"/>
        <v>0</v>
      </c>
      <c r="ACY2">
        <f t="shared" si="34"/>
        <v>0</v>
      </c>
      <c r="ACZ2">
        <f t="shared" ref="ACZ2:ADG2" si="35">IF(ADB3=ACZ4,1,0)</f>
        <v>0</v>
      </c>
      <c r="ADA2">
        <f t="shared" si="35"/>
        <v>0</v>
      </c>
      <c r="ADB2">
        <f t="shared" si="35"/>
        <v>0</v>
      </c>
      <c r="ADC2">
        <f t="shared" si="35"/>
        <v>0</v>
      </c>
      <c r="ADD2">
        <f t="shared" si="35"/>
        <v>1</v>
      </c>
      <c r="ADE2">
        <f t="shared" si="35"/>
        <v>1</v>
      </c>
      <c r="ADF2">
        <f t="shared" si="35"/>
        <v>1</v>
      </c>
      <c r="ADG2">
        <f t="shared" si="35"/>
        <v>1</v>
      </c>
    </row>
    <row r="3" spans="1:787" s="2" customFormat="1">
      <c r="A3" s="2" t="s">
        <v>0</v>
      </c>
      <c r="B3" s="2" t="s">
        <v>1</v>
      </c>
      <c r="C3" s="2" t="s">
        <v>2</v>
      </c>
      <c r="D3" s="2" t="s">
        <v>3</v>
      </c>
      <c r="E3" s="2" t="s">
        <v>4</v>
      </c>
      <c r="F3" s="2" t="s">
        <v>5</v>
      </c>
      <c r="G3" s="2" t="s">
        <v>6</v>
      </c>
      <c r="H3" s="2" t="s">
        <v>1103</v>
      </c>
      <c r="I3" s="2" t="s">
        <v>8</v>
      </c>
      <c r="J3" s="2" t="s">
        <v>9</v>
      </c>
      <c r="K3" s="2" t="s">
        <v>10</v>
      </c>
      <c r="L3" s="2" t="s">
        <v>12</v>
      </c>
      <c r="M3" s="2" t="s">
        <v>13</v>
      </c>
      <c r="N3" s="2" t="s">
        <v>14</v>
      </c>
      <c r="O3" s="2" t="s">
        <v>15</v>
      </c>
      <c r="P3" s="2" t="s">
        <v>16</v>
      </c>
      <c r="Q3" s="2" t="s">
        <v>17</v>
      </c>
      <c r="R3" s="2" t="s">
        <v>18</v>
      </c>
      <c r="S3" s="2" t="s">
        <v>19</v>
      </c>
      <c r="T3" s="2" t="s">
        <v>20</v>
      </c>
      <c r="U3" s="2" t="s">
        <v>21</v>
      </c>
      <c r="V3" s="2" t="s">
        <v>23</v>
      </c>
      <c r="W3" s="2" t="s">
        <v>24</v>
      </c>
      <c r="X3" s="2" t="s">
        <v>25</v>
      </c>
      <c r="Y3" s="2" t="s">
        <v>26</v>
      </c>
      <c r="Z3" s="2" t="s">
        <v>27</v>
      </c>
      <c r="AA3" s="2" t="s">
        <v>1401</v>
      </c>
      <c r="AB3" s="2" t="s">
        <v>1402</v>
      </c>
      <c r="AC3" s="2" t="s">
        <v>1403</v>
      </c>
      <c r="AD3" s="2" t="s">
        <v>1404</v>
      </c>
      <c r="AE3" s="2" t="s">
        <v>28</v>
      </c>
      <c r="AF3" s="2" t="s">
        <v>29</v>
      </c>
      <c r="AG3" s="2" t="s">
        <v>30</v>
      </c>
      <c r="AH3" s="2" t="s">
        <v>31</v>
      </c>
      <c r="AI3" s="2" t="s">
        <v>32</v>
      </c>
      <c r="AJ3" s="2" t="s">
        <v>33</v>
      </c>
      <c r="AK3" s="2" t="s">
        <v>34</v>
      </c>
      <c r="AL3" s="2" t="s">
        <v>35</v>
      </c>
      <c r="AM3" s="2" t="s">
        <v>36</v>
      </c>
      <c r="AN3" s="2" t="s">
        <v>37</v>
      </c>
      <c r="AO3" s="2" t="s">
        <v>38</v>
      </c>
      <c r="AP3" s="2" t="s">
        <v>39</v>
      </c>
      <c r="AQ3" s="2" t="s">
        <v>40</v>
      </c>
      <c r="AR3" s="2" t="s">
        <v>41</v>
      </c>
      <c r="AS3" s="2" t="s">
        <v>42</v>
      </c>
      <c r="AT3" s="2" t="s">
        <v>43</v>
      </c>
      <c r="AU3" s="2" t="s">
        <v>44</v>
      </c>
      <c r="AV3" s="2" t="s">
        <v>45</v>
      </c>
      <c r="AW3" s="2" t="s">
        <v>46</v>
      </c>
      <c r="AX3" s="2" t="s">
        <v>47</v>
      </c>
      <c r="AY3" s="2" t="s">
        <v>1489</v>
      </c>
      <c r="AZ3" s="2" t="s">
        <v>48</v>
      </c>
      <c r="BA3" s="2" t="s">
        <v>49</v>
      </c>
      <c r="BB3" s="2" t="s">
        <v>50</v>
      </c>
      <c r="BC3" s="2" t="s">
        <v>51</v>
      </c>
      <c r="BD3" s="2" t="s">
        <v>52</v>
      </c>
      <c r="BE3" s="2" t="s">
        <v>53</v>
      </c>
      <c r="BF3" s="2" t="s">
        <v>54</v>
      </c>
      <c r="BG3" s="2" t="s">
        <v>55</v>
      </c>
      <c r="BH3" s="2" t="s">
        <v>56</v>
      </c>
      <c r="BI3" s="2" t="s">
        <v>57</v>
      </c>
      <c r="BJ3" s="2" t="s">
        <v>58</v>
      </c>
      <c r="BK3" s="2" t="s">
        <v>59</v>
      </c>
      <c r="BL3" s="2" t="s">
        <v>1490</v>
      </c>
      <c r="BM3" s="2" t="s">
        <v>60</v>
      </c>
      <c r="BN3" s="2" t="s">
        <v>61</v>
      </c>
      <c r="BO3" s="2" t="s">
        <v>62</v>
      </c>
      <c r="BP3" s="2" t="s">
        <v>63</v>
      </c>
      <c r="BQ3" s="2" t="s">
        <v>64</v>
      </c>
      <c r="BR3" s="2" t="s">
        <v>65</v>
      </c>
      <c r="BS3" s="2" t="s">
        <v>66</v>
      </c>
      <c r="BT3" s="2" t="s">
        <v>67</v>
      </c>
      <c r="BU3" s="2" t="s">
        <v>68</v>
      </c>
      <c r="BV3" s="2" t="s">
        <v>69</v>
      </c>
      <c r="BW3" s="2" t="s">
        <v>70</v>
      </c>
      <c r="BX3" s="2" t="s">
        <v>71</v>
      </c>
      <c r="BY3" s="2" t="s">
        <v>1491</v>
      </c>
      <c r="BZ3" s="2" t="s">
        <v>72</v>
      </c>
      <c r="CA3" s="2" t="s">
        <v>73</v>
      </c>
      <c r="CB3" s="2" t="s">
        <v>74</v>
      </c>
      <c r="CC3" s="2" t="s">
        <v>75</v>
      </c>
      <c r="CD3" s="2" t="s">
        <v>76</v>
      </c>
      <c r="CE3" s="2" t="s">
        <v>77</v>
      </c>
      <c r="CF3" s="2" t="s">
        <v>78</v>
      </c>
      <c r="CG3" s="2" t="s">
        <v>79</v>
      </c>
      <c r="CH3" s="2" t="s">
        <v>80</v>
      </c>
      <c r="CI3" s="2" t="s">
        <v>81</v>
      </c>
      <c r="CJ3" s="2" t="s">
        <v>82</v>
      </c>
      <c r="CK3" s="2" t="s">
        <v>83</v>
      </c>
      <c r="CL3" s="2" t="s">
        <v>1492</v>
      </c>
      <c r="CM3" s="2" t="s">
        <v>84</v>
      </c>
      <c r="CN3" s="2" t="s">
        <v>85</v>
      </c>
      <c r="CO3" s="2" t="s">
        <v>86</v>
      </c>
      <c r="CP3" s="2" t="s">
        <v>87</v>
      </c>
      <c r="CQ3" s="2" t="s">
        <v>88</v>
      </c>
      <c r="CR3" s="2" t="s">
        <v>89</v>
      </c>
      <c r="CS3" s="2" t="s">
        <v>90</v>
      </c>
      <c r="CT3" s="2" t="s">
        <v>91</v>
      </c>
      <c r="CU3" s="2" t="s">
        <v>92</v>
      </c>
      <c r="CV3" s="2" t="s">
        <v>93</v>
      </c>
      <c r="CW3" s="2" t="s">
        <v>94</v>
      </c>
      <c r="CX3" s="2" t="s">
        <v>95</v>
      </c>
      <c r="CY3" s="2" t="s">
        <v>1493</v>
      </c>
      <c r="CZ3" s="2" t="s">
        <v>96</v>
      </c>
      <c r="DA3" s="2" t="s">
        <v>97</v>
      </c>
      <c r="DB3" s="2" t="s">
        <v>98</v>
      </c>
      <c r="DC3" s="2" t="s">
        <v>99</v>
      </c>
      <c r="DD3" s="2" t="s">
        <v>100</v>
      </c>
      <c r="DE3" s="2" t="s">
        <v>101</v>
      </c>
      <c r="DF3" s="2" t="s">
        <v>102</v>
      </c>
      <c r="DG3" s="2" t="s">
        <v>103</v>
      </c>
      <c r="DH3" s="2" t="s">
        <v>104</v>
      </c>
      <c r="DI3" s="2" t="s">
        <v>105</v>
      </c>
      <c r="DJ3" s="2" t="s">
        <v>106</v>
      </c>
      <c r="DK3" s="2" t="s">
        <v>107</v>
      </c>
      <c r="DL3" s="2" t="s">
        <v>1494</v>
      </c>
      <c r="DM3" s="2" t="s">
        <v>108</v>
      </c>
      <c r="DN3" s="2" t="s">
        <v>109</v>
      </c>
      <c r="DO3" s="2" t="s">
        <v>110</v>
      </c>
      <c r="DP3" s="2" t="s">
        <v>111</v>
      </c>
      <c r="DQ3" s="2" t="s">
        <v>112</v>
      </c>
      <c r="DR3" s="2" t="s">
        <v>113</v>
      </c>
      <c r="DS3" s="2" t="s">
        <v>114</v>
      </c>
      <c r="DT3" s="2" t="s">
        <v>115</v>
      </c>
      <c r="DU3" s="2" t="s">
        <v>116</v>
      </c>
      <c r="DV3" s="2" t="s">
        <v>117</v>
      </c>
      <c r="DW3" s="2" t="s">
        <v>118</v>
      </c>
      <c r="DX3" s="2" t="s">
        <v>119</v>
      </c>
      <c r="DY3" s="2" t="s">
        <v>1495</v>
      </c>
      <c r="DZ3" s="2" t="s">
        <v>120</v>
      </c>
      <c r="EA3" s="2" t="s">
        <v>121</v>
      </c>
      <c r="EB3" s="2" t="s">
        <v>122</v>
      </c>
      <c r="EC3" s="2" t="s">
        <v>123</v>
      </c>
      <c r="ED3" s="2" t="s">
        <v>124</v>
      </c>
      <c r="EE3" s="2" t="s">
        <v>125</v>
      </c>
      <c r="EF3" s="2" t="s">
        <v>126</v>
      </c>
      <c r="EG3" s="2" t="s">
        <v>127</v>
      </c>
      <c r="EH3" s="2" t="s">
        <v>128</v>
      </c>
      <c r="EI3" s="2" t="s">
        <v>129</v>
      </c>
      <c r="EJ3" s="2" t="s">
        <v>130</v>
      </c>
      <c r="EK3" s="2" t="s">
        <v>131</v>
      </c>
      <c r="EL3" s="2" t="s">
        <v>1496</v>
      </c>
      <c r="EM3" s="2" t="s">
        <v>132</v>
      </c>
      <c r="EN3" s="2" t="s">
        <v>133</v>
      </c>
      <c r="EO3" s="2" t="s">
        <v>134</v>
      </c>
      <c r="EP3" s="2" t="s">
        <v>135</v>
      </c>
      <c r="EQ3" s="2" t="s">
        <v>136</v>
      </c>
      <c r="ER3" s="2" t="s">
        <v>137</v>
      </c>
      <c r="ES3" s="2" t="s">
        <v>138</v>
      </c>
      <c r="ET3" s="2" t="s">
        <v>139</v>
      </c>
      <c r="EU3" s="2" t="s">
        <v>140</v>
      </c>
      <c r="EV3" s="2" t="s">
        <v>141</v>
      </c>
      <c r="EW3" s="2" t="s">
        <v>142</v>
      </c>
      <c r="EX3" s="2" t="s">
        <v>143</v>
      </c>
      <c r="EY3" s="2" t="s">
        <v>144</v>
      </c>
      <c r="EZ3" s="2" t="s">
        <v>145</v>
      </c>
      <c r="FA3" s="2" t="s">
        <v>146</v>
      </c>
      <c r="FB3" s="2" t="s">
        <v>147</v>
      </c>
      <c r="FC3" s="2" t="s">
        <v>148</v>
      </c>
      <c r="FD3" s="2" t="s">
        <v>149</v>
      </c>
      <c r="FE3" s="2" t="s">
        <v>150</v>
      </c>
      <c r="FF3" s="2" t="s">
        <v>151</v>
      </c>
      <c r="FG3" s="2" t="s">
        <v>152</v>
      </c>
      <c r="FH3" s="2" t="s">
        <v>153</v>
      </c>
      <c r="FI3" s="2" t="s">
        <v>154</v>
      </c>
      <c r="FJ3" s="2" t="s">
        <v>155</v>
      </c>
      <c r="FK3" s="2" t="s">
        <v>156</v>
      </c>
      <c r="FL3" s="2" t="s">
        <v>157</v>
      </c>
      <c r="FM3" s="2" t="s">
        <v>158</v>
      </c>
      <c r="FN3" s="2" t="s">
        <v>159</v>
      </c>
      <c r="FO3" s="2" t="s">
        <v>160</v>
      </c>
      <c r="FP3" s="2" t="s">
        <v>161</v>
      </c>
      <c r="FQ3" s="2" t="s">
        <v>162</v>
      </c>
      <c r="FR3" s="2" t="s">
        <v>163</v>
      </c>
      <c r="FS3" s="2" t="s">
        <v>164</v>
      </c>
      <c r="FT3" s="2" t="s">
        <v>165</v>
      </c>
      <c r="FU3" s="2" t="s">
        <v>166</v>
      </c>
      <c r="FV3" s="2" t="s">
        <v>167</v>
      </c>
      <c r="FW3" s="2" t="s">
        <v>168</v>
      </c>
      <c r="FX3" s="2" t="s">
        <v>169</v>
      </c>
      <c r="FY3" s="2" t="s">
        <v>170</v>
      </c>
      <c r="FZ3" s="2" t="s">
        <v>171</v>
      </c>
      <c r="GA3" s="2" t="s">
        <v>172</v>
      </c>
      <c r="GB3" s="2" t="s">
        <v>173</v>
      </c>
      <c r="GC3" s="2" t="s">
        <v>174</v>
      </c>
      <c r="GD3" s="2" t="s">
        <v>175</v>
      </c>
      <c r="GE3" s="2" t="s">
        <v>176</v>
      </c>
      <c r="GF3" s="2" t="s">
        <v>177</v>
      </c>
      <c r="GG3" s="2" t="s">
        <v>178</v>
      </c>
      <c r="GH3" s="2" t="s">
        <v>179</v>
      </c>
      <c r="GI3" s="2" t="s">
        <v>180</v>
      </c>
      <c r="GJ3" s="2" t="s">
        <v>181</v>
      </c>
      <c r="GK3" s="2" t="s">
        <v>182</v>
      </c>
      <c r="GL3" s="2" t="s">
        <v>183</v>
      </c>
      <c r="GM3" s="2" t="s">
        <v>184</v>
      </c>
      <c r="GN3" s="2" t="s">
        <v>185</v>
      </c>
      <c r="GO3" s="2" t="s">
        <v>186</v>
      </c>
      <c r="GP3" s="2" t="s">
        <v>187</v>
      </c>
      <c r="GQ3" s="2" t="s">
        <v>188</v>
      </c>
      <c r="GR3" s="2" t="s">
        <v>189</v>
      </c>
      <c r="GS3" s="2" t="s">
        <v>190</v>
      </c>
      <c r="GT3" s="2" t="s">
        <v>191</v>
      </c>
      <c r="GU3" s="2" t="s">
        <v>192</v>
      </c>
      <c r="GV3" s="2" t="s">
        <v>193</v>
      </c>
      <c r="GW3" s="2" t="s">
        <v>194</v>
      </c>
      <c r="GX3" s="2" t="s">
        <v>195</v>
      </c>
      <c r="GY3" s="2" t="s">
        <v>196</v>
      </c>
      <c r="GZ3" s="2" t="s">
        <v>197</v>
      </c>
      <c r="HA3" s="2" t="s">
        <v>198</v>
      </c>
      <c r="HB3" s="2" t="s">
        <v>199</v>
      </c>
      <c r="HC3" s="2" t="s">
        <v>200</v>
      </c>
      <c r="HD3" s="2" t="s">
        <v>201</v>
      </c>
      <c r="HE3" s="2" t="s">
        <v>202</v>
      </c>
      <c r="HF3" s="2" t="s">
        <v>203</v>
      </c>
      <c r="HG3" s="2" t="s">
        <v>204</v>
      </c>
      <c r="HH3" s="2" t="s">
        <v>205</v>
      </c>
      <c r="HI3" s="2" t="s">
        <v>206</v>
      </c>
      <c r="HJ3" s="2" t="s">
        <v>207</v>
      </c>
      <c r="HK3" s="2" t="s">
        <v>208</v>
      </c>
      <c r="HL3" s="2" t="s">
        <v>209</v>
      </c>
      <c r="HM3" s="2" t="s">
        <v>210</v>
      </c>
      <c r="HN3" s="2" t="s">
        <v>211</v>
      </c>
      <c r="HO3" s="2" t="s">
        <v>212</v>
      </c>
      <c r="HP3" s="2" t="s">
        <v>213</v>
      </c>
      <c r="HQ3" s="2" t="s">
        <v>214</v>
      </c>
      <c r="HR3" s="2" t="s">
        <v>215</v>
      </c>
      <c r="HS3" s="2" t="s">
        <v>216</v>
      </c>
      <c r="HT3" s="2" t="s">
        <v>217</v>
      </c>
      <c r="HU3" s="2" t="s">
        <v>218</v>
      </c>
      <c r="HV3" s="2" t="s">
        <v>219</v>
      </c>
      <c r="HW3" s="2" t="s">
        <v>220</v>
      </c>
      <c r="HX3" s="2" t="s">
        <v>221</v>
      </c>
      <c r="HY3" s="2" t="s">
        <v>222</v>
      </c>
      <c r="HZ3" s="2" t="s">
        <v>223</v>
      </c>
      <c r="IA3" s="2" t="s">
        <v>224</v>
      </c>
      <c r="IB3" s="2" t="s">
        <v>225</v>
      </c>
      <c r="IC3" s="2" t="s">
        <v>226</v>
      </c>
      <c r="ID3" s="2" t="s">
        <v>227</v>
      </c>
      <c r="IE3" s="2" t="s">
        <v>228</v>
      </c>
      <c r="IF3" s="2" t="s">
        <v>229</v>
      </c>
      <c r="IG3" s="2" t="s">
        <v>230</v>
      </c>
      <c r="IH3" s="2" t="s">
        <v>231</v>
      </c>
      <c r="II3" s="2" t="s">
        <v>232</v>
      </c>
      <c r="IJ3" s="2" t="s">
        <v>233</v>
      </c>
      <c r="IK3" s="2" t="s">
        <v>234</v>
      </c>
      <c r="IL3" s="2" t="s">
        <v>235</v>
      </c>
      <c r="IM3" s="2" t="s">
        <v>236</v>
      </c>
      <c r="IN3" s="2" t="s">
        <v>237</v>
      </c>
      <c r="IO3" s="2" t="s">
        <v>238</v>
      </c>
      <c r="IP3" s="2" t="s">
        <v>239</v>
      </c>
      <c r="IQ3" s="2" t="s">
        <v>240</v>
      </c>
      <c r="IR3" s="2" t="s">
        <v>241</v>
      </c>
      <c r="IS3" s="2" t="s">
        <v>242</v>
      </c>
      <c r="IT3" s="2" t="s">
        <v>243</v>
      </c>
      <c r="IU3" s="2" t="s">
        <v>244</v>
      </c>
      <c r="IV3" s="2" t="s">
        <v>245</v>
      </c>
      <c r="IW3" s="2" t="s">
        <v>246</v>
      </c>
      <c r="IX3" s="2" t="s">
        <v>247</v>
      </c>
      <c r="IY3" s="2" t="s">
        <v>248</v>
      </c>
      <c r="IZ3" s="2" t="s">
        <v>249</v>
      </c>
      <c r="JA3" s="2" t="s">
        <v>250</v>
      </c>
      <c r="JB3" s="2" t="s">
        <v>251</v>
      </c>
      <c r="JC3" s="2" t="s">
        <v>252</v>
      </c>
      <c r="JD3" s="2" t="s">
        <v>253</v>
      </c>
      <c r="JE3" s="2" t="s">
        <v>254</v>
      </c>
      <c r="JF3" s="2" t="s">
        <v>255</v>
      </c>
      <c r="JG3" s="2" t="s">
        <v>256</v>
      </c>
      <c r="JH3" s="2" t="s">
        <v>257</v>
      </c>
      <c r="JI3" s="2" t="s">
        <v>258</v>
      </c>
      <c r="JJ3" s="2" t="s">
        <v>259</v>
      </c>
      <c r="JK3" s="2" t="s">
        <v>260</v>
      </c>
      <c r="JL3" s="2" t="s">
        <v>261</v>
      </c>
      <c r="JM3" s="2" t="s">
        <v>262</v>
      </c>
      <c r="JN3" s="2" t="s">
        <v>263</v>
      </c>
      <c r="JO3" s="2" t="s">
        <v>264</v>
      </c>
      <c r="JP3" s="2" t="s">
        <v>265</v>
      </c>
      <c r="JQ3" s="2" t="s">
        <v>266</v>
      </c>
      <c r="JR3" s="2" t="s">
        <v>267</v>
      </c>
      <c r="JS3" s="2" t="s">
        <v>268</v>
      </c>
      <c r="JT3" s="2" t="s">
        <v>269</v>
      </c>
      <c r="JU3" s="2" t="s">
        <v>270</v>
      </c>
      <c r="JV3" s="2" t="s">
        <v>271</v>
      </c>
      <c r="JW3" s="2" t="s">
        <v>272</v>
      </c>
      <c r="JX3" s="2" t="s">
        <v>273</v>
      </c>
      <c r="JY3" s="2" t="s">
        <v>274</v>
      </c>
      <c r="JZ3" s="2" t="s">
        <v>275</v>
      </c>
      <c r="KA3" s="2" t="s">
        <v>276</v>
      </c>
      <c r="KB3" s="2" t="s">
        <v>277</v>
      </c>
      <c r="KC3" s="2" t="s">
        <v>278</v>
      </c>
      <c r="KD3" s="2" t="s">
        <v>279</v>
      </c>
      <c r="KE3" s="2" t="s">
        <v>280</v>
      </c>
      <c r="KF3" s="2" t="s">
        <v>281</v>
      </c>
      <c r="KG3" s="2" t="s">
        <v>282</v>
      </c>
      <c r="KH3" s="2" t="s">
        <v>283</v>
      </c>
      <c r="KI3" s="2" t="s">
        <v>284</v>
      </c>
      <c r="KJ3" s="2" t="s">
        <v>285</v>
      </c>
      <c r="KK3" s="2" t="s">
        <v>286</v>
      </c>
      <c r="KL3" s="2" t="s">
        <v>287</v>
      </c>
      <c r="KM3" s="2" t="s">
        <v>288</v>
      </c>
      <c r="KN3" s="2" t="s">
        <v>289</v>
      </c>
      <c r="KO3" s="2" t="s">
        <v>290</v>
      </c>
      <c r="KP3" s="2" t="s">
        <v>291</v>
      </c>
      <c r="KQ3" s="2" t="s">
        <v>292</v>
      </c>
      <c r="KR3" s="2" t="s">
        <v>293</v>
      </c>
      <c r="KS3" s="2" t="s">
        <v>294</v>
      </c>
      <c r="KT3" s="2" t="s">
        <v>295</v>
      </c>
      <c r="KU3" s="2" t="s">
        <v>296</v>
      </c>
      <c r="KV3" s="2" t="s">
        <v>297</v>
      </c>
      <c r="KW3" s="2" t="s">
        <v>298</v>
      </c>
      <c r="KX3" s="2" t="s">
        <v>299</v>
      </c>
      <c r="KY3" s="2" t="s">
        <v>300</v>
      </c>
      <c r="KZ3" s="2" t="s">
        <v>301</v>
      </c>
      <c r="LA3" s="2" t="s">
        <v>302</v>
      </c>
      <c r="LB3" s="2" t="s">
        <v>303</v>
      </c>
      <c r="LC3" s="2" t="s">
        <v>304</v>
      </c>
      <c r="LD3" s="2" t="s">
        <v>305</v>
      </c>
      <c r="LE3" s="2" t="s">
        <v>306</v>
      </c>
      <c r="LF3" s="2" t="s">
        <v>307</v>
      </c>
      <c r="LG3" s="2" t="s">
        <v>308</v>
      </c>
      <c r="LH3" s="2" t="s">
        <v>309</v>
      </c>
      <c r="LI3" s="2" t="s">
        <v>310</v>
      </c>
      <c r="LJ3" s="2" t="s">
        <v>311</v>
      </c>
      <c r="LK3" s="2" t="s">
        <v>312</v>
      </c>
      <c r="LL3" s="2" t="s">
        <v>313</v>
      </c>
      <c r="LM3" s="2" t="s">
        <v>314</v>
      </c>
      <c r="LN3" s="2" t="s">
        <v>315</v>
      </c>
      <c r="LO3" s="2" t="s">
        <v>316</v>
      </c>
      <c r="LP3" s="2" t="s">
        <v>317</v>
      </c>
      <c r="LQ3" s="2" t="s">
        <v>318</v>
      </c>
      <c r="LR3" s="2" t="s">
        <v>319</v>
      </c>
      <c r="LS3" s="2" t="s">
        <v>320</v>
      </c>
      <c r="LT3" s="2" t="s">
        <v>321</v>
      </c>
      <c r="LU3" s="2" t="s">
        <v>322</v>
      </c>
      <c r="LV3" s="2" t="s">
        <v>323</v>
      </c>
      <c r="LW3" s="2" t="s">
        <v>324</v>
      </c>
      <c r="LX3" s="2" t="s">
        <v>325</v>
      </c>
      <c r="LY3" s="2" t="s">
        <v>326</v>
      </c>
      <c r="LZ3" s="2" t="s">
        <v>327</v>
      </c>
      <c r="MA3" s="2" t="s">
        <v>328</v>
      </c>
      <c r="MB3" s="2" t="s">
        <v>329</v>
      </c>
      <c r="MC3" s="2" t="s">
        <v>330</v>
      </c>
      <c r="MD3" s="2" t="s">
        <v>331</v>
      </c>
      <c r="ME3" s="2" t="s">
        <v>332</v>
      </c>
      <c r="MF3" s="2" t="s">
        <v>333</v>
      </c>
      <c r="MG3" s="2" t="s">
        <v>334</v>
      </c>
      <c r="MH3" s="2" t="s">
        <v>335</v>
      </c>
      <c r="MI3" s="2" t="s">
        <v>336</v>
      </c>
      <c r="MJ3" s="2" t="s">
        <v>337</v>
      </c>
      <c r="MK3" s="2" t="s">
        <v>338</v>
      </c>
      <c r="ML3" s="2" t="s">
        <v>339</v>
      </c>
      <c r="MM3" s="2" t="s">
        <v>340</v>
      </c>
      <c r="MN3" s="2" t="s">
        <v>341</v>
      </c>
      <c r="MO3" s="2" t="s">
        <v>342</v>
      </c>
      <c r="MP3" s="2" t="s">
        <v>343</v>
      </c>
      <c r="MQ3" s="2" t="s">
        <v>344</v>
      </c>
      <c r="MR3" s="2" t="s">
        <v>345</v>
      </c>
      <c r="MS3" s="2" t="s">
        <v>346</v>
      </c>
      <c r="MT3" s="2" t="s">
        <v>347</v>
      </c>
      <c r="MU3" s="2" t="s">
        <v>348</v>
      </c>
      <c r="MV3" s="2" t="s">
        <v>349</v>
      </c>
      <c r="MW3" s="2" t="s">
        <v>350</v>
      </c>
      <c r="MX3" s="2" t="s">
        <v>351</v>
      </c>
      <c r="MY3" s="2" t="s">
        <v>352</v>
      </c>
      <c r="MZ3" s="2" t="s">
        <v>353</v>
      </c>
      <c r="NA3" s="2" t="s">
        <v>354</v>
      </c>
      <c r="NB3" s="2" t="s">
        <v>355</v>
      </c>
      <c r="NC3" s="2" t="s">
        <v>356</v>
      </c>
      <c r="ND3" s="2" t="s">
        <v>357</v>
      </c>
      <c r="NE3" s="2" t="s">
        <v>358</v>
      </c>
      <c r="NF3" s="2" t="s">
        <v>359</v>
      </c>
      <c r="NG3" s="2" t="s">
        <v>360</v>
      </c>
      <c r="NH3" s="2" t="s">
        <v>361</v>
      </c>
      <c r="NI3" s="2" t="s">
        <v>362</v>
      </c>
      <c r="NJ3" s="2" t="s">
        <v>363</v>
      </c>
      <c r="NK3" s="2" t="s">
        <v>364</v>
      </c>
      <c r="NL3" s="2" t="s">
        <v>365</v>
      </c>
      <c r="NM3" s="2" t="s">
        <v>366</v>
      </c>
      <c r="NN3" s="2" t="s">
        <v>367</v>
      </c>
      <c r="NO3" s="2" t="s">
        <v>368</v>
      </c>
      <c r="NP3" s="2" t="s">
        <v>369</v>
      </c>
      <c r="NQ3" s="2" t="s">
        <v>370</v>
      </c>
      <c r="NR3" s="2" t="s">
        <v>371</v>
      </c>
      <c r="NS3" s="2" t="s">
        <v>372</v>
      </c>
      <c r="NT3" s="2" t="s">
        <v>373</v>
      </c>
      <c r="NU3" s="2" t="s">
        <v>374</v>
      </c>
      <c r="NV3" s="2" t="s">
        <v>375</v>
      </c>
      <c r="NW3" s="2" t="s">
        <v>376</v>
      </c>
      <c r="NX3" s="2" t="s">
        <v>377</v>
      </c>
      <c r="NY3" s="2" t="s">
        <v>378</v>
      </c>
      <c r="NZ3" s="2" t="s">
        <v>379</v>
      </c>
      <c r="OA3" s="2" t="s">
        <v>380</v>
      </c>
      <c r="OB3" s="2" t="s">
        <v>381</v>
      </c>
      <c r="OC3" s="2" t="s">
        <v>382</v>
      </c>
      <c r="OD3" s="2" t="s">
        <v>383</v>
      </c>
      <c r="OE3" s="2" t="s">
        <v>384</v>
      </c>
      <c r="OF3" s="2" t="s">
        <v>385</v>
      </c>
      <c r="OG3" s="2" t="s">
        <v>386</v>
      </c>
      <c r="OH3" s="2" t="s">
        <v>387</v>
      </c>
      <c r="OI3" s="2" t="s">
        <v>388</v>
      </c>
      <c r="OJ3" s="2" t="s">
        <v>389</v>
      </c>
      <c r="OK3" s="2" t="s">
        <v>390</v>
      </c>
      <c r="OL3" s="2" t="s">
        <v>391</v>
      </c>
      <c r="OM3" s="2" t="s">
        <v>392</v>
      </c>
      <c r="ON3" s="2" t="s">
        <v>393</v>
      </c>
      <c r="OO3" s="2" t="s">
        <v>394</v>
      </c>
      <c r="OP3" s="2" t="s">
        <v>395</v>
      </c>
      <c r="OQ3" s="2" t="s">
        <v>396</v>
      </c>
      <c r="OR3" s="2" t="s">
        <v>397</v>
      </c>
      <c r="OS3" s="2" t="s">
        <v>398</v>
      </c>
      <c r="OT3" s="2" t="s">
        <v>399</v>
      </c>
      <c r="OU3" s="2" t="s">
        <v>400</v>
      </c>
      <c r="OV3" s="2" t="s">
        <v>401</v>
      </c>
      <c r="OW3" s="2" t="s">
        <v>402</v>
      </c>
      <c r="OX3" s="2" t="s">
        <v>403</v>
      </c>
      <c r="OY3" s="2" t="s">
        <v>404</v>
      </c>
      <c r="OZ3" s="2" t="s">
        <v>405</v>
      </c>
      <c r="PA3" s="2" t="s">
        <v>406</v>
      </c>
      <c r="PB3" s="2" t="s">
        <v>407</v>
      </c>
      <c r="PC3" s="2" t="s">
        <v>408</v>
      </c>
      <c r="PD3" s="2" t="s">
        <v>409</v>
      </c>
      <c r="PE3" s="2" t="s">
        <v>410</v>
      </c>
      <c r="PF3" s="2" t="s">
        <v>411</v>
      </c>
      <c r="PG3" s="2" t="s">
        <v>412</v>
      </c>
      <c r="PH3" s="2" t="s">
        <v>413</v>
      </c>
      <c r="PI3" s="2" t="s">
        <v>414</v>
      </c>
      <c r="PJ3" s="2" t="s">
        <v>415</v>
      </c>
      <c r="PK3" s="2" t="s">
        <v>416</v>
      </c>
      <c r="PL3" s="2" t="s">
        <v>417</v>
      </c>
      <c r="PM3" s="2" t="s">
        <v>418</v>
      </c>
      <c r="PN3" s="2" t="s">
        <v>419</v>
      </c>
      <c r="PO3" s="2" t="s">
        <v>420</v>
      </c>
      <c r="PP3" s="2" t="s">
        <v>421</v>
      </c>
      <c r="PQ3" s="2" t="s">
        <v>422</v>
      </c>
      <c r="PR3" s="2" t="s">
        <v>423</v>
      </c>
      <c r="PS3" s="2" t="s">
        <v>424</v>
      </c>
      <c r="PT3" s="2" t="s">
        <v>425</v>
      </c>
      <c r="PU3" s="2" t="s">
        <v>426</v>
      </c>
      <c r="PV3" s="2" t="s">
        <v>427</v>
      </c>
      <c r="PW3" s="2" t="s">
        <v>428</v>
      </c>
      <c r="PX3" s="2" t="s">
        <v>429</v>
      </c>
      <c r="PY3" s="2" t="s">
        <v>430</v>
      </c>
      <c r="PZ3" s="2" t="s">
        <v>431</v>
      </c>
      <c r="QA3" s="2" t="s">
        <v>432</v>
      </c>
      <c r="QB3" s="2" t="s">
        <v>433</v>
      </c>
      <c r="QC3" s="2" t="s">
        <v>434</v>
      </c>
      <c r="QD3" s="2" t="s">
        <v>435</v>
      </c>
      <c r="QE3" s="2" t="s">
        <v>436</v>
      </c>
      <c r="QF3" s="2" t="s">
        <v>437</v>
      </c>
      <c r="QG3" s="2" t="s">
        <v>438</v>
      </c>
      <c r="QH3" s="2" t="s">
        <v>439</v>
      </c>
      <c r="QI3" s="2" t="s">
        <v>440</v>
      </c>
      <c r="QJ3" s="2" t="s">
        <v>441</v>
      </c>
      <c r="QK3" s="2" t="s">
        <v>442</v>
      </c>
      <c r="QL3" s="2" t="s">
        <v>443</v>
      </c>
      <c r="QM3" s="2" t="s">
        <v>444</v>
      </c>
      <c r="QN3" s="2" t="s">
        <v>445</v>
      </c>
      <c r="QO3" s="2" t="s">
        <v>446</v>
      </c>
      <c r="QP3" s="2" t="s">
        <v>447</v>
      </c>
      <c r="QQ3" s="2" t="s">
        <v>448</v>
      </c>
      <c r="QR3" s="2" t="s">
        <v>449</v>
      </c>
      <c r="QS3" s="2" t="s">
        <v>450</v>
      </c>
      <c r="QT3" s="2" t="s">
        <v>451</v>
      </c>
      <c r="QU3" s="2" t="s">
        <v>452</v>
      </c>
      <c r="QV3" s="2" t="s">
        <v>453</v>
      </c>
      <c r="QW3" s="2" t="s">
        <v>454</v>
      </c>
      <c r="QX3" s="2" t="s">
        <v>455</v>
      </c>
      <c r="QY3" s="2" t="s">
        <v>456</v>
      </c>
      <c r="QZ3" s="2" t="s">
        <v>457</v>
      </c>
      <c r="RA3" s="2" t="s">
        <v>458</v>
      </c>
      <c r="RB3" s="2" t="s">
        <v>459</v>
      </c>
      <c r="RC3" s="2" t="s">
        <v>460</v>
      </c>
      <c r="RD3" s="2" t="s">
        <v>461</v>
      </c>
      <c r="RE3" s="2" t="s">
        <v>462</v>
      </c>
      <c r="RF3" s="2" t="s">
        <v>463</v>
      </c>
      <c r="RG3" s="2" t="s">
        <v>464</v>
      </c>
      <c r="RH3" s="2" t="s">
        <v>465</v>
      </c>
      <c r="RI3" s="2" t="s">
        <v>466</v>
      </c>
      <c r="RJ3" s="2" t="s">
        <v>467</v>
      </c>
      <c r="RK3" s="2" t="s">
        <v>468</v>
      </c>
      <c r="RL3" s="2" t="s">
        <v>469</v>
      </c>
      <c r="RM3" s="2" t="s">
        <v>470</v>
      </c>
      <c r="RN3" s="2" t="s">
        <v>471</v>
      </c>
      <c r="RO3" s="2" t="s">
        <v>472</v>
      </c>
      <c r="RP3" s="2" t="s">
        <v>473</v>
      </c>
      <c r="RQ3" s="2" t="s">
        <v>474</v>
      </c>
      <c r="RR3" s="2" t="s">
        <v>475</v>
      </c>
      <c r="RS3" s="2" t="s">
        <v>476</v>
      </c>
      <c r="RT3" s="2" t="s">
        <v>477</v>
      </c>
      <c r="RU3" s="2" t="s">
        <v>478</v>
      </c>
      <c r="RV3" s="2" t="s">
        <v>479</v>
      </c>
      <c r="RW3" s="2" t="s">
        <v>480</v>
      </c>
      <c r="RX3" s="2" t="s">
        <v>481</v>
      </c>
      <c r="RY3" s="2" t="s">
        <v>482</v>
      </c>
      <c r="RZ3" s="2" t="s">
        <v>483</v>
      </c>
      <c r="SA3" s="2" t="s">
        <v>484</v>
      </c>
      <c r="SB3" s="2" t="s">
        <v>485</v>
      </c>
      <c r="SC3" s="2" t="s">
        <v>486</v>
      </c>
      <c r="SD3" s="2" t="s">
        <v>487</v>
      </c>
      <c r="SE3" s="2" t="s">
        <v>488</v>
      </c>
      <c r="SF3" s="2" t="s">
        <v>489</v>
      </c>
      <c r="SG3" s="2" t="s">
        <v>490</v>
      </c>
      <c r="SH3" s="2" t="s">
        <v>491</v>
      </c>
      <c r="SI3" s="2" t="s">
        <v>1338</v>
      </c>
      <c r="SJ3" s="2" t="s">
        <v>1339</v>
      </c>
      <c r="SK3" s="2" t="s">
        <v>1340</v>
      </c>
      <c r="SL3" s="2" t="s">
        <v>1341</v>
      </c>
      <c r="SM3" s="2" t="s">
        <v>1342</v>
      </c>
      <c r="SN3" s="2" t="s">
        <v>1343</v>
      </c>
      <c r="SO3" s="2" t="s">
        <v>1344</v>
      </c>
      <c r="SP3" s="2" t="s">
        <v>1345</v>
      </c>
      <c r="SQ3" s="2" t="s">
        <v>492</v>
      </c>
      <c r="SR3" s="2" t="s">
        <v>493</v>
      </c>
      <c r="SS3" s="2" t="s">
        <v>494</v>
      </c>
      <c r="ST3" s="2" t="s">
        <v>495</v>
      </c>
      <c r="SU3" s="2" t="s">
        <v>496</v>
      </c>
      <c r="SV3" s="2" t="s">
        <v>497</v>
      </c>
      <c r="SW3" s="2" t="s">
        <v>498</v>
      </c>
      <c r="SX3" s="2" t="s">
        <v>499</v>
      </c>
      <c r="SY3" s="2" t="s">
        <v>500</v>
      </c>
      <c r="SZ3" s="2" t="s">
        <v>501</v>
      </c>
      <c r="TA3" s="2" t="s">
        <v>502</v>
      </c>
      <c r="TB3" s="2" t="s">
        <v>503</v>
      </c>
      <c r="TC3" s="2" t="s">
        <v>504</v>
      </c>
      <c r="TD3" s="2" t="s">
        <v>505</v>
      </c>
      <c r="TE3" s="2" t="s">
        <v>506</v>
      </c>
      <c r="TF3" s="2" t="s">
        <v>507</v>
      </c>
      <c r="TG3" s="2" t="s">
        <v>508</v>
      </c>
      <c r="TH3" s="2" t="s">
        <v>509</v>
      </c>
      <c r="TI3" s="2" t="s">
        <v>510</v>
      </c>
      <c r="TJ3" s="2" t="s">
        <v>511</v>
      </c>
      <c r="TK3" s="2" t="s">
        <v>512</v>
      </c>
      <c r="TL3" s="2" t="s">
        <v>513</v>
      </c>
      <c r="TM3" s="2" t="s">
        <v>514</v>
      </c>
      <c r="TN3" s="2" t="s">
        <v>515</v>
      </c>
      <c r="TO3" s="2" t="s">
        <v>516</v>
      </c>
      <c r="TP3" s="2" t="s">
        <v>517</v>
      </c>
      <c r="TQ3" s="2" t="s">
        <v>518</v>
      </c>
      <c r="TR3" s="2" t="s">
        <v>519</v>
      </c>
      <c r="TS3" s="2" t="s">
        <v>520</v>
      </c>
      <c r="TT3" s="2" t="s">
        <v>521</v>
      </c>
      <c r="TU3" s="2" t="s">
        <v>522</v>
      </c>
      <c r="TV3" s="2" t="s">
        <v>523</v>
      </c>
      <c r="TW3" s="2" t="s">
        <v>524</v>
      </c>
      <c r="TX3" s="2" t="s">
        <v>525</v>
      </c>
      <c r="TY3" s="2" t="s">
        <v>526</v>
      </c>
      <c r="TZ3" s="2" t="s">
        <v>527</v>
      </c>
      <c r="UA3" s="2" t="s">
        <v>528</v>
      </c>
      <c r="UB3" s="2" t="s">
        <v>529</v>
      </c>
      <c r="UC3" s="2" t="s">
        <v>530</v>
      </c>
      <c r="UD3" s="2" t="s">
        <v>531</v>
      </c>
      <c r="UE3" s="2" t="s">
        <v>532</v>
      </c>
      <c r="UF3" s="2" t="s">
        <v>533</v>
      </c>
      <c r="UG3" s="2" t="s">
        <v>534</v>
      </c>
      <c r="UH3" s="2" t="s">
        <v>535</v>
      </c>
      <c r="UI3" s="2" t="s">
        <v>536</v>
      </c>
      <c r="UJ3" s="2" t="s">
        <v>537</v>
      </c>
      <c r="UK3" s="2" t="s">
        <v>538</v>
      </c>
      <c r="UL3" s="2" t="s">
        <v>539</v>
      </c>
      <c r="UM3" s="2" t="s">
        <v>540</v>
      </c>
      <c r="UN3" s="2" t="s">
        <v>541</v>
      </c>
      <c r="UO3" s="2" t="s">
        <v>542</v>
      </c>
      <c r="UP3" s="2" t="s">
        <v>543</v>
      </c>
      <c r="UQ3" s="2" t="s">
        <v>544</v>
      </c>
      <c r="UR3" s="2" t="s">
        <v>545</v>
      </c>
      <c r="US3" s="2" t="s">
        <v>546</v>
      </c>
      <c r="UT3" s="2" t="s">
        <v>547</v>
      </c>
      <c r="UU3" s="2" t="s">
        <v>548</v>
      </c>
      <c r="UV3" s="2" t="s">
        <v>549</v>
      </c>
      <c r="UW3" s="2" t="s">
        <v>1104</v>
      </c>
      <c r="UX3" s="2" t="s">
        <v>1105</v>
      </c>
      <c r="UY3" s="2" t="s">
        <v>1106</v>
      </c>
      <c r="UZ3" s="2" t="s">
        <v>1107</v>
      </c>
      <c r="VA3" s="2" t="s">
        <v>1108</v>
      </c>
      <c r="VB3" s="2" t="s">
        <v>1109</v>
      </c>
      <c r="VC3" s="2" t="s">
        <v>1110</v>
      </c>
      <c r="VD3" s="2" t="s">
        <v>1111</v>
      </c>
      <c r="VE3" s="2" t="s">
        <v>1112</v>
      </c>
      <c r="VF3" s="2" t="s">
        <v>1113</v>
      </c>
      <c r="VG3" s="2" t="s">
        <v>1114</v>
      </c>
      <c r="VI3" s="2" t="s">
        <v>1115</v>
      </c>
      <c r="VJ3" s="2" t="s">
        <v>1116</v>
      </c>
      <c r="VK3" s="2" t="s">
        <v>1117</v>
      </c>
      <c r="VL3" s="2" t="s">
        <v>1118</v>
      </c>
      <c r="VM3" s="2" t="s">
        <v>1119</v>
      </c>
      <c r="VN3" s="2" t="s">
        <v>1120</v>
      </c>
      <c r="VO3" s="2" t="s">
        <v>1121</v>
      </c>
      <c r="VP3" s="2" t="s">
        <v>1122</v>
      </c>
      <c r="VQ3" s="2" t="s">
        <v>1123</v>
      </c>
      <c r="VR3" s="2" t="s">
        <v>1124</v>
      </c>
      <c r="VT3" s="2" t="s">
        <v>1125</v>
      </c>
      <c r="VU3" s="2" t="s">
        <v>1126</v>
      </c>
      <c r="VV3" s="2" t="s">
        <v>1127</v>
      </c>
      <c r="VW3" s="2" t="s">
        <v>1128</v>
      </c>
      <c r="VX3" s="2" t="s">
        <v>1129</v>
      </c>
      <c r="VY3" s="2" t="s">
        <v>1130</v>
      </c>
      <c r="VZ3" s="2" t="s">
        <v>1131</v>
      </c>
      <c r="WA3" s="2" t="s">
        <v>1132</v>
      </c>
      <c r="WB3" s="2" t="s">
        <v>1133</v>
      </c>
      <c r="WC3" s="2" t="s">
        <v>1134</v>
      </c>
      <c r="WD3" s="2" t="s">
        <v>550</v>
      </c>
      <c r="WE3" s="2" t="s">
        <v>551</v>
      </c>
      <c r="WF3" s="2" t="s">
        <v>552</v>
      </c>
      <c r="WG3" s="2" t="s">
        <v>553</v>
      </c>
      <c r="WH3" s="2" t="s">
        <v>1327</v>
      </c>
      <c r="WI3" s="2" t="s">
        <v>554</v>
      </c>
      <c r="WJ3" s="2" t="s">
        <v>555</v>
      </c>
      <c r="WK3" s="2" t="s">
        <v>556</v>
      </c>
      <c r="WL3" s="2" t="s">
        <v>557</v>
      </c>
      <c r="WM3" s="2" t="s">
        <v>558</v>
      </c>
      <c r="WN3" s="2" t="s">
        <v>559</v>
      </c>
      <c r="WO3" s="2" t="s">
        <v>560</v>
      </c>
      <c r="WP3" s="2" t="s">
        <v>1393</v>
      </c>
      <c r="WQ3" s="2" t="s">
        <v>1328</v>
      </c>
      <c r="WR3" s="2" t="s">
        <v>561</v>
      </c>
      <c r="WS3" s="2" t="s">
        <v>562</v>
      </c>
      <c r="WT3" s="2" t="s">
        <v>563</v>
      </c>
      <c r="WU3" s="2" t="s">
        <v>1391</v>
      </c>
      <c r="WV3" s="2" t="s">
        <v>564</v>
      </c>
      <c r="WW3" s="2" t="s">
        <v>565</v>
      </c>
      <c r="WX3" s="2" t="s">
        <v>566</v>
      </c>
      <c r="WY3" s="2" t="s">
        <v>567</v>
      </c>
      <c r="WZ3" s="2" t="s">
        <v>1392</v>
      </c>
      <c r="XA3" s="2" t="s">
        <v>1394</v>
      </c>
      <c r="XB3" s="2" t="s">
        <v>568</v>
      </c>
      <c r="XC3" s="2" t="s">
        <v>569</v>
      </c>
      <c r="XD3" s="2" t="s">
        <v>570</v>
      </c>
      <c r="XE3" s="2" t="s">
        <v>571</v>
      </c>
      <c r="XF3" s="2" t="s">
        <v>1399</v>
      </c>
      <c r="XG3" t="s">
        <v>1497</v>
      </c>
      <c r="XH3" t="s">
        <v>1498</v>
      </c>
      <c r="XI3" t="s">
        <v>1499</v>
      </c>
      <c r="XJ3" t="s">
        <v>1500</v>
      </c>
      <c r="XK3" t="s">
        <v>1501</v>
      </c>
      <c r="XL3" t="s">
        <v>1502</v>
      </c>
      <c r="XM3" t="s">
        <v>1503</v>
      </c>
      <c r="XN3" t="s">
        <v>1504</v>
      </c>
      <c r="XO3" t="s">
        <v>1505</v>
      </c>
      <c r="XP3" s="2" t="s">
        <v>572</v>
      </c>
      <c r="XQ3" s="2" t="s">
        <v>573</v>
      </c>
      <c r="XR3" s="2" t="s">
        <v>574</v>
      </c>
      <c r="XS3" s="2" t="s">
        <v>575</v>
      </c>
      <c r="XT3" s="2" t="s">
        <v>576</v>
      </c>
      <c r="XU3" s="2" t="s">
        <v>577</v>
      </c>
      <c r="XV3" s="2" t="s">
        <v>578</v>
      </c>
      <c r="XW3" s="2" t="s">
        <v>579</v>
      </c>
      <c r="XX3" s="2" t="s">
        <v>580</v>
      </c>
      <c r="XY3" s="2" t="s">
        <v>581</v>
      </c>
      <c r="XZ3" s="2" t="s">
        <v>582</v>
      </c>
      <c r="YA3" s="2" t="s">
        <v>583</v>
      </c>
      <c r="YB3" s="2" t="s">
        <v>584</v>
      </c>
      <c r="YC3" s="2" t="s">
        <v>585</v>
      </c>
      <c r="YD3" s="2" t="s">
        <v>1506</v>
      </c>
      <c r="YE3" s="2" t="s">
        <v>586</v>
      </c>
      <c r="YF3" s="2" t="s">
        <v>587</v>
      </c>
      <c r="YG3" s="2" t="s">
        <v>588</v>
      </c>
      <c r="YH3" s="2" t="s">
        <v>589</v>
      </c>
      <c r="YI3" s="2" t="s">
        <v>590</v>
      </c>
      <c r="YJ3" s="2" t="s">
        <v>591</v>
      </c>
      <c r="YK3" s="2" t="s">
        <v>592</v>
      </c>
      <c r="YL3" s="2" t="s">
        <v>593</v>
      </c>
      <c r="YM3" s="2" t="s">
        <v>594</v>
      </c>
      <c r="YN3" s="2" t="s">
        <v>595</v>
      </c>
      <c r="YO3" s="2" t="s">
        <v>596</v>
      </c>
      <c r="YP3" s="2" t="s">
        <v>597</v>
      </c>
      <c r="YQ3" s="2" t="s">
        <v>1507</v>
      </c>
      <c r="YR3" s="2" t="s">
        <v>598</v>
      </c>
      <c r="YS3" s="2" t="s">
        <v>599</v>
      </c>
      <c r="YT3" s="2" t="s">
        <v>600</v>
      </c>
      <c r="YU3" s="2" t="s">
        <v>601</v>
      </c>
      <c r="YV3" s="2" t="s">
        <v>602</v>
      </c>
      <c r="YW3" s="2" t="s">
        <v>603</v>
      </c>
      <c r="YX3" s="2" t="s">
        <v>604</v>
      </c>
      <c r="YY3" s="2" t="s">
        <v>605</v>
      </c>
      <c r="YZ3" s="2" t="s">
        <v>606</v>
      </c>
      <c r="ZA3" s="2" t="s">
        <v>607</v>
      </c>
      <c r="ZB3" s="2" t="s">
        <v>608</v>
      </c>
      <c r="ZC3" s="2" t="s">
        <v>609</v>
      </c>
      <c r="ZD3" s="2" t="s">
        <v>610</v>
      </c>
      <c r="ZE3" s="2" t="s">
        <v>611</v>
      </c>
      <c r="ZF3" s="2" t="s">
        <v>612</v>
      </c>
      <c r="ZG3" s="2" t="s">
        <v>613</v>
      </c>
      <c r="ZH3" s="2" t="s">
        <v>614</v>
      </c>
      <c r="ZI3" s="2" t="s">
        <v>615</v>
      </c>
      <c r="ZJ3" s="2" t="s">
        <v>616</v>
      </c>
      <c r="ZK3" s="2" t="s">
        <v>617</v>
      </c>
      <c r="ZL3" s="2" t="s">
        <v>618</v>
      </c>
      <c r="ZM3" s="2" t="s">
        <v>619</v>
      </c>
      <c r="ZN3" s="2" t="s">
        <v>620</v>
      </c>
      <c r="ZO3" s="2" t="s">
        <v>621</v>
      </c>
      <c r="ZP3" s="2" t="s">
        <v>622</v>
      </c>
      <c r="ZQ3" s="2" t="s">
        <v>623</v>
      </c>
      <c r="ZR3" s="2" t="s">
        <v>624</v>
      </c>
      <c r="ZS3" s="2" t="s">
        <v>625</v>
      </c>
      <c r="ZT3" s="2" t="s">
        <v>626</v>
      </c>
      <c r="ZU3" s="2" t="s">
        <v>627</v>
      </c>
      <c r="ZV3" s="2" t="s">
        <v>628</v>
      </c>
      <c r="ZW3" s="2" t="s">
        <v>629</v>
      </c>
      <c r="ZX3" s="2" t="s">
        <v>630</v>
      </c>
      <c r="ZY3" s="2" t="s">
        <v>631</v>
      </c>
      <c r="ZZ3" s="2" t="s">
        <v>632</v>
      </c>
      <c r="AAA3" s="2" t="s">
        <v>633</v>
      </c>
      <c r="AAB3" s="2" t="s">
        <v>634</v>
      </c>
      <c r="AAC3" s="2" t="s">
        <v>635</v>
      </c>
      <c r="AAD3" s="2" t="s">
        <v>636</v>
      </c>
      <c r="AAE3" s="2" t="s">
        <v>637</v>
      </c>
      <c r="AAF3" s="2" t="s">
        <v>638</v>
      </c>
      <c r="AAG3" s="2" t="s">
        <v>639</v>
      </c>
      <c r="AAH3" s="2" t="s">
        <v>640</v>
      </c>
      <c r="AAI3" s="2" t="s">
        <v>641</v>
      </c>
      <c r="AAJ3" s="2" t="s">
        <v>642</v>
      </c>
      <c r="AAK3" s="2" t="s">
        <v>643</v>
      </c>
      <c r="AAL3" s="2" t="s">
        <v>644</v>
      </c>
      <c r="AAM3" s="2" t="s">
        <v>645</v>
      </c>
      <c r="AAN3" s="2" t="s">
        <v>646</v>
      </c>
      <c r="AAO3" s="2" t="s">
        <v>647</v>
      </c>
      <c r="AAP3" s="2" t="s">
        <v>648</v>
      </c>
      <c r="AAQ3" s="2" t="s">
        <v>649</v>
      </c>
      <c r="AAR3" s="2" t="s">
        <v>650</v>
      </c>
      <c r="AAS3" s="2" t="s">
        <v>651</v>
      </c>
      <c r="AAT3" s="2" t="s">
        <v>652</v>
      </c>
      <c r="AAU3" s="2" t="s">
        <v>653</v>
      </c>
      <c r="AAV3" s="2" t="s">
        <v>654</v>
      </c>
      <c r="AAW3" s="2" t="s">
        <v>655</v>
      </c>
      <c r="AAX3" s="2" t="s">
        <v>656</v>
      </c>
      <c r="AAY3" s="2" t="s">
        <v>657</v>
      </c>
      <c r="AAZ3" s="2" t="s">
        <v>658</v>
      </c>
      <c r="ABA3" s="2" t="s">
        <v>659</v>
      </c>
      <c r="ABB3" s="2" t="s">
        <v>660</v>
      </c>
      <c r="ABC3" s="2" t="s">
        <v>661</v>
      </c>
      <c r="ABD3" s="2" t="s">
        <v>662</v>
      </c>
      <c r="ABE3" s="2" t="s">
        <v>663</v>
      </c>
      <c r="ABF3" s="2" t="s">
        <v>664</v>
      </c>
      <c r="ABG3" s="2" t="s">
        <v>665</v>
      </c>
      <c r="ABH3" s="2" t="s">
        <v>666</v>
      </c>
      <c r="ABI3" s="2" t="s">
        <v>667</v>
      </c>
      <c r="ABJ3" s="2" t="s">
        <v>668</v>
      </c>
      <c r="ABK3" s="2" t="s">
        <v>669</v>
      </c>
      <c r="ABL3" s="2" t="s">
        <v>670</v>
      </c>
      <c r="ABM3" s="2" t="s">
        <v>671</v>
      </c>
      <c r="ABN3" s="2" t="s">
        <v>672</v>
      </c>
      <c r="ABO3" s="2" t="s">
        <v>673</v>
      </c>
      <c r="ABP3" s="2" t="s">
        <v>674</v>
      </c>
      <c r="ABQ3" s="2" t="s">
        <v>675</v>
      </c>
      <c r="ABR3" s="2" t="s">
        <v>676</v>
      </c>
      <c r="ABS3" s="2" t="s">
        <v>677</v>
      </c>
      <c r="ABT3" s="2" t="s">
        <v>678</v>
      </c>
      <c r="ABU3" s="2" t="s">
        <v>679</v>
      </c>
      <c r="ABV3" s="2" t="s">
        <v>680</v>
      </c>
      <c r="ABW3" s="2" t="s">
        <v>681</v>
      </c>
      <c r="ABX3" s="2" t="s">
        <v>682</v>
      </c>
      <c r="ABY3" s="2" t="s">
        <v>683</v>
      </c>
      <c r="ABZ3" s="2" t="s">
        <v>684</v>
      </c>
      <c r="ACA3" s="2" t="s">
        <v>685</v>
      </c>
      <c r="ACB3" s="2" t="s">
        <v>686</v>
      </c>
      <c r="ACC3" s="2" t="s">
        <v>687</v>
      </c>
      <c r="ACD3" s="2" t="s">
        <v>1368</v>
      </c>
      <c r="ACE3" s="2" t="s">
        <v>691</v>
      </c>
      <c r="ACF3" s="2" t="s">
        <v>688</v>
      </c>
      <c r="ACG3" s="2" t="s">
        <v>689</v>
      </c>
      <c r="ACH3" s="2" t="s">
        <v>690</v>
      </c>
      <c r="ACI3" s="2" t="s">
        <v>1601</v>
      </c>
      <c r="ACJ3" s="2" t="s">
        <v>1602</v>
      </c>
      <c r="ACK3" s="2" t="s">
        <v>1603</v>
      </c>
      <c r="ACL3" s="2" t="s">
        <v>1604</v>
      </c>
      <c r="ACM3" s="2" t="s">
        <v>1605</v>
      </c>
      <c r="ACN3" s="2" t="s">
        <v>1606</v>
      </c>
      <c r="ACO3" s="2" t="s">
        <v>1607</v>
      </c>
      <c r="ACP3" s="2" t="s">
        <v>1608</v>
      </c>
      <c r="ACQ3" s="2" t="s">
        <v>1610</v>
      </c>
      <c r="ACR3" s="2" t="s">
        <v>1611</v>
      </c>
      <c r="ACT3" s="2" t="s">
        <v>1629</v>
      </c>
      <c r="ACU3" s="2" t="s">
        <v>1630</v>
      </c>
      <c r="ACV3" s="2" t="s">
        <v>1631</v>
      </c>
      <c r="ACW3" s="2" t="s">
        <v>1632</v>
      </c>
      <c r="ACX3" s="2" t="s">
        <v>693</v>
      </c>
      <c r="ACY3" s="2" t="s">
        <v>694</v>
      </c>
      <c r="ACZ3" s="2" t="s">
        <v>695</v>
      </c>
      <c r="ADA3" s="2" t="s">
        <v>696</v>
      </c>
    </row>
    <row r="4" spans="1:787" s="2" customFormat="1">
      <c r="A4" s="421" t="s">
        <v>0</v>
      </c>
      <c r="B4" s="421" t="s">
        <v>1</v>
      </c>
      <c r="C4" s="421" t="s">
        <v>2</v>
      </c>
      <c r="D4" s="421" t="s">
        <v>3</v>
      </c>
      <c r="E4" s="421" t="s">
        <v>4</v>
      </c>
      <c r="F4" s="421" t="s">
        <v>5</v>
      </c>
      <c r="G4" s="421" t="s">
        <v>6</v>
      </c>
      <c r="H4" s="421" t="s">
        <v>1103</v>
      </c>
      <c r="I4" s="421" t="s">
        <v>8</v>
      </c>
      <c r="J4" s="421" t="s">
        <v>9</v>
      </c>
      <c r="K4" s="421" t="s">
        <v>10</v>
      </c>
      <c r="L4" s="421" t="s">
        <v>12</v>
      </c>
      <c r="M4" s="421" t="s">
        <v>13</v>
      </c>
      <c r="N4" s="421" t="s">
        <v>14</v>
      </c>
      <c r="O4" s="421" t="s">
        <v>15</v>
      </c>
      <c r="P4" s="421" t="s">
        <v>16</v>
      </c>
      <c r="Q4" s="421" t="s">
        <v>17</v>
      </c>
      <c r="R4" s="421" t="s">
        <v>18</v>
      </c>
      <c r="S4" s="421" t="s">
        <v>19</v>
      </c>
      <c r="T4" s="421" t="s">
        <v>20</v>
      </c>
      <c r="U4" s="421" t="s">
        <v>21</v>
      </c>
      <c r="V4" s="421" t="s">
        <v>23</v>
      </c>
      <c r="W4" s="421" t="s">
        <v>24</v>
      </c>
      <c r="X4" s="421" t="s">
        <v>25</v>
      </c>
      <c r="Y4" s="421" t="s">
        <v>26</v>
      </c>
      <c r="Z4" s="421" t="s">
        <v>27</v>
      </c>
      <c r="AA4" s="421" t="s">
        <v>1401</v>
      </c>
      <c r="AB4" s="421" t="s">
        <v>1402</v>
      </c>
      <c r="AC4" s="421" t="s">
        <v>1403</v>
      </c>
      <c r="AD4" s="421" t="s">
        <v>1404</v>
      </c>
      <c r="AE4" s="421" t="s">
        <v>28</v>
      </c>
      <c r="AF4" s="421" t="s">
        <v>29</v>
      </c>
      <c r="AG4" s="421" t="s">
        <v>30</v>
      </c>
      <c r="AH4" s="421" t="s">
        <v>31</v>
      </c>
      <c r="AI4" s="421" t="s">
        <v>32</v>
      </c>
      <c r="AJ4" s="421" t="s">
        <v>33</v>
      </c>
      <c r="AK4" s="421" t="s">
        <v>34</v>
      </c>
      <c r="AL4" s="421" t="s">
        <v>35</v>
      </c>
      <c r="AM4" s="421" t="s">
        <v>36</v>
      </c>
      <c r="AN4" s="421" t="s">
        <v>37</v>
      </c>
      <c r="AO4" s="421" t="s">
        <v>38</v>
      </c>
      <c r="AP4" s="421" t="s">
        <v>39</v>
      </c>
      <c r="AQ4" s="421" t="s">
        <v>40</v>
      </c>
      <c r="AR4" s="421" t="s">
        <v>41</v>
      </c>
      <c r="AS4" s="421" t="s">
        <v>42</v>
      </c>
      <c r="AT4" s="421" t="s">
        <v>43</v>
      </c>
      <c r="AU4" s="421" t="s">
        <v>44</v>
      </c>
      <c r="AV4" s="421" t="s">
        <v>45</v>
      </c>
      <c r="AW4" s="421" t="s">
        <v>46</v>
      </c>
      <c r="AX4" s="421" t="s">
        <v>47</v>
      </c>
      <c r="AY4" s="421" t="s">
        <v>1489</v>
      </c>
      <c r="AZ4" s="421" t="s">
        <v>48</v>
      </c>
      <c r="BA4" s="421" t="s">
        <v>49</v>
      </c>
      <c r="BB4" s="421" t="s">
        <v>50</v>
      </c>
      <c r="BC4" s="421" t="s">
        <v>51</v>
      </c>
      <c r="BD4" s="421" t="s">
        <v>52</v>
      </c>
      <c r="BE4" s="421" t="s">
        <v>53</v>
      </c>
      <c r="BF4" s="421" t="s">
        <v>54</v>
      </c>
      <c r="BG4" s="421" t="s">
        <v>55</v>
      </c>
      <c r="BH4" s="421" t="s">
        <v>56</v>
      </c>
      <c r="BI4" s="421" t="s">
        <v>57</v>
      </c>
      <c r="BJ4" s="421" t="s">
        <v>58</v>
      </c>
      <c r="BK4" s="421" t="s">
        <v>59</v>
      </c>
      <c r="BL4" s="421" t="s">
        <v>1490</v>
      </c>
      <c r="BM4" s="421" t="s">
        <v>60</v>
      </c>
      <c r="BN4" s="421" t="s">
        <v>61</v>
      </c>
      <c r="BO4" s="421" t="s">
        <v>62</v>
      </c>
      <c r="BP4" s="421" t="s">
        <v>63</v>
      </c>
      <c r="BQ4" s="421" t="s">
        <v>64</v>
      </c>
      <c r="BR4" s="421" t="s">
        <v>65</v>
      </c>
      <c r="BS4" s="421" t="s">
        <v>66</v>
      </c>
      <c r="BT4" s="421" t="s">
        <v>67</v>
      </c>
      <c r="BU4" s="421" t="s">
        <v>68</v>
      </c>
      <c r="BV4" s="421" t="s">
        <v>69</v>
      </c>
      <c r="BW4" s="421" t="s">
        <v>70</v>
      </c>
      <c r="BX4" s="421" t="s">
        <v>71</v>
      </c>
      <c r="BY4" s="421" t="s">
        <v>1491</v>
      </c>
      <c r="BZ4" s="421" t="s">
        <v>72</v>
      </c>
      <c r="CA4" s="421" t="s">
        <v>73</v>
      </c>
      <c r="CB4" s="421" t="s">
        <v>74</v>
      </c>
      <c r="CC4" s="421" t="s">
        <v>75</v>
      </c>
      <c r="CD4" s="421" t="s">
        <v>76</v>
      </c>
      <c r="CE4" s="421" t="s">
        <v>77</v>
      </c>
      <c r="CF4" s="421" t="s">
        <v>78</v>
      </c>
      <c r="CG4" s="421" t="s">
        <v>79</v>
      </c>
      <c r="CH4" s="421" t="s">
        <v>80</v>
      </c>
      <c r="CI4" s="421" t="s">
        <v>81</v>
      </c>
      <c r="CJ4" s="421" t="s">
        <v>82</v>
      </c>
      <c r="CK4" s="421" t="s">
        <v>83</v>
      </c>
      <c r="CL4" s="421" t="s">
        <v>1492</v>
      </c>
      <c r="CM4" s="421" t="s">
        <v>84</v>
      </c>
      <c r="CN4" s="421" t="s">
        <v>85</v>
      </c>
      <c r="CO4" s="421" t="s">
        <v>86</v>
      </c>
      <c r="CP4" s="421" t="s">
        <v>87</v>
      </c>
      <c r="CQ4" s="421" t="s">
        <v>88</v>
      </c>
      <c r="CR4" s="421" t="s">
        <v>89</v>
      </c>
      <c r="CS4" s="421" t="s">
        <v>90</v>
      </c>
      <c r="CT4" s="421" t="s">
        <v>91</v>
      </c>
      <c r="CU4" s="421" t="s">
        <v>92</v>
      </c>
      <c r="CV4" s="421" t="s">
        <v>93</v>
      </c>
      <c r="CW4" s="421" t="s">
        <v>94</v>
      </c>
      <c r="CX4" s="421" t="s">
        <v>95</v>
      </c>
      <c r="CY4" s="421" t="s">
        <v>1493</v>
      </c>
      <c r="CZ4" s="421" t="s">
        <v>96</v>
      </c>
      <c r="DA4" s="421" t="s">
        <v>97</v>
      </c>
      <c r="DB4" s="421" t="s">
        <v>98</v>
      </c>
      <c r="DC4" s="421" t="s">
        <v>99</v>
      </c>
      <c r="DD4" s="421" t="s">
        <v>100</v>
      </c>
      <c r="DE4" s="421" t="s">
        <v>101</v>
      </c>
      <c r="DF4" s="421" t="s">
        <v>102</v>
      </c>
      <c r="DG4" s="421" t="s">
        <v>103</v>
      </c>
      <c r="DH4" s="421" t="s">
        <v>104</v>
      </c>
      <c r="DI4" s="421" t="s">
        <v>105</v>
      </c>
      <c r="DJ4" s="421" t="s">
        <v>106</v>
      </c>
      <c r="DK4" s="421" t="s">
        <v>107</v>
      </c>
      <c r="DL4" s="421" t="s">
        <v>1494</v>
      </c>
      <c r="DM4" s="421" t="s">
        <v>108</v>
      </c>
      <c r="DN4" s="421" t="s">
        <v>109</v>
      </c>
      <c r="DO4" s="421" t="s">
        <v>110</v>
      </c>
      <c r="DP4" s="421" t="s">
        <v>111</v>
      </c>
      <c r="DQ4" s="421" t="s">
        <v>112</v>
      </c>
      <c r="DR4" s="421" t="s">
        <v>113</v>
      </c>
      <c r="DS4" s="421" t="s">
        <v>114</v>
      </c>
      <c r="DT4" s="421" t="s">
        <v>115</v>
      </c>
      <c r="DU4" s="421" t="s">
        <v>116</v>
      </c>
      <c r="DV4" s="421" t="s">
        <v>117</v>
      </c>
      <c r="DW4" s="421" t="s">
        <v>118</v>
      </c>
      <c r="DX4" s="421" t="s">
        <v>119</v>
      </c>
      <c r="DY4" s="421" t="s">
        <v>1495</v>
      </c>
      <c r="DZ4" s="421" t="s">
        <v>120</v>
      </c>
      <c r="EA4" s="421" t="s">
        <v>121</v>
      </c>
      <c r="EB4" s="421" t="s">
        <v>122</v>
      </c>
      <c r="EC4" s="421" t="s">
        <v>123</v>
      </c>
      <c r="ED4" s="421" t="s">
        <v>124</v>
      </c>
      <c r="EE4" s="421" t="s">
        <v>125</v>
      </c>
      <c r="EF4" s="421" t="s">
        <v>126</v>
      </c>
      <c r="EG4" s="421" t="s">
        <v>127</v>
      </c>
      <c r="EH4" s="421" t="s">
        <v>128</v>
      </c>
      <c r="EI4" s="421" t="s">
        <v>129</v>
      </c>
      <c r="EJ4" s="421" t="s">
        <v>130</v>
      </c>
      <c r="EK4" s="421" t="s">
        <v>131</v>
      </c>
      <c r="EL4" s="421" t="s">
        <v>1496</v>
      </c>
      <c r="EM4" s="421" t="s">
        <v>132</v>
      </c>
      <c r="EN4" s="421" t="s">
        <v>133</v>
      </c>
      <c r="EO4" s="421" t="s">
        <v>134</v>
      </c>
      <c r="EP4" s="421" t="s">
        <v>135</v>
      </c>
      <c r="EQ4" s="421" t="s">
        <v>136</v>
      </c>
      <c r="ER4" s="421" t="s">
        <v>137</v>
      </c>
      <c r="ES4" s="421" t="s">
        <v>138</v>
      </c>
      <c r="ET4" s="421" t="s">
        <v>139</v>
      </c>
      <c r="EU4" s="421" t="s">
        <v>140</v>
      </c>
      <c r="EV4" s="421" t="s">
        <v>141</v>
      </c>
      <c r="EW4" s="421" t="s">
        <v>142</v>
      </c>
      <c r="EX4" s="421" t="s">
        <v>143</v>
      </c>
      <c r="EY4" s="421" t="s">
        <v>144</v>
      </c>
      <c r="EZ4" s="421" t="s">
        <v>145</v>
      </c>
      <c r="FA4" s="421" t="s">
        <v>146</v>
      </c>
      <c r="FB4" s="421" t="s">
        <v>147</v>
      </c>
      <c r="FC4" s="421" t="s">
        <v>148</v>
      </c>
      <c r="FD4" s="421" t="s">
        <v>149</v>
      </c>
      <c r="FE4" s="421" t="s">
        <v>150</v>
      </c>
      <c r="FF4" s="421" t="s">
        <v>151</v>
      </c>
      <c r="FG4" s="421" t="s">
        <v>152</v>
      </c>
      <c r="FH4" s="421" t="s">
        <v>153</v>
      </c>
      <c r="FI4" s="421" t="s">
        <v>154</v>
      </c>
      <c r="FJ4" s="421" t="s">
        <v>155</v>
      </c>
      <c r="FK4" s="421" t="s">
        <v>156</v>
      </c>
      <c r="FL4" s="421" t="s">
        <v>157</v>
      </c>
      <c r="FM4" s="421" t="s">
        <v>158</v>
      </c>
      <c r="FN4" s="421" t="s">
        <v>159</v>
      </c>
      <c r="FO4" s="421" t="s">
        <v>160</v>
      </c>
      <c r="FP4" s="421" t="s">
        <v>161</v>
      </c>
      <c r="FQ4" s="421" t="s">
        <v>162</v>
      </c>
      <c r="FR4" s="421" t="s">
        <v>163</v>
      </c>
      <c r="FS4" s="421" t="s">
        <v>164</v>
      </c>
      <c r="FT4" s="421" t="s">
        <v>165</v>
      </c>
      <c r="FU4" s="421" t="s">
        <v>166</v>
      </c>
      <c r="FV4" s="421" t="s">
        <v>167</v>
      </c>
      <c r="FW4" s="421" t="s">
        <v>168</v>
      </c>
      <c r="FX4" s="421" t="s">
        <v>169</v>
      </c>
      <c r="FY4" s="421" t="s">
        <v>170</v>
      </c>
      <c r="FZ4" s="421" t="s">
        <v>171</v>
      </c>
      <c r="GA4" s="421" t="s">
        <v>172</v>
      </c>
      <c r="GB4" s="421" t="s">
        <v>173</v>
      </c>
      <c r="GC4" s="421" t="s">
        <v>174</v>
      </c>
      <c r="GD4" s="421" t="s">
        <v>175</v>
      </c>
      <c r="GE4" s="421" t="s">
        <v>176</v>
      </c>
      <c r="GF4" s="421" t="s">
        <v>177</v>
      </c>
      <c r="GG4" s="421" t="s">
        <v>178</v>
      </c>
      <c r="GH4" s="421" t="s">
        <v>179</v>
      </c>
      <c r="GI4" s="421" t="s">
        <v>180</v>
      </c>
      <c r="GJ4" s="421" t="s">
        <v>181</v>
      </c>
      <c r="GK4" s="421" t="s">
        <v>182</v>
      </c>
      <c r="GL4" s="421" t="s">
        <v>183</v>
      </c>
      <c r="GM4" s="421" t="s">
        <v>184</v>
      </c>
      <c r="GN4" s="421" t="s">
        <v>185</v>
      </c>
      <c r="GO4" s="421" t="s">
        <v>186</v>
      </c>
      <c r="GP4" s="421" t="s">
        <v>187</v>
      </c>
      <c r="GQ4" s="421" t="s">
        <v>188</v>
      </c>
      <c r="GR4" s="421" t="s">
        <v>189</v>
      </c>
      <c r="GS4" s="421" t="s">
        <v>190</v>
      </c>
      <c r="GT4" s="421" t="s">
        <v>191</v>
      </c>
      <c r="GU4" s="421" t="s">
        <v>192</v>
      </c>
      <c r="GV4" s="421" t="s">
        <v>193</v>
      </c>
      <c r="GW4" s="421" t="s">
        <v>194</v>
      </c>
      <c r="GX4" s="421" t="s">
        <v>195</v>
      </c>
      <c r="GY4" s="421" t="s">
        <v>196</v>
      </c>
      <c r="GZ4" s="421" t="s">
        <v>197</v>
      </c>
      <c r="HA4" s="421" t="s">
        <v>198</v>
      </c>
      <c r="HB4" s="421" t="s">
        <v>199</v>
      </c>
      <c r="HC4" s="421" t="s">
        <v>200</v>
      </c>
      <c r="HD4" s="421" t="s">
        <v>201</v>
      </c>
      <c r="HE4" s="421" t="s">
        <v>202</v>
      </c>
      <c r="HF4" s="421" t="s">
        <v>203</v>
      </c>
      <c r="HG4" s="421" t="s">
        <v>204</v>
      </c>
      <c r="HH4" s="421" t="s">
        <v>205</v>
      </c>
      <c r="HI4" s="421" t="s">
        <v>206</v>
      </c>
      <c r="HJ4" s="421" t="s">
        <v>207</v>
      </c>
      <c r="HK4" s="421" t="s">
        <v>208</v>
      </c>
      <c r="HL4" s="421" t="s">
        <v>209</v>
      </c>
      <c r="HM4" s="421" t="s">
        <v>210</v>
      </c>
      <c r="HN4" s="421" t="s">
        <v>211</v>
      </c>
      <c r="HO4" s="421" t="s">
        <v>212</v>
      </c>
      <c r="HP4" s="421" t="s">
        <v>213</v>
      </c>
      <c r="HQ4" s="421" t="s">
        <v>214</v>
      </c>
      <c r="HR4" s="421" t="s">
        <v>215</v>
      </c>
      <c r="HS4" s="421" t="s">
        <v>216</v>
      </c>
      <c r="HT4" s="421" t="s">
        <v>217</v>
      </c>
      <c r="HU4" s="421" t="s">
        <v>218</v>
      </c>
      <c r="HV4" s="421" t="s">
        <v>219</v>
      </c>
      <c r="HW4" s="421" t="s">
        <v>220</v>
      </c>
      <c r="HX4" s="421" t="s">
        <v>221</v>
      </c>
      <c r="HY4" s="421" t="s">
        <v>222</v>
      </c>
      <c r="HZ4" s="421" t="s">
        <v>223</v>
      </c>
      <c r="IA4" s="421" t="s">
        <v>224</v>
      </c>
      <c r="IB4" s="421" t="s">
        <v>225</v>
      </c>
      <c r="IC4" s="421" t="s">
        <v>226</v>
      </c>
      <c r="ID4" s="421" t="s">
        <v>227</v>
      </c>
      <c r="IE4" s="421" t="s">
        <v>228</v>
      </c>
      <c r="IF4" s="421" t="s">
        <v>229</v>
      </c>
      <c r="IG4" s="421" t="s">
        <v>230</v>
      </c>
      <c r="IH4" s="421" t="s">
        <v>231</v>
      </c>
      <c r="II4" s="421" t="s">
        <v>232</v>
      </c>
      <c r="IJ4" s="421" t="s">
        <v>233</v>
      </c>
      <c r="IK4" s="421" t="s">
        <v>234</v>
      </c>
      <c r="IL4" s="421" t="s">
        <v>235</v>
      </c>
      <c r="IM4" s="421" t="s">
        <v>236</v>
      </c>
      <c r="IN4" s="421" t="s">
        <v>237</v>
      </c>
      <c r="IO4" s="421" t="s">
        <v>238</v>
      </c>
      <c r="IP4" s="421" t="s">
        <v>239</v>
      </c>
      <c r="IQ4" s="421" t="s">
        <v>240</v>
      </c>
      <c r="IR4" s="421" t="s">
        <v>241</v>
      </c>
      <c r="IS4" s="421" t="s">
        <v>242</v>
      </c>
      <c r="IT4" s="421" t="s">
        <v>243</v>
      </c>
      <c r="IU4" s="421" t="s">
        <v>244</v>
      </c>
      <c r="IV4" s="421" t="s">
        <v>245</v>
      </c>
      <c r="IW4" s="421" t="s">
        <v>246</v>
      </c>
      <c r="IX4" s="421" t="s">
        <v>247</v>
      </c>
      <c r="IY4" s="421" t="s">
        <v>248</v>
      </c>
      <c r="IZ4" s="421" t="s">
        <v>249</v>
      </c>
      <c r="JA4" s="421" t="s">
        <v>250</v>
      </c>
      <c r="JB4" s="421" t="s">
        <v>251</v>
      </c>
      <c r="JC4" s="421" t="s">
        <v>252</v>
      </c>
      <c r="JD4" s="421" t="s">
        <v>253</v>
      </c>
      <c r="JE4" s="421" t="s">
        <v>254</v>
      </c>
      <c r="JF4" s="421" t="s">
        <v>255</v>
      </c>
      <c r="JG4" s="421" t="s">
        <v>256</v>
      </c>
      <c r="JH4" s="421" t="s">
        <v>257</v>
      </c>
      <c r="JI4" s="421" t="s">
        <v>258</v>
      </c>
      <c r="JJ4" s="421" t="s">
        <v>259</v>
      </c>
      <c r="JK4" s="421" t="s">
        <v>260</v>
      </c>
      <c r="JL4" s="421" t="s">
        <v>261</v>
      </c>
      <c r="JM4" s="421" t="s">
        <v>262</v>
      </c>
      <c r="JN4" s="421" t="s">
        <v>263</v>
      </c>
      <c r="JO4" s="421" t="s">
        <v>264</v>
      </c>
      <c r="JP4" s="421" t="s">
        <v>265</v>
      </c>
      <c r="JQ4" s="421" t="s">
        <v>266</v>
      </c>
      <c r="JR4" s="421" t="s">
        <v>267</v>
      </c>
      <c r="JS4" s="421" t="s">
        <v>268</v>
      </c>
      <c r="JT4" s="421" t="s">
        <v>269</v>
      </c>
      <c r="JU4" s="421" t="s">
        <v>270</v>
      </c>
      <c r="JV4" s="421" t="s">
        <v>271</v>
      </c>
      <c r="JW4" s="421" t="s">
        <v>272</v>
      </c>
      <c r="JX4" s="421" t="s">
        <v>273</v>
      </c>
      <c r="JY4" s="421" t="s">
        <v>274</v>
      </c>
      <c r="JZ4" s="421" t="s">
        <v>275</v>
      </c>
      <c r="KA4" s="421" t="s">
        <v>276</v>
      </c>
      <c r="KB4" s="421" t="s">
        <v>277</v>
      </c>
      <c r="KC4" s="421" t="s">
        <v>278</v>
      </c>
      <c r="KD4" s="421" t="s">
        <v>279</v>
      </c>
      <c r="KE4" s="421" t="s">
        <v>280</v>
      </c>
      <c r="KF4" s="421" t="s">
        <v>281</v>
      </c>
      <c r="KG4" s="421" t="s">
        <v>282</v>
      </c>
      <c r="KH4" s="421" t="s">
        <v>283</v>
      </c>
      <c r="KI4" s="421" t="s">
        <v>284</v>
      </c>
      <c r="KJ4" s="421" t="s">
        <v>285</v>
      </c>
      <c r="KK4" s="421" t="s">
        <v>286</v>
      </c>
      <c r="KL4" s="421" t="s">
        <v>287</v>
      </c>
      <c r="KM4" s="421" t="s">
        <v>288</v>
      </c>
      <c r="KN4" s="421" t="s">
        <v>289</v>
      </c>
      <c r="KO4" s="421" t="s">
        <v>290</v>
      </c>
      <c r="KP4" s="421" t="s">
        <v>291</v>
      </c>
      <c r="KQ4" s="421" t="s">
        <v>292</v>
      </c>
      <c r="KR4" s="421" t="s">
        <v>293</v>
      </c>
      <c r="KS4" s="421" t="s">
        <v>294</v>
      </c>
      <c r="KT4" s="421" t="s">
        <v>295</v>
      </c>
      <c r="KU4" s="421" t="s">
        <v>296</v>
      </c>
      <c r="KV4" s="421" t="s">
        <v>297</v>
      </c>
      <c r="KW4" s="421" t="s">
        <v>298</v>
      </c>
      <c r="KX4" s="421" t="s">
        <v>299</v>
      </c>
      <c r="KY4" s="421" t="s">
        <v>300</v>
      </c>
      <c r="KZ4" s="421" t="s">
        <v>301</v>
      </c>
      <c r="LA4" s="421" t="s">
        <v>302</v>
      </c>
      <c r="LB4" s="421" t="s">
        <v>303</v>
      </c>
      <c r="LC4" s="421" t="s">
        <v>304</v>
      </c>
      <c r="LD4" s="421" t="s">
        <v>305</v>
      </c>
      <c r="LE4" s="421" t="s">
        <v>306</v>
      </c>
      <c r="LF4" s="421" t="s">
        <v>307</v>
      </c>
      <c r="LG4" s="421" t="s">
        <v>308</v>
      </c>
      <c r="LH4" s="421" t="s">
        <v>309</v>
      </c>
      <c r="LI4" s="421" t="s">
        <v>310</v>
      </c>
      <c r="LJ4" s="421" t="s">
        <v>311</v>
      </c>
      <c r="LK4" s="421" t="s">
        <v>312</v>
      </c>
      <c r="LL4" s="421" t="s">
        <v>313</v>
      </c>
      <c r="LM4" s="421" t="s">
        <v>314</v>
      </c>
      <c r="LN4" s="421" t="s">
        <v>315</v>
      </c>
      <c r="LO4" s="421" t="s">
        <v>316</v>
      </c>
      <c r="LP4" s="421" t="s">
        <v>317</v>
      </c>
      <c r="LQ4" s="421" t="s">
        <v>318</v>
      </c>
      <c r="LR4" s="421" t="s">
        <v>319</v>
      </c>
      <c r="LS4" s="421" t="s">
        <v>320</v>
      </c>
      <c r="LT4" s="421" t="s">
        <v>321</v>
      </c>
      <c r="LU4" s="421" t="s">
        <v>322</v>
      </c>
      <c r="LV4" s="421" t="s">
        <v>323</v>
      </c>
      <c r="LW4" s="421" t="s">
        <v>324</v>
      </c>
      <c r="LX4" s="421" t="s">
        <v>325</v>
      </c>
      <c r="LY4" s="421" t="s">
        <v>326</v>
      </c>
      <c r="LZ4" s="421" t="s">
        <v>327</v>
      </c>
      <c r="MA4" s="421" t="s">
        <v>328</v>
      </c>
      <c r="MB4" s="421" t="s">
        <v>329</v>
      </c>
      <c r="MC4" s="421" t="s">
        <v>330</v>
      </c>
      <c r="MD4" s="421" t="s">
        <v>331</v>
      </c>
      <c r="ME4" s="421" t="s">
        <v>332</v>
      </c>
      <c r="MF4" s="421" t="s">
        <v>333</v>
      </c>
      <c r="MG4" s="421" t="s">
        <v>334</v>
      </c>
      <c r="MH4" s="421" t="s">
        <v>335</v>
      </c>
      <c r="MI4" s="421" t="s">
        <v>336</v>
      </c>
      <c r="MJ4" s="421" t="s">
        <v>337</v>
      </c>
      <c r="MK4" s="421" t="s">
        <v>338</v>
      </c>
      <c r="ML4" s="421" t="s">
        <v>339</v>
      </c>
      <c r="MM4" s="421" t="s">
        <v>340</v>
      </c>
      <c r="MN4" s="421" t="s">
        <v>341</v>
      </c>
      <c r="MO4" s="421" t="s">
        <v>342</v>
      </c>
      <c r="MP4" s="421" t="s">
        <v>343</v>
      </c>
      <c r="MQ4" s="421" t="s">
        <v>344</v>
      </c>
      <c r="MR4" s="421" t="s">
        <v>345</v>
      </c>
      <c r="MS4" s="421" t="s">
        <v>346</v>
      </c>
      <c r="MT4" s="421" t="s">
        <v>347</v>
      </c>
      <c r="MU4" s="421" t="s">
        <v>348</v>
      </c>
      <c r="MV4" s="421" t="s">
        <v>349</v>
      </c>
      <c r="MW4" s="421" t="s">
        <v>350</v>
      </c>
      <c r="MX4" s="421" t="s">
        <v>351</v>
      </c>
      <c r="MY4" s="421" t="s">
        <v>352</v>
      </c>
      <c r="MZ4" s="421" t="s">
        <v>353</v>
      </c>
      <c r="NA4" s="421" t="s">
        <v>354</v>
      </c>
      <c r="NB4" s="421" t="s">
        <v>355</v>
      </c>
      <c r="NC4" s="421" t="s">
        <v>356</v>
      </c>
      <c r="ND4" s="421" t="s">
        <v>357</v>
      </c>
      <c r="NE4" s="421" t="s">
        <v>358</v>
      </c>
      <c r="NF4" s="421" t="s">
        <v>359</v>
      </c>
      <c r="NG4" s="421" t="s">
        <v>360</v>
      </c>
      <c r="NH4" s="421" t="s">
        <v>361</v>
      </c>
      <c r="NI4" s="421" t="s">
        <v>362</v>
      </c>
      <c r="NJ4" s="421" t="s">
        <v>363</v>
      </c>
      <c r="NK4" s="421" t="s">
        <v>364</v>
      </c>
      <c r="NL4" s="421" t="s">
        <v>365</v>
      </c>
      <c r="NM4" s="421" t="s">
        <v>366</v>
      </c>
      <c r="NN4" s="421" t="s">
        <v>367</v>
      </c>
      <c r="NO4" s="421" t="s">
        <v>368</v>
      </c>
      <c r="NP4" s="421" t="s">
        <v>369</v>
      </c>
      <c r="NQ4" s="421" t="s">
        <v>370</v>
      </c>
      <c r="NR4" s="421" t="s">
        <v>371</v>
      </c>
      <c r="NS4" s="421" t="s">
        <v>372</v>
      </c>
      <c r="NT4" s="421" t="s">
        <v>373</v>
      </c>
      <c r="NU4" s="421" t="s">
        <v>374</v>
      </c>
      <c r="NV4" s="421" t="s">
        <v>375</v>
      </c>
      <c r="NW4" s="421" t="s">
        <v>376</v>
      </c>
      <c r="NX4" s="421" t="s">
        <v>377</v>
      </c>
      <c r="NY4" s="421" t="s">
        <v>378</v>
      </c>
      <c r="NZ4" s="421" t="s">
        <v>379</v>
      </c>
      <c r="OA4" s="421" t="s">
        <v>380</v>
      </c>
      <c r="OB4" s="421" t="s">
        <v>381</v>
      </c>
      <c r="OC4" s="421" t="s">
        <v>382</v>
      </c>
      <c r="OD4" s="421" t="s">
        <v>383</v>
      </c>
      <c r="OE4" s="421" t="s">
        <v>384</v>
      </c>
      <c r="OF4" s="421" t="s">
        <v>385</v>
      </c>
      <c r="OG4" s="421" t="s">
        <v>386</v>
      </c>
      <c r="OH4" s="421" t="s">
        <v>387</v>
      </c>
      <c r="OI4" s="421" t="s">
        <v>388</v>
      </c>
      <c r="OJ4" s="421" t="s">
        <v>389</v>
      </c>
      <c r="OK4" s="421" t="s">
        <v>390</v>
      </c>
      <c r="OL4" s="421" t="s">
        <v>391</v>
      </c>
      <c r="OM4" s="421" t="s">
        <v>392</v>
      </c>
      <c r="ON4" s="421" t="s">
        <v>393</v>
      </c>
      <c r="OO4" s="421" t="s">
        <v>394</v>
      </c>
      <c r="OP4" s="421" t="s">
        <v>395</v>
      </c>
      <c r="OQ4" s="421" t="s">
        <v>396</v>
      </c>
      <c r="OR4" s="421" t="s">
        <v>397</v>
      </c>
      <c r="OS4" s="421" t="s">
        <v>398</v>
      </c>
      <c r="OT4" s="421" t="s">
        <v>399</v>
      </c>
      <c r="OU4" s="421" t="s">
        <v>400</v>
      </c>
      <c r="OV4" s="421" t="s">
        <v>401</v>
      </c>
      <c r="OW4" s="421" t="s">
        <v>402</v>
      </c>
      <c r="OX4" s="421" t="s">
        <v>403</v>
      </c>
      <c r="OY4" s="421" t="s">
        <v>404</v>
      </c>
      <c r="OZ4" s="421" t="s">
        <v>405</v>
      </c>
      <c r="PA4" s="421" t="s">
        <v>406</v>
      </c>
      <c r="PB4" s="421" t="s">
        <v>407</v>
      </c>
      <c r="PC4" s="421" t="s">
        <v>408</v>
      </c>
      <c r="PD4" s="421" t="s">
        <v>409</v>
      </c>
      <c r="PE4" s="421" t="s">
        <v>410</v>
      </c>
      <c r="PF4" s="421" t="s">
        <v>411</v>
      </c>
      <c r="PG4" s="421" t="s">
        <v>412</v>
      </c>
      <c r="PH4" s="421" t="s">
        <v>413</v>
      </c>
      <c r="PI4" s="421" t="s">
        <v>414</v>
      </c>
      <c r="PJ4" s="421" t="s">
        <v>415</v>
      </c>
      <c r="PK4" s="421" t="s">
        <v>416</v>
      </c>
      <c r="PL4" s="421" t="s">
        <v>417</v>
      </c>
      <c r="PM4" s="421" t="s">
        <v>418</v>
      </c>
      <c r="PN4" s="421" t="s">
        <v>419</v>
      </c>
      <c r="PO4" s="421" t="s">
        <v>420</v>
      </c>
      <c r="PP4" s="421" t="s">
        <v>421</v>
      </c>
      <c r="PQ4" s="421" t="s">
        <v>422</v>
      </c>
      <c r="PR4" s="421" t="s">
        <v>423</v>
      </c>
      <c r="PS4" s="421" t="s">
        <v>424</v>
      </c>
      <c r="PT4" s="421" t="s">
        <v>425</v>
      </c>
      <c r="PU4" s="421" t="s">
        <v>426</v>
      </c>
      <c r="PV4" s="421" t="s">
        <v>427</v>
      </c>
      <c r="PW4" s="421" t="s">
        <v>428</v>
      </c>
      <c r="PX4" s="421" t="s">
        <v>429</v>
      </c>
      <c r="PY4" s="421" t="s">
        <v>430</v>
      </c>
      <c r="PZ4" s="421" t="s">
        <v>431</v>
      </c>
      <c r="QA4" s="421" t="s">
        <v>432</v>
      </c>
      <c r="QB4" s="421" t="s">
        <v>433</v>
      </c>
      <c r="QC4" s="421" t="s">
        <v>434</v>
      </c>
      <c r="QD4" s="421" t="s">
        <v>435</v>
      </c>
      <c r="QE4" s="421" t="s">
        <v>436</v>
      </c>
      <c r="QF4" s="421" t="s">
        <v>437</v>
      </c>
      <c r="QG4" s="421" t="s">
        <v>438</v>
      </c>
      <c r="QH4" s="421" t="s">
        <v>439</v>
      </c>
      <c r="QI4" s="421" t="s">
        <v>440</v>
      </c>
      <c r="QJ4" s="421" t="s">
        <v>441</v>
      </c>
      <c r="QK4" s="421" t="s">
        <v>442</v>
      </c>
      <c r="QL4" s="421" t="s">
        <v>443</v>
      </c>
      <c r="QM4" s="421" t="s">
        <v>444</v>
      </c>
      <c r="QN4" s="421" t="s">
        <v>445</v>
      </c>
      <c r="QO4" s="421" t="s">
        <v>446</v>
      </c>
      <c r="QP4" s="421" t="s">
        <v>447</v>
      </c>
      <c r="QQ4" s="421" t="s">
        <v>448</v>
      </c>
      <c r="QR4" s="421" t="s">
        <v>449</v>
      </c>
      <c r="QS4" s="421" t="s">
        <v>450</v>
      </c>
      <c r="QT4" s="421" t="s">
        <v>451</v>
      </c>
      <c r="QU4" s="421" t="s">
        <v>452</v>
      </c>
      <c r="QV4" s="421" t="s">
        <v>453</v>
      </c>
      <c r="QW4" s="421" t="s">
        <v>454</v>
      </c>
      <c r="QX4" s="421" t="s">
        <v>455</v>
      </c>
      <c r="QY4" s="421" t="s">
        <v>456</v>
      </c>
      <c r="QZ4" s="421" t="s">
        <v>457</v>
      </c>
      <c r="RA4" s="421" t="s">
        <v>458</v>
      </c>
      <c r="RB4" s="421" t="s">
        <v>459</v>
      </c>
      <c r="RC4" s="421" t="s">
        <v>460</v>
      </c>
      <c r="RD4" s="421" t="s">
        <v>461</v>
      </c>
      <c r="RE4" s="421" t="s">
        <v>462</v>
      </c>
      <c r="RF4" s="421" t="s">
        <v>463</v>
      </c>
      <c r="RG4" s="421" t="s">
        <v>464</v>
      </c>
      <c r="RH4" s="421" t="s">
        <v>465</v>
      </c>
      <c r="RI4" s="421" t="s">
        <v>466</v>
      </c>
      <c r="RJ4" s="421" t="s">
        <v>467</v>
      </c>
      <c r="RK4" s="421" t="s">
        <v>468</v>
      </c>
      <c r="RL4" s="421" t="s">
        <v>469</v>
      </c>
      <c r="RM4" s="421" t="s">
        <v>470</v>
      </c>
      <c r="RN4" s="421" t="s">
        <v>471</v>
      </c>
      <c r="RO4" s="421" t="s">
        <v>472</v>
      </c>
      <c r="RP4" s="421" t="s">
        <v>473</v>
      </c>
      <c r="RQ4" s="421" t="s">
        <v>474</v>
      </c>
      <c r="RR4" s="421" t="s">
        <v>475</v>
      </c>
      <c r="RS4" s="421" t="s">
        <v>476</v>
      </c>
      <c r="RT4" s="421" t="s">
        <v>477</v>
      </c>
      <c r="RU4" s="421" t="s">
        <v>478</v>
      </c>
      <c r="RV4" s="421" t="s">
        <v>479</v>
      </c>
      <c r="RW4" s="421" t="s">
        <v>480</v>
      </c>
      <c r="RX4" s="421" t="s">
        <v>481</v>
      </c>
      <c r="RY4" s="421" t="s">
        <v>482</v>
      </c>
      <c r="RZ4" s="421" t="s">
        <v>483</v>
      </c>
      <c r="SA4" s="421" t="s">
        <v>484</v>
      </c>
      <c r="SB4" s="421" t="s">
        <v>485</v>
      </c>
      <c r="SC4" s="421" t="s">
        <v>486</v>
      </c>
      <c r="SD4" s="421" t="s">
        <v>487</v>
      </c>
      <c r="SE4" s="421" t="s">
        <v>488</v>
      </c>
      <c r="SF4" s="421" t="s">
        <v>489</v>
      </c>
      <c r="SG4" s="421" t="s">
        <v>490</v>
      </c>
      <c r="SH4" s="421" t="s">
        <v>491</v>
      </c>
      <c r="SI4" s="421" t="s">
        <v>1338</v>
      </c>
      <c r="SJ4" s="421" t="s">
        <v>1339</v>
      </c>
      <c r="SK4" s="421" t="s">
        <v>1340</v>
      </c>
      <c r="SL4" s="421" t="s">
        <v>1341</v>
      </c>
      <c r="SM4" s="421" t="s">
        <v>1342</v>
      </c>
      <c r="SN4" s="421" t="s">
        <v>1343</v>
      </c>
      <c r="SO4" s="421" t="s">
        <v>1344</v>
      </c>
      <c r="SP4" s="421" t="s">
        <v>1345</v>
      </c>
      <c r="SQ4" s="421" t="s">
        <v>492</v>
      </c>
      <c r="SR4" s="421" t="s">
        <v>493</v>
      </c>
      <c r="SS4" s="421" t="s">
        <v>494</v>
      </c>
      <c r="ST4" s="421" t="s">
        <v>495</v>
      </c>
      <c r="SU4" s="421" t="s">
        <v>496</v>
      </c>
      <c r="SV4" s="421" t="s">
        <v>497</v>
      </c>
      <c r="SW4" s="421" t="s">
        <v>498</v>
      </c>
      <c r="SX4" s="421" t="s">
        <v>499</v>
      </c>
      <c r="SY4" s="421" t="s">
        <v>500</v>
      </c>
      <c r="SZ4" s="421" t="s">
        <v>501</v>
      </c>
      <c r="TA4" s="421" t="s">
        <v>502</v>
      </c>
      <c r="TB4" s="421" t="s">
        <v>503</v>
      </c>
      <c r="TC4" s="421" t="s">
        <v>504</v>
      </c>
      <c r="TD4" s="421" t="s">
        <v>505</v>
      </c>
      <c r="TE4" s="421" t="s">
        <v>506</v>
      </c>
      <c r="TF4" s="421" t="s">
        <v>507</v>
      </c>
      <c r="TG4" s="421" t="s">
        <v>508</v>
      </c>
      <c r="TH4" s="421" t="s">
        <v>509</v>
      </c>
      <c r="TI4" s="421" t="s">
        <v>510</v>
      </c>
      <c r="TJ4" s="421" t="s">
        <v>511</v>
      </c>
      <c r="TK4" s="421" t="s">
        <v>512</v>
      </c>
      <c r="TL4" s="421" t="s">
        <v>513</v>
      </c>
      <c r="TM4" s="421" t="s">
        <v>514</v>
      </c>
      <c r="TN4" s="421" t="s">
        <v>515</v>
      </c>
      <c r="TO4" s="421" t="s">
        <v>516</v>
      </c>
      <c r="TP4" s="421" t="s">
        <v>517</v>
      </c>
      <c r="TQ4" s="421" t="s">
        <v>518</v>
      </c>
      <c r="TR4" s="421" t="s">
        <v>519</v>
      </c>
      <c r="TS4" s="421" t="s">
        <v>520</v>
      </c>
      <c r="TT4" s="421" t="s">
        <v>521</v>
      </c>
      <c r="TU4" s="421" t="s">
        <v>522</v>
      </c>
      <c r="TV4" s="421" t="s">
        <v>523</v>
      </c>
      <c r="TW4" s="421" t="s">
        <v>524</v>
      </c>
      <c r="TX4" s="421" t="s">
        <v>525</v>
      </c>
      <c r="TY4" s="421" t="s">
        <v>526</v>
      </c>
      <c r="TZ4" s="421" t="s">
        <v>527</v>
      </c>
      <c r="UA4" s="421" t="s">
        <v>528</v>
      </c>
      <c r="UB4" s="421" t="s">
        <v>529</v>
      </c>
      <c r="UC4" s="421" t="s">
        <v>530</v>
      </c>
      <c r="UD4" s="421" t="s">
        <v>531</v>
      </c>
      <c r="UE4" s="421" t="s">
        <v>532</v>
      </c>
      <c r="UF4" s="421" t="s">
        <v>533</v>
      </c>
      <c r="UG4" s="421" t="s">
        <v>534</v>
      </c>
      <c r="UH4" s="421" t="s">
        <v>535</v>
      </c>
      <c r="UI4" s="421" t="s">
        <v>536</v>
      </c>
      <c r="UJ4" s="421" t="s">
        <v>537</v>
      </c>
      <c r="UK4" s="421" t="s">
        <v>538</v>
      </c>
      <c r="UL4" s="421" t="s">
        <v>539</v>
      </c>
      <c r="UM4" s="421" t="s">
        <v>540</v>
      </c>
      <c r="UN4" s="421" t="s">
        <v>541</v>
      </c>
      <c r="UO4" s="421" t="s">
        <v>542</v>
      </c>
      <c r="UP4" s="421" t="s">
        <v>543</v>
      </c>
      <c r="UQ4" s="421" t="s">
        <v>544</v>
      </c>
      <c r="UR4" s="421" t="s">
        <v>545</v>
      </c>
      <c r="US4" s="421" t="s">
        <v>546</v>
      </c>
      <c r="UT4" s="421" t="s">
        <v>547</v>
      </c>
      <c r="UU4" s="421" t="s">
        <v>548</v>
      </c>
      <c r="UV4" s="421" t="s">
        <v>549</v>
      </c>
      <c r="UW4" s="421" t="s">
        <v>1104</v>
      </c>
      <c r="UX4" s="421" t="s">
        <v>1105</v>
      </c>
      <c r="UY4" s="421" t="s">
        <v>1106</v>
      </c>
      <c r="UZ4" s="421" t="s">
        <v>1107</v>
      </c>
      <c r="VA4" s="421" t="s">
        <v>1108</v>
      </c>
      <c r="VB4" s="421" t="s">
        <v>1109</v>
      </c>
      <c r="VC4" s="421" t="s">
        <v>1110</v>
      </c>
      <c r="VD4" s="421" t="s">
        <v>1111</v>
      </c>
      <c r="VE4" s="421" t="s">
        <v>1112</v>
      </c>
      <c r="VF4" s="421" t="s">
        <v>1113</v>
      </c>
      <c r="VG4" s="421" t="s">
        <v>1114</v>
      </c>
      <c r="VH4" s="421" t="s">
        <v>1862</v>
      </c>
      <c r="VI4" s="421" t="s">
        <v>1115</v>
      </c>
      <c r="VJ4" s="421" t="s">
        <v>1116</v>
      </c>
      <c r="VK4" s="421" t="s">
        <v>1117</v>
      </c>
      <c r="VL4" s="421" t="s">
        <v>1118</v>
      </c>
      <c r="VM4" s="421" t="s">
        <v>1119</v>
      </c>
      <c r="VN4" s="421" t="s">
        <v>1120</v>
      </c>
      <c r="VO4" s="421" t="s">
        <v>1121</v>
      </c>
      <c r="VP4" s="421" t="s">
        <v>1122</v>
      </c>
      <c r="VQ4" s="421" t="s">
        <v>1123</v>
      </c>
      <c r="VR4" s="421" t="s">
        <v>1124</v>
      </c>
      <c r="VS4" s="421" t="s">
        <v>1863</v>
      </c>
      <c r="VT4" s="421" t="s">
        <v>1125</v>
      </c>
      <c r="VU4" s="421" t="s">
        <v>1126</v>
      </c>
      <c r="VV4" s="421" t="s">
        <v>1127</v>
      </c>
      <c r="VW4" s="421" t="s">
        <v>1128</v>
      </c>
      <c r="VX4" s="421" t="s">
        <v>1129</v>
      </c>
      <c r="VY4" s="421" t="s">
        <v>1130</v>
      </c>
      <c r="VZ4" s="421" t="s">
        <v>1131</v>
      </c>
      <c r="WA4" s="421" t="s">
        <v>1132</v>
      </c>
      <c r="WB4" s="421" t="s">
        <v>1133</v>
      </c>
      <c r="WC4" s="421" t="s">
        <v>1134</v>
      </c>
      <c r="WD4" s="421"/>
      <c r="WE4" s="421"/>
      <c r="WF4" s="421"/>
      <c r="WG4" s="421"/>
      <c r="WH4" s="421"/>
      <c r="WI4" s="421"/>
      <c r="WJ4" s="421" t="s">
        <v>555</v>
      </c>
      <c r="WK4" s="421" t="s">
        <v>556</v>
      </c>
      <c r="WL4" s="421" t="s">
        <v>557</v>
      </c>
      <c r="WM4" s="421" t="s">
        <v>558</v>
      </c>
      <c r="WN4" s="421" t="s">
        <v>559</v>
      </c>
      <c r="WO4" s="421" t="s">
        <v>560</v>
      </c>
      <c r="WP4" s="421" t="s">
        <v>1393</v>
      </c>
      <c r="WQ4" s="421" t="s">
        <v>1328</v>
      </c>
      <c r="WR4" s="421" t="s">
        <v>561</v>
      </c>
      <c r="WS4" s="421" t="s">
        <v>562</v>
      </c>
      <c r="WT4" s="421" t="s">
        <v>563</v>
      </c>
      <c r="WU4" s="421" t="s">
        <v>1391</v>
      </c>
      <c r="WV4" s="421" t="s">
        <v>564</v>
      </c>
      <c r="WW4" s="421" t="s">
        <v>565</v>
      </c>
      <c r="WX4" s="421" t="s">
        <v>566</v>
      </c>
      <c r="WY4" s="421"/>
      <c r="WZ4" s="421" t="s">
        <v>1392</v>
      </c>
      <c r="XA4" s="421" t="s">
        <v>1394</v>
      </c>
      <c r="XB4" s="421" t="s">
        <v>568</v>
      </c>
      <c r="XC4" s="421" t="s">
        <v>569</v>
      </c>
      <c r="XD4" s="421" t="s">
        <v>570</v>
      </c>
      <c r="XE4" t="s">
        <v>571</v>
      </c>
      <c r="XF4" t="s">
        <v>1399</v>
      </c>
      <c r="XG4"/>
      <c r="XH4"/>
      <c r="XI4"/>
      <c r="XJ4"/>
      <c r="XK4"/>
      <c r="XL4"/>
      <c r="XM4"/>
      <c r="XN4" s="421"/>
      <c r="XO4" s="421"/>
      <c r="XP4" s="421" t="s">
        <v>572</v>
      </c>
      <c r="XQ4" s="421" t="s">
        <v>573</v>
      </c>
      <c r="XR4" s="421" t="s">
        <v>574</v>
      </c>
      <c r="XS4" s="421" t="s">
        <v>575</v>
      </c>
      <c r="XT4" s="421" t="s">
        <v>576</v>
      </c>
      <c r="XU4" s="421" t="s">
        <v>577</v>
      </c>
      <c r="XV4" s="421" t="s">
        <v>578</v>
      </c>
      <c r="XW4" s="421" t="s">
        <v>579</v>
      </c>
      <c r="XX4" s="421" t="s">
        <v>580</v>
      </c>
      <c r="XY4" s="421" t="s">
        <v>581</v>
      </c>
      <c r="XZ4" s="421" t="s">
        <v>582</v>
      </c>
      <c r="YA4" s="421" t="s">
        <v>583</v>
      </c>
      <c r="YB4" s="421" t="s">
        <v>584</v>
      </c>
      <c r="YC4" s="421" t="s">
        <v>585</v>
      </c>
      <c r="YD4" s="421" t="s">
        <v>1506</v>
      </c>
      <c r="YE4" s="421" t="s">
        <v>586</v>
      </c>
      <c r="YF4" s="421" t="s">
        <v>587</v>
      </c>
      <c r="YG4" s="421" t="s">
        <v>588</v>
      </c>
      <c r="YH4" s="421" t="s">
        <v>589</v>
      </c>
      <c r="YI4" s="421" t="s">
        <v>590</v>
      </c>
      <c r="YJ4" s="421" t="s">
        <v>591</v>
      </c>
      <c r="YK4" s="421" t="s">
        <v>592</v>
      </c>
      <c r="YL4" s="421" t="s">
        <v>593</v>
      </c>
      <c r="YM4" s="421" t="s">
        <v>594</v>
      </c>
      <c r="YN4" s="421" t="s">
        <v>595</v>
      </c>
      <c r="YO4" s="421" t="s">
        <v>596</v>
      </c>
      <c r="YP4" s="421" t="s">
        <v>597</v>
      </c>
      <c r="YQ4" s="421" t="s">
        <v>1507</v>
      </c>
      <c r="YR4" s="421" t="s">
        <v>598</v>
      </c>
      <c r="YS4" s="421" t="s">
        <v>599</v>
      </c>
      <c r="YT4" s="421" t="s">
        <v>600</v>
      </c>
      <c r="YU4" s="421" t="s">
        <v>601</v>
      </c>
      <c r="YV4" s="421" t="s">
        <v>602</v>
      </c>
      <c r="YW4" s="421" t="s">
        <v>603</v>
      </c>
      <c r="YX4" s="421" t="s">
        <v>604</v>
      </c>
      <c r="YY4" s="421" t="s">
        <v>605</v>
      </c>
      <c r="YZ4" s="421" t="s">
        <v>606</v>
      </c>
      <c r="ZA4" s="421" t="s">
        <v>607</v>
      </c>
      <c r="ZB4" s="421" t="s">
        <v>608</v>
      </c>
      <c r="ZC4" s="421" t="s">
        <v>609</v>
      </c>
      <c r="ZD4" s="421" t="s">
        <v>610</v>
      </c>
      <c r="ZE4" s="421" t="s">
        <v>611</v>
      </c>
      <c r="ZF4" s="421" t="s">
        <v>612</v>
      </c>
      <c r="ZG4" s="421" t="s">
        <v>613</v>
      </c>
      <c r="ZH4" s="421" t="s">
        <v>614</v>
      </c>
      <c r="ZI4" s="421" t="s">
        <v>615</v>
      </c>
      <c r="ZJ4" s="421" t="s">
        <v>616</v>
      </c>
      <c r="ZK4" s="421" t="s">
        <v>617</v>
      </c>
      <c r="ZL4" s="421" t="s">
        <v>618</v>
      </c>
      <c r="ZM4" s="421" t="s">
        <v>619</v>
      </c>
      <c r="ZN4" s="421" t="s">
        <v>620</v>
      </c>
      <c r="ZO4" s="421" t="s">
        <v>621</v>
      </c>
      <c r="ZP4" s="421" t="s">
        <v>622</v>
      </c>
      <c r="ZQ4" s="421" t="s">
        <v>623</v>
      </c>
      <c r="ZR4" s="421" t="s">
        <v>624</v>
      </c>
      <c r="ZS4" s="421" t="s">
        <v>625</v>
      </c>
      <c r="ZT4" s="421" t="s">
        <v>626</v>
      </c>
      <c r="ZU4" s="421" t="s">
        <v>627</v>
      </c>
      <c r="ZV4" s="421" t="s">
        <v>628</v>
      </c>
      <c r="ZW4" s="421" t="s">
        <v>629</v>
      </c>
      <c r="ZX4" s="421" t="s">
        <v>630</v>
      </c>
      <c r="ZY4" s="421" t="s">
        <v>631</v>
      </c>
      <c r="ZZ4" s="421" t="s">
        <v>632</v>
      </c>
      <c r="AAA4" s="421" t="s">
        <v>633</v>
      </c>
      <c r="AAB4" s="421" t="s">
        <v>634</v>
      </c>
      <c r="AAC4" s="421" t="s">
        <v>635</v>
      </c>
      <c r="AAD4" s="421" t="s">
        <v>636</v>
      </c>
      <c r="AAE4" s="421" t="s">
        <v>637</v>
      </c>
      <c r="AAF4" s="421" t="s">
        <v>638</v>
      </c>
      <c r="AAG4" s="421" t="s">
        <v>639</v>
      </c>
      <c r="AAH4" s="421" t="s">
        <v>640</v>
      </c>
      <c r="AAI4" s="421" t="s">
        <v>641</v>
      </c>
      <c r="AAJ4" s="421" t="s">
        <v>642</v>
      </c>
      <c r="AAK4" s="421" t="s">
        <v>643</v>
      </c>
      <c r="AAL4" s="421" t="s">
        <v>644</v>
      </c>
      <c r="AAM4" s="421" t="s">
        <v>645</v>
      </c>
      <c r="AAN4" s="421" t="s">
        <v>646</v>
      </c>
      <c r="AAO4" s="421" t="s">
        <v>647</v>
      </c>
      <c r="AAP4" s="421" t="s">
        <v>648</v>
      </c>
      <c r="AAQ4" s="421" t="s">
        <v>649</v>
      </c>
      <c r="AAR4" s="421" t="s">
        <v>650</v>
      </c>
      <c r="AAS4" s="421" t="s">
        <v>651</v>
      </c>
      <c r="AAT4" s="421" t="s">
        <v>652</v>
      </c>
      <c r="AAU4" s="421" t="s">
        <v>653</v>
      </c>
      <c r="AAV4" s="421" t="s">
        <v>654</v>
      </c>
      <c r="AAW4" s="421" t="s">
        <v>655</v>
      </c>
      <c r="AAX4" s="421" t="s">
        <v>656</v>
      </c>
      <c r="AAY4" s="421" t="s">
        <v>657</v>
      </c>
      <c r="AAZ4" s="421" t="s">
        <v>658</v>
      </c>
      <c r="ABA4" s="421" t="s">
        <v>659</v>
      </c>
      <c r="ABB4" s="421" t="s">
        <v>660</v>
      </c>
      <c r="ABC4" s="421" t="s">
        <v>661</v>
      </c>
      <c r="ABD4" s="421" t="s">
        <v>662</v>
      </c>
      <c r="ABE4" s="421" t="s">
        <v>663</v>
      </c>
      <c r="ABF4" s="421" t="s">
        <v>664</v>
      </c>
      <c r="ABG4" s="421" t="s">
        <v>665</v>
      </c>
      <c r="ABH4" s="421" t="s">
        <v>666</v>
      </c>
      <c r="ABI4" s="421" t="s">
        <v>667</v>
      </c>
      <c r="ABJ4" s="421" t="s">
        <v>668</v>
      </c>
      <c r="ABK4" s="421" t="s">
        <v>669</v>
      </c>
      <c r="ABL4" s="421" t="s">
        <v>670</v>
      </c>
      <c r="ABM4" s="421" t="s">
        <v>671</v>
      </c>
      <c r="ABN4" s="421" t="s">
        <v>672</v>
      </c>
      <c r="ABO4" s="421" t="s">
        <v>673</v>
      </c>
      <c r="ABP4" s="421" t="s">
        <v>674</v>
      </c>
      <c r="ABQ4" s="421" t="s">
        <v>675</v>
      </c>
      <c r="ABR4" s="421" t="s">
        <v>676</v>
      </c>
      <c r="ABS4" s="421" t="s">
        <v>677</v>
      </c>
      <c r="ABT4" s="421" t="s">
        <v>678</v>
      </c>
      <c r="ABU4" s="421" t="s">
        <v>679</v>
      </c>
      <c r="ABV4" s="421" t="s">
        <v>680</v>
      </c>
      <c r="ABW4" s="421" t="s">
        <v>681</v>
      </c>
      <c r="ABX4" s="421" t="s">
        <v>682</v>
      </c>
      <c r="ABY4" s="421" t="s">
        <v>683</v>
      </c>
      <c r="ABZ4" s="421" t="s">
        <v>684</v>
      </c>
      <c r="ACA4" s="421" t="s">
        <v>685</v>
      </c>
      <c r="ACB4" s="421" t="s">
        <v>686</v>
      </c>
      <c r="ACC4" s="421" t="s">
        <v>687</v>
      </c>
      <c r="ACD4" s="421" t="s">
        <v>1368</v>
      </c>
      <c r="ACE4" s="421" t="s">
        <v>691</v>
      </c>
      <c r="ACF4" s="421"/>
      <c r="ACG4" s="421"/>
      <c r="ACH4" s="421"/>
      <c r="ACI4" s="421" t="s">
        <v>1601</v>
      </c>
      <c r="ACJ4" s="421" t="s">
        <v>1602</v>
      </c>
      <c r="ACK4" s="421" t="s">
        <v>1603</v>
      </c>
      <c r="ACL4" s="421" t="s">
        <v>1604</v>
      </c>
      <c r="ACM4" s="421" t="s">
        <v>1605</v>
      </c>
      <c r="ACN4" s="421" t="s">
        <v>1606</v>
      </c>
      <c r="ACO4" s="421" t="s">
        <v>1405</v>
      </c>
      <c r="ACP4" s="421" t="s">
        <v>1629</v>
      </c>
      <c r="ACQ4" s="421" t="s">
        <v>1630</v>
      </c>
      <c r="ACR4" s="421" t="s">
        <v>1631</v>
      </c>
      <c r="ACS4" s="421" t="s">
        <v>1632</v>
      </c>
      <c r="ACT4" s="421" t="s">
        <v>693</v>
      </c>
      <c r="ACU4" s="421" t="s">
        <v>1699</v>
      </c>
      <c r="ACV4" s="421" t="s">
        <v>1720</v>
      </c>
      <c r="ACW4" s="421" t="s">
        <v>1721</v>
      </c>
      <c r="ACX4" s="421" t="s">
        <v>1722</v>
      </c>
      <c r="ACY4" s="421" t="s">
        <v>1723</v>
      </c>
      <c r="ACZ4" s="421" t="s">
        <v>1724</v>
      </c>
      <c r="ADA4" s="421" t="s">
        <v>696</v>
      </c>
      <c r="ADB4" s="421" t="s">
        <v>694</v>
      </c>
      <c r="ADC4" s="421" t="s">
        <v>695</v>
      </c>
      <c r="ADD4" s="421"/>
      <c r="ADE4" s="421"/>
      <c r="ADF4" s="421"/>
      <c r="ADG4" s="421"/>
    </row>
    <row r="5" spans="1:787">
      <c r="A5">
        <v>8</v>
      </c>
      <c r="B5">
        <v>1</v>
      </c>
      <c r="C5" s="1">
        <v>43118</v>
      </c>
      <c r="D5" s="1">
        <v>43115</v>
      </c>
      <c r="E5" t="s">
        <v>697</v>
      </c>
      <c r="F5" t="s">
        <v>803</v>
      </c>
      <c r="G5" t="s">
        <v>804</v>
      </c>
      <c r="H5" t="s">
        <v>1143</v>
      </c>
      <c r="I5" t="s">
        <v>1683</v>
      </c>
      <c r="J5" t="s">
        <v>1684</v>
      </c>
      <c r="K5" t="s">
        <v>1148</v>
      </c>
      <c r="M5" t="s">
        <v>1710</v>
      </c>
      <c r="S5" t="s">
        <v>804</v>
      </c>
      <c r="T5" t="s">
        <v>1143</v>
      </c>
      <c r="U5" t="s">
        <v>803</v>
      </c>
      <c r="V5" t="s">
        <v>1683</v>
      </c>
      <c r="W5" t="s">
        <v>1684</v>
      </c>
      <c r="X5">
        <v>22644100</v>
      </c>
      <c r="Y5" t="s">
        <v>1864</v>
      </c>
      <c r="Z5">
        <v>6</v>
      </c>
      <c r="AA5">
        <v>20</v>
      </c>
      <c r="AB5">
        <v>25</v>
      </c>
      <c r="AC5">
        <v>33</v>
      </c>
      <c r="AD5">
        <v>30</v>
      </c>
      <c r="AZ5">
        <v>2</v>
      </c>
      <c r="BC5">
        <v>19</v>
      </c>
      <c r="BK5">
        <v>2</v>
      </c>
      <c r="BZ5">
        <v>4</v>
      </c>
      <c r="CC5">
        <v>20</v>
      </c>
      <c r="CK5">
        <v>2</v>
      </c>
      <c r="CZ5">
        <v>9</v>
      </c>
      <c r="DC5">
        <v>24</v>
      </c>
      <c r="DK5">
        <v>4</v>
      </c>
      <c r="DZ5">
        <v>8</v>
      </c>
      <c r="EC5">
        <v>17</v>
      </c>
      <c r="EK5">
        <v>5</v>
      </c>
      <c r="TW5">
        <v>13</v>
      </c>
      <c r="TX5">
        <v>8</v>
      </c>
      <c r="TY5">
        <v>0</v>
      </c>
      <c r="TZ5">
        <v>0</v>
      </c>
      <c r="UA5">
        <v>24</v>
      </c>
      <c r="UB5">
        <v>9</v>
      </c>
      <c r="UC5">
        <v>0</v>
      </c>
      <c r="UD5">
        <v>1</v>
      </c>
      <c r="UE5">
        <v>0</v>
      </c>
      <c r="UF5">
        <v>0</v>
      </c>
      <c r="UG5">
        <v>2</v>
      </c>
      <c r="UH5">
        <v>10</v>
      </c>
      <c r="UI5">
        <v>7</v>
      </c>
      <c r="UJ5">
        <v>2</v>
      </c>
      <c r="UN5">
        <v>0</v>
      </c>
      <c r="UO5">
        <v>1</v>
      </c>
      <c r="UP5">
        <v>1</v>
      </c>
      <c r="UQ5">
        <v>9</v>
      </c>
      <c r="UR5">
        <v>17</v>
      </c>
      <c r="US5">
        <v>4</v>
      </c>
      <c r="UT5">
        <v>1</v>
      </c>
      <c r="UW5" t="s">
        <v>1865</v>
      </c>
      <c r="UX5">
        <v>1</v>
      </c>
      <c r="UY5">
        <v>1</v>
      </c>
      <c r="VE5">
        <v>4</v>
      </c>
      <c r="VG5">
        <v>7</v>
      </c>
      <c r="VI5">
        <v>1</v>
      </c>
      <c r="VP5">
        <v>1</v>
      </c>
      <c r="VR5">
        <v>16</v>
      </c>
      <c r="VT5">
        <v>4</v>
      </c>
      <c r="VU5">
        <v>1</v>
      </c>
      <c r="VX5">
        <v>7</v>
      </c>
      <c r="VY5">
        <v>5</v>
      </c>
      <c r="VZ5">
        <v>2</v>
      </c>
      <c r="WC5">
        <v>8</v>
      </c>
      <c r="WJ5">
        <v>0</v>
      </c>
      <c r="WK5">
        <v>0</v>
      </c>
      <c r="WL5">
        <v>0</v>
      </c>
      <c r="WM5">
        <v>0</v>
      </c>
      <c r="WN5">
        <v>21</v>
      </c>
      <c r="WO5">
        <v>46</v>
      </c>
      <c r="WP5">
        <v>0</v>
      </c>
      <c r="WQ5">
        <v>0</v>
      </c>
      <c r="WR5">
        <v>0</v>
      </c>
      <c r="WS5">
        <v>0</v>
      </c>
      <c r="WT5">
        <v>0</v>
      </c>
      <c r="WU5">
        <v>0</v>
      </c>
      <c r="WV5">
        <v>0</v>
      </c>
      <c r="WW5">
        <v>0</v>
      </c>
      <c r="WX5">
        <v>0</v>
      </c>
      <c r="WZ5">
        <v>0</v>
      </c>
      <c r="XA5">
        <v>0</v>
      </c>
      <c r="XB5">
        <v>0</v>
      </c>
      <c r="XC5">
        <v>0</v>
      </c>
      <c r="XD5">
        <v>0</v>
      </c>
      <c r="XE5">
        <v>0</v>
      </c>
      <c r="XF5">
        <v>45</v>
      </c>
      <c r="XP5">
        <v>0</v>
      </c>
      <c r="XQ5">
        <v>0</v>
      </c>
      <c r="YE5">
        <v>16</v>
      </c>
      <c r="YH5">
        <v>33</v>
      </c>
      <c r="YP5">
        <v>7</v>
      </c>
      <c r="ACD5">
        <v>0</v>
      </c>
      <c r="ACE5">
        <v>0</v>
      </c>
      <c r="ACI5">
        <v>4</v>
      </c>
      <c r="ACJ5">
        <v>4</v>
      </c>
      <c r="ACL5">
        <v>2</v>
      </c>
      <c r="ACN5" t="s">
        <v>1866</v>
      </c>
      <c r="ACU5" t="s">
        <v>1798</v>
      </c>
      <c r="ACV5" t="s">
        <v>1799</v>
      </c>
      <c r="ACW5" t="s">
        <v>1800</v>
      </c>
      <c r="ACX5" t="s">
        <v>1801</v>
      </c>
      <c r="ACY5" t="s">
        <v>1867</v>
      </c>
      <c r="ACZ5" t="s">
        <v>1803</v>
      </c>
      <c r="ADA5">
        <v>0</v>
      </c>
      <c r="ADB5">
        <v>1</v>
      </c>
      <c r="ADC5">
        <v>1</v>
      </c>
    </row>
    <row r="6" spans="1:787">
      <c r="A6">
        <v>7</v>
      </c>
      <c r="B6">
        <v>2</v>
      </c>
      <c r="C6" s="1">
        <v>43118</v>
      </c>
      <c r="D6" s="1">
        <v>43116</v>
      </c>
      <c r="E6" t="s">
        <v>697</v>
      </c>
      <c r="F6" t="s">
        <v>711</v>
      </c>
      <c r="G6" t="s">
        <v>738</v>
      </c>
      <c r="H6" t="s">
        <v>1143</v>
      </c>
      <c r="I6" t="s">
        <v>1485</v>
      </c>
      <c r="J6" t="s">
        <v>1868</v>
      </c>
      <c r="K6" t="s">
        <v>1093</v>
      </c>
      <c r="M6" t="s">
        <v>717</v>
      </c>
      <c r="S6" t="s">
        <v>738</v>
      </c>
      <c r="T6" t="s">
        <v>1143</v>
      </c>
      <c r="U6" t="s">
        <v>711</v>
      </c>
      <c r="V6" t="s">
        <v>1485</v>
      </c>
      <c r="W6" t="s">
        <v>1868</v>
      </c>
      <c r="X6">
        <v>90752176</v>
      </c>
      <c r="Y6" t="s">
        <v>710</v>
      </c>
      <c r="Z6">
        <v>6</v>
      </c>
      <c r="AA6">
        <v>3</v>
      </c>
      <c r="AB6">
        <v>1</v>
      </c>
      <c r="AC6">
        <v>3</v>
      </c>
      <c r="AD6">
        <v>3</v>
      </c>
      <c r="AF6">
        <v>3</v>
      </c>
      <c r="AH6">
        <v>1</v>
      </c>
      <c r="AJ6">
        <v>3</v>
      </c>
      <c r="AL6">
        <v>3</v>
      </c>
      <c r="BC6">
        <v>3</v>
      </c>
      <c r="CC6">
        <v>1</v>
      </c>
      <c r="DC6">
        <v>3</v>
      </c>
      <c r="EC6">
        <v>2</v>
      </c>
      <c r="ED6">
        <v>1</v>
      </c>
      <c r="TW6">
        <v>2</v>
      </c>
      <c r="TX6">
        <v>1</v>
      </c>
      <c r="TY6">
        <v>0</v>
      </c>
      <c r="TZ6">
        <v>0</v>
      </c>
      <c r="UA6">
        <v>3</v>
      </c>
      <c r="UC6">
        <v>0</v>
      </c>
      <c r="UD6">
        <v>0</v>
      </c>
      <c r="UH6">
        <v>1</v>
      </c>
      <c r="UI6">
        <v>2</v>
      </c>
      <c r="UP6">
        <v>1</v>
      </c>
      <c r="UQ6">
        <v>1</v>
      </c>
      <c r="UR6">
        <v>1</v>
      </c>
      <c r="UW6" t="s">
        <v>1869</v>
      </c>
      <c r="UX6">
        <v>0</v>
      </c>
      <c r="UY6">
        <v>0</v>
      </c>
      <c r="UZ6">
        <v>0</v>
      </c>
      <c r="VA6">
        <v>0</v>
      </c>
      <c r="VB6">
        <v>0</v>
      </c>
      <c r="VC6">
        <v>0</v>
      </c>
      <c r="VD6">
        <v>0</v>
      </c>
      <c r="VE6">
        <v>1</v>
      </c>
      <c r="VF6">
        <v>0</v>
      </c>
      <c r="VG6">
        <v>2</v>
      </c>
      <c r="VH6">
        <v>0</v>
      </c>
      <c r="VL6">
        <v>1</v>
      </c>
      <c r="VM6">
        <v>1</v>
      </c>
      <c r="VR6">
        <v>1</v>
      </c>
      <c r="VT6">
        <v>1</v>
      </c>
      <c r="VU6">
        <v>0</v>
      </c>
      <c r="VV6">
        <v>0</v>
      </c>
      <c r="VW6">
        <v>0</v>
      </c>
      <c r="VX6">
        <v>2</v>
      </c>
      <c r="VZ6">
        <v>2</v>
      </c>
      <c r="WC6">
        <v>1</v>
      </c>
      <c r="WN6">
        <v>3</v>
      </c>
      <c r="WO6">
        <v>4</v>
      </c>
      <c r="XD6">
        <v>1</v>
      </c>
      <c r="YH6">
        <v>6</v>
      </c>
      <c r="YO6">
        <v>1</v>
      </c>
      <c r="ACC6">
        <v>1</v>
      </c>
      <c r="ACI6">
        <v>3</v>
      </c>
      <c r="ACJ6">
        <v>2</v>
      </c>
      <c r="ACK6">
        <v>2</v>
      </c>
      <c r="ACL6">
        <v>2</v>
      </c>
      <c r="ACN6" t="s">
        <v>1870</v>
      </c>
      <c r="ACO6" t="s">
        <v>1871</v>
      </c>
      <c r="ACU6" t="s">
        <v>1798</v>
      </c>
      <c r="ACV6" t="s">
        <v>1799</v>
      </c>
      <c r="ACW6" t="s">
        <v>1800</v>
      </c>
      <c r="ACX6" t="s">
        <v>1801</v>
      </c>
      <c r="ACY6" t="s">
        <v>1867</v>
      </c>
      <c r="ACZ6" t="s">
        <v>1803</v>
      </c>
      <c r="ADA6">
        <v>0</v>
      </c>
      <c r="ADB6">
        <v>0</v>
      </c>
      <c r="ADC6">
        <v>0</v>
      </c>
    </row>
    <row r="7" spans="1:787">
      <c r="A7">
        <v>9</v>
      </c>
      <c r="B7">
        <v>3</v>
      </c>
      <c r="C7" s="1">
        <v>43118</v>
      </c>
      <c r="D7" s="1">
        <v>43112</v>
      </c>
      <c r="E7" t="s">
        <v>697</v>
      </c>
      <c r="F7" t="s">
        <v>845</v>
      </c>
      <c r="G7" t="s">
        <v>846</v>
      </c>
      <c r="H7" t="s">
        <v>1143</v>
      </c>
      <c r="I7" t="s">
        <v>1529</v>
      </c>
      <c r="J7" t="s">
        <v>1522</v>
      </c>
      <c r="K7" t="s">
        <v>1147</v>
      </c>
      <c r="M7" t="s">
        <v>849</v>
      </c>
      <c r="S7" t="s">
        <v>846</v>
      </c>
      <c r="T7" t="s">
        <v>1143</v>
      </c>
      <c r="U7" t="s">
        <v>845</v>
      </c>
      <c r="V7" t="s">
        <v>1529</v>
      </c>
      <c r="W7" t="s">
        <v>1522</v>
      </c>
      <c r="X7">
        <v>32219871</v>
      </c>
      <c r="Y7" t="s">
        <v>710</v>
      </c>
      <c r="Z7">
        <v>6</v>
      </c>
      <c r="AA7">
        <v>6</v>
      </c>
      <c r="AB7">
        <v>5</v>
      </c>
      <c r="AC7">
        <v>6</v>
      </c>
      <c r="AD7">
        <v>6</v>
      </c>
      <c r="AX7">
        <v>1</v>
      </c>
      <c r="BC7">
        <v>4</v>
      </c>
      <c r="BD7">
        <v>1</v>
      </c>
      <c r="BZ7">
        <v>1</v>
      </c>
      <c r="CC7">
        <v>2</v>
      </c>
      <c r="CD7">
        <v>1</v>
      </c>
      <c r="DC7">
        <v>6</v>
      </c>
      <c r="EC7">
        <v>4</v>
      </c>
      <c r="EG7">
        <v>1</v>
      </c>
      <c r="HE7">
        <v>1</v>
      </c>
      <c r="MP7">
        <v>1</v>
      </c>
      <c r="NA7">
        <v>1</v>
      </c>
      <c r="OH7">
        <v>1</v>
      </c>
      <c r="OS7">
        <v>2</v>
      </c>
      <c r="PY7">
        <v>1</v>
      </c>
      <c r="QC7">
        <v>1</v>
      </c>
      <c r="QJ7">
        <v>2</v>
      </c>
      <c r="QK7">
        <v>1</v>
      </c>
      <c r="RQ7">
        <v>1</v>
      </c>
      <c r="TW7">
        <v>5</v>
      </c>
      <c r="TX7">
        <v>3</v>
      </c>
      <c r="UA7">
        <v>8</v>
      </c>
      <c r="UB7">
        <v>3</v>
      </c>
      <c r="UC7">
        <v>1</v>
      </c>
      <c r="UH7">
        <v>1</v>
      </c>
      <c r="UI7">
        <v>6</v>
      </c>
      <c r="UK7">
        <v>1</v>
      </c>
      <c r="UQ7">
        <v>2</v>
      </c>
      <c r="UR7">
        <v>5</v>
      </c>
      <c r="US7">
        <v>3</v>
      </c>
      <c r="UT7">
        <v>1</v>
      </c>
      <c r="UW7" t="s">
        <v>1872</v>
      </c>
      <c r="UY7">
        <v>1</v>
      </c>
      <c r="VA7">
        <v>2</v>
      </c>
      <c r="VE7">
        <v>3</v>
      </c>
      <c r="VG7">
        <v>2</v>
      </c>
      <c r="VM7">
        <v>1</v>
      </c>
      <c r="VR7">
        <v>6</v>
      </c>
      <c r="VT7">
        <v>1</v>
      </c>
      <c r="VU7">
        <v>5</v>
      </c>
      <c r="VX7">
        <v>2</v>
      </c>
      <c r="VZ7">
        <v>1</v>
      </c>
      <c r="WC7">
        <v>6</v>
      </c>
      <c r="WN7">
        <v>5</v>
      </c>
      <c r="WO7">
        <v>7</v>
      </c>
      <c r="WP7">
        <v>3</v>
      </c>
      <c r="WQ7">
        <v>7</v>
      </c>
      <c r="XF7">
        <v>20</v>
      </c>
      <c r="YE7">
        <v>3</v>
      </c>
      <c r="YH7">
        <v>16</v>
      </c>
      <c r="YI7">
        <v>1</v>
      </c>
      <c r="YL7">
        <v>2</v>
      </c>
      <c r="ZP7">
        <v>3</v>
      </c>
      <c r="ZS7">
        <v>1</v>
      </c>
      <c r="ABL7">
        <v>1</v>
      </c>
      <c r="ABW7">
        <v>3</v>
      </c>
      <c r="ABX7">
        <v>3</v>
      </c>
      <c r="ACI7">
        <v>3</v>
      </c>
      <c r="ACJ7">
        <v>1</v>
      </c>
      <c r="ACK7">
        <v>2</v>
      </c>
      <c r="ACL7">
        <v>2</v>
      </c>
      <c r="ACU7" t="s">
        <v>1798</v>
      </c>
      <c r="ACV7" t="s">
        <v>1799</v>
      </c>
      <c r="ACW7" t="s">
        <v>1800</v>
      </c>
      <c r="ACX7" t="s">
        <v>1801</v>
      </c>
      <c r="ACY7" t="s">
        <v>1867</v>
      </c>
      <c r="ACZ7" t="s">
        <v>1803</v>
      </c>
      <c r="ADA7">
        <v>0</v>
      </c>
      <c r="ADB7">
        <v>1</v>
      </c>
      <c r="ADC7">
        <v>1</v>
      </c>
    </row>
    <row r="8" spans="1:787">
      <c r="A8">
        <v>6</v>
      </c>
      <c r="B8">
        <v>4</v>
      </c>
      <c r="C8" s="1">
        <v>43118</v>
      </c>
      <c r="D8" s="1">
        <v>43115</v>
      </c>
      <c r="E8" t="s">
        <v>697</v>
      </c>
      <c r="F8" t="s">
        <v>752</v>
      </c>
      <c r="G8" t="s">
        <v>776</v>
      </c>
      <c r="H8" t="s">
        <v>1138</v>
      </c>
      <c r="I8" t="s">
        <v>1873</v>
      </c>
      <c r="J8" t="s">
        <v>1874</v>
      </c>
      <c r="K8" t="s">
        <v>1139</v>
      </c>
      <c r="M8" t="s">
        <v>755</v>
      </c>
      <c r="S8" t="s">
        <v>776</v>
      </c>
      <c r="T8" t="s">
        <v>1138</v>
      </c>
      <c r="U8" t="s">
        <v>752</v>
      </c>
      <c r="V8" t="s">
        <v>1873</v>
      </c>
      <c r="W8" t="s">
        <v>1874</v>
      </c>
      <c r="X8">
        <v>33311605</v>
      </c>
      <c r="Y8" t="s">
        <v>1875</v>
      </c>
      <c r="Z8">
        <v>6</v>
      </c>
      <c r="AA8">
        <v>15</v>
      </c>
      <c r="AB8">
        <v>12</v>
      </c>
      <c r="AC8">
        <v>21</v>
      </c>
      <c r="AD8">
        <v>21</v>
      </c>
      <c r="AP8">
        <v>1</v>
      </c>
      <c r="AZ8">
        <v>4</v>
      </c>
      <c r="BC8">
        <v>2</v>
      </c>
      <c r="BZ8">
        <v>3</v>
      </c>
      <c r="CC8">
        <v>2</v>
      </c>
      <c r="CZ8">
        <v>4</v>
      </c>
      <c r="DB8">
        <v>6</v>
      </c>
      <c r="DC8">
        <v>7</v>
      </c>
      <c r="DG8">
        <v>1</v>
      </c>
      <c r="DP8">
        <v>2</v>
      </c>
      <c r="DZ8">
        <v>3</v>
      </c>
      <c r="EC8">
        <v>4</v>
      </c>
      <c r="FN8">
        <v>1</v>
      </c>
      <c r="HH8">
        <v>1</v>
      </c>
      <c r="JB8">
        <v>1</v>
      </c>
      <c r="ML8">
        <v>1</v>
      </c>
      <c r="MN8">
        <v>2</v>
      </c>
      <c r="MU8">
        <v>1</v>
      </c>
      <c r="MX8">
        <v>12</v>
      </c>
      <c r="MZ8">
        <v>4</v>
      </c>
      <c r="NA8">
        <v>1</v>
      </c>
      <c r="NE8">
        <v>3</v>
      </c>
      <c r="OD8">
        <v>1</v>
      </c>
      <c r="OF8">
        <v>2</v>
      </c>
      <c r="OP8">
        <v>6</v>
      </c>
      <c r="OR8">
        <v>3</v>
      </c>
      <c r="OS8">
        <v>1</v>
      </c>
      <c r="OW8">
        <v>1</v>
      </c>
      <c r="PX8">
        <v>1</v>
      </c>
      <c r="QH8">
        <v>13</v>
      </c>
      <c r="QK8">
        <v>2</v>
      </c>
      <c r="RG8">
        <v>1</v>
      </c>
      <c r="TW8">
        <v>13</v>
      </c>
      <c r="TX8">
        <v>2</v>
      </c>
      <c r="UA8">
        <v>15</v>
      </c>
      <c r="UB8">
        <v>2</v>
      </c>
      <c r="UC8">
        <v>1</v>
      </c>
      <c r="UG8">
        <v>2</v>
      </c>
      <c r="UH8">
        <v>4</v>
      </c>
      <c r="UI8">
        <v>5</v>
      </c>
      <c r="UJ8">
        <v>2</v>
      </c>
      <c r="UK8">
        <v>1</v>
      </c>
      <c r="UL8">
        <v>1</v>
      </c>
      <c r="UO8">
        <v>1</v>
      </c>
      <c r="UP8">
        <v>3</v>
      </c>
      <c r="UQ8">
        <v>5</v>
      </c>
      <c r="UR8">
        <v>2</v>
      </c>
      <c r="US8">
        <v>4</v>
      </c>
      <c r="UW8" t="s">
        <v>1876</v>
      </c>
      <c r="UX8">
        <v>3</v>
      </c>
      <c r="VB8">
        <v>3</v>
      </c>
      <c r="VC8">
        <v>1</v>
      </c>
      <c r="VE8">
        <v>7</v>
      </c>
      <c r="VF8">
        <v>1</v>
      </c>
      <c r="VI8">
        <v>4</v>
      </c>
      <c r="VK8">
        <v>1</v>
      </c>
      <c r="VM8">
        <v>8</v>
      </c>
      <c r="VP8">
        <v>7</v>
      </c>
      <c r="VR8">
        <v>1</v>
      </c>
      <c r="VT8">
        <v>4</v>
      </c>
      <c r="VU8">
        <v>11</v>
      </c>
      <c r="VY8">
        <v>4</v>
      </c>
      <c r="VZ8">
        <v>17</v>
      </c>
      <c r="WO8">
        <v>9</v>
      </c>
      <c r="XA8">
        <v>40</v>
      </c>
      <c r="XF8">
        <v>22</v>
      </c>
      <c r="XQ8">
        <v>1</v>
      </c>
      <c r="XU8">
        <v>3</v>
      </c>
      <c r="YE8">
        <v>9</v>
      </c>
      <c r="YH8">
        <v>7</v>
      </c>
      <c r="ZS8">
        <v>2</v>
      </c>
      <c r="ABO8">
        <v>10</v>
      </c>
      <c r="ABS8">
        <v>10</v>
      </c>
      <c r="ABU8">
        <v>40</v>
      </c>
      <c r="ABX8">
        <v>3</v>
      </c>
      <c r="ACA8">
        <v>9</v>
      </c>
      <c r="ACB8">
        <v>7</v>
      </c>
      <c r="ACI8">
        <v>3</v>
      </c>
      <c r="ACJ8">
        <v>1</v>
      </c>
      <c r="ACK8">
        <v>2</v>
      </c>
      <c r="ACL8">
        <v>1</v>
      </c>
      <c r="ACM8">
        <v>3</v>
      </c>
      <c r="ACT8">
        <v>1</v>
      </c>
      <c r="ACU8" t="s">
        <v>1798</v>
      </c>
      <c r="ACV8" t="s">
        <v>1799</v>
      </c>
      <c r="ACW8" t="s">
        <v>1800</v>
      </c>
      <c r="ACX8" t="s">
        <v>1801</v>
      </c>
      <c r="ACY8" t="s">
        <v>1867</v>
      </c>
      <c r="ACZ8" t="s">
        <v>1803</v>
      </c>
      <c r="ADA8">
        <v>1</v>
      </c>
      <c r="ADB8">
        <v>0</v>
      </c>
      <c r="ADC8">
        <v>1</v>
      </c>
    </row>
    <row r="9" spans="1:787">
      <c r="A9">
        <v>3</v>
      </c>
      <c r="B9">
        <v>5</v>
      </c>
      <c r="C9" s="1">
        <v>43150</v>
      </c>
      <c r="D9" s="1">
        <v>43109</v>
      </c>
      <c r="E9" t="s">
        <v>697</v>
      </c>
      <c r="F9" t="s">
        <v>799</v>
      </c>
      <c r="G9" t="s">
        <v>862</v>
      </c>
      <c r="H9" t="s">
        <v>1135</v>
      </c>
      <c r="I9" t="s">
        <v>1136</v>
      </c>
      <c r="J9" t="s">
        <v>1685</v>
      </c>
      <c r="K9" t="s">
        <v>1137</v>
      </c>
      <c r="L9" s="1">
        <v>43150</v>
      </c>
      <c r="M9" t="s">
        <v>802</v>
      </c>
      <c r="S9" t="s">
        <v>862</v>
      </c>
      <c r="T9" t="s">
        <v>1135</v>
      </c>
      <c r="U9" t="s">
        <v>799</v>
      </c>
      <c r="V9" t="s">
        <v>1136</v>
      </c>
      <c r="W9" t="s">
        <v>1685</v>
      </c>
      <c r="X9">
        <v>35529260</v>
      </c>
      <c r="Y9" t="s">
        <v>779</v>
      </c>
      <c r="Z9">
        <v>6</v>
      </c>
      <c r="AA9">
        <v>11</v>
      </c>
      <c r="AB9">
        <v>11</v>
      </c>
      <c r="AC9">
        <v>9</v>
      </c>
      <c r="AD9">
        <v>10</v>
      </c>
      <c r="AM9">
        <v>3</v>
      </c>
      <c r="AQ9">
        <v>1</v>
      </c>
      <c r="AT9">
        <v>1</v>
      </c>
      <c r="AZ9">
        <v>6</v>
      </c>
      <c r="BM9">
        <v>5</v>
      </c>
      <c r="BZ9">
        <v>6</v>
      </c>
      <c r="CC9">
        <v>2</v>
      </c>
      <c r="CM9">
        <v>2</v>
      </c>
      <c r="CP9">
        <v>3</v>
      </c>
      <c r="CZ9">
        <v>4</v>
      </c>
      <c r="DM9">
        <v>2</v>
      </c>
      <c r="DP9">
        <v>4</v>
      </c>
      <c r="DZ9">
        <v>2</v>
      </c>
      <c r="EL9">
        <v>1</v>
      </c>
      <c r="KQ9">
        <v>1</v>
      </c>
      <c r="MN9">
        <v>2</v>
      </c>
      <c r="NJ9">
        <v>3</v>
      </c>
      <c r="PX9">
        <v>2</v>
      </c>
      <c r="RP9">
        <v>5</v>
      </c>
      <c r="RU9">
        <v>1</v>
      </c>
      <c r="TW9">
        <v>7</v>
      </c>
      <c r="TX9">
        <v>4</v>
      </c>
      <c r="UA9">
        <v>4</v>
      </c>
      <c r="UB9">
        <v>5</v>
      </c>
      <c r="UG9">
        <v>5</v>
      </c>
      <c r="UI9">
        <v>5</v>
      </c>
      <c r="UJ9">
        <v>1</v>
      </c>
      <c r="UO9">
        <v>1</v>
      </c>
      <c r="UP9">
        <v>4</v>
      </c>
      <c r="UQ9">
        <v>1</v>
      </c>
      <c r="UR9">
        <v>3</v>
      </c>
      <c r="UW9" t="s">
        <v>1877</v>
      </c>
      <c r="UZ9">
        <v>2</v>
      </c>
      <c r="VB9">
        <v>1</v>
      </c>
      <c r="VE9">
        <v>6</v>
      </c>
      <c r="VG9">
        <v>2</v>
      </c>
      <c r="VM9">
        <v>2</v>
      </c>
      <c r="VP9">
        <v>3</v>
      </c>
      <c r="VR9">
        <v>4</v>
      </c>
      <c r="VT9">
        <v>2</v>
      </c>
      <c r="VU9">
        <v>5</v>
      </c>
      <c r="VX9">
        <v>4</v>
      </c>
      <c r="VZ9">
        <v>3</v>
      </c>
      <c r="WC9">
        <v>6</v>
      </c>
      <c r="WN9">
        <v>20</v>
      </c>
      <c r="WO9">
        <v>30</v>
      </c>
      <c r="XF9">
        <v>20</v>
      </c>
      <c r="XR9">
        <v>5</v>
      </c>
      <c r="XU9">
        <v>4</v>
      </c>
      <c r="YE9">
        <v>4</v>
      </c>
      <c r="YH9">
        <v>6</v>
      </c>
      <c r="ABK9">
        <v>8</v>
      </c>
      <c r="ACI9">
        <v>3</v>
      </c>
      <c r="ACJ9">
        <v>3</v>
      </c>
      <c r="ACK9">
        <v>2</v>
      </c>
      <c r="ACL9">
        <v>2</v>
      </c>
      <c r="ACU9" t="s">
        <v>1798</v>
      </c>
      <c r="ACV9" t="s">
        <v>1799</v>
      </c>
      <c r="ACW9" t="s">
        <v>1800</v>
      </c>
      <c r="ACX9" t="s">
        <v>1801</v>
      </c>
      <c r="ACY9" t="s">
        <v>1867</v>
      </c>
      <c r="ACZ9" t="s">
        <v>1803</v>
      </c>
      <c r="ADA9">
        <v>0</v>
      </c>
      <c r="ADB9">
        <v>1</v>
      </c>
      <c r="ADC9">
        <v>1</v>
      </c>
    </row>
    <row r="10" spans="1:787">
      <c r="A10">
        <v>12</v>
      </c>
      <c r="B10">
        <v>6</v>
      </c>
      <c r="C10" s="1">
        <v>43146</v>
      </c>
      <c r="D10" s="1">
        <v>43146</v>
      </c>
      <c r="E10" t="s">
        <v>697</v>
      </c>
      <c r="F10" t="s">
        <v>890</v>
      </c>
      <c r="G10" t="s">
        <v>891</v>
      </c>
      <c r="H10" t="s">
        <v>1143</v>
      </c>
      <c r="I10" t="s">
        <v>1783</v>
      </c>
      <c r="J10" t="s">
        <v>1779</v>
      </c>
      <c r="K10" t="s">
        <v>1151</v>
      </c>
      <c r="L10" s="1">
        <v>43146</v>
      </c>
      <c r="M10" t="s">
        <v>894</v>
      </c>
      <c r="S10" t="s">
        <v>891</v>
      </c>
      <c r="T10" t="s">
        <v>1143</v>
      </c>
      <c r="U10" t="s">
        <v>890</v>
      </c>
      <c r="V10" t="s">
        <v>1783</v>
      </c>
      <c r="W10" t="s">
        <v>1779</v>
      </c>
      <c r="X10">
        <v>97592486</v>
      </c>
      <c r="Y10" t="s">
        <v>1878</v>
      </c>
      <c r="Z10">
        <v>6</v>
      </c>
      <c r="AA10">
        <v>3</v>
      </c>
      <c r="AB10">
        <v>3</v>
      </c>
      <c r="AC10">
        <v>2</v>
      </c>
      <c r="AD10">
        <v>5</v>
      </c>
      <c r="EW10">
        <v>3</v>
      </c>
      <c r="GQ10">
        <v>3</v>
      </c>
      <c r="IK10">
        <v>2</v>
      </c>
      <c r="KE10">
        <v>5</v>
      </c>
      <c r="TZ10">
        <v>3</v>
      </c>
      <c r="UD10">
        <v>3</v>
      </c>
      <c r="UG10">
        <v>1</v>
      </c>
      <c r="UH10">
        <v>1</v>
      </c>
      <c r="UK10">
        <v>1</v>
      </c>
      <c r="UP10">
        <v>1</v>
      </c>
      <c r="UT10">
        <v>1</v>
      </c>
      <c r="UY10">
        <v>2</v>
      </c>
      <c r="VE10">
        <v>1</v>
      </c>
      <c r="VJ10">
        <v>1</v>
      </c>
      <c r="VP10">
        <v>1</v>
      </c>
      <c r="VT10">
        <v>1</v>
      </c>
      <c r="VU10">
        <v>1</v>
      </c>
      <c r="VV10">
        <v>1</v>
      </c>
      <c r="VY10">
        <v>1</v>
      </c>
      <c r="WA10">
        <v>1</v>
      </c>
      <c r="XF10">
        <v>9</v>
      </c>
      <c r="ZJ10">
        <v>2</v>
      </c>
      <c r="ACI10">
        <v>1</v>
      </c>
      <c r="ACJ10">
        <v>3</v>
      </c>
      <c r="ACK10">
        <v>1</v>
      </c>
      <c r="ACL10">
        <v>2</v>
      </c>
      <c r="ACN10" t="s">
        <v>1879</v>
      </c>
      <c r="ACU10" t="s">
        <v>1798</v>
      </c>
      <c r="ACV10" t="s">
        <v>1799</v>
      </c>
      <c r="ACW10" t="s">
        <v>1800</v>
      </c>
      <c r="ACX10" t="s">
        <v>1801</v>
      </c>
      <c r="ACY10" t="s">
        <v>1867</v>
      </c>
      <c r="ACZ10" t="s">
        <v>1803</v>
      </c>
      <c r="ADA10">
        <v>0</v>
      </c>
      <c r="ADB10">
        <v>1</v>
      </c>
      <c r="ADC10">
        <v>0</v>
      </c>
    </row>
    <row r="11" spans="1:787">
      <c r="A11">
        <v>10</v>
      </c>
      <c r="B11">
        <v>7</v>
      </c>
      <c r="C11" s="1">
        <v>43118</v>
      </c>
      <c r="D11" s="1">
        <v>43116</v>
      </c>
      <c r="E11" t="s">
        <v>697</v>
      </c>
      <c r="F11" t="s">
        <v>698</v>
      </c>
      <c r="G11" t="s">
        <v>699</v>
      </c>
      <c r="H11" t="s">
        <v>1145</v>
      </c>
      <c r="I11" t="s">
        <v>1092</v>
      </c>
      <c r="J11" t="s">
        <v>1551</v>
      </c>
      <c r="K11" t="s">
        <v>1146</v>
      </c>
      <c r="M11" t="s">
        <v>1704</v>
      </c>
      <c r="S11" t="s">
        <v>699</v>
      </c>
      <c r="T11" t="s">
        <v>1145</v>
      </c>
      <c r="U11" t="s">
        <v>698</v>
      </c>
      <c r="V11" t="s">
        <v>1092</v>
      </c>
      <c r="W11" t="s">
        <v>1551</v>
      </c>
      <c r="X11">
        <v>57308581</v>
      </c>
      <c r="Y11" t="s">
        <v>1880</v>
      </c>
      <c r="Z11">
        <v>6</v>
      </c>
      <c r="AA11">
        <v>8</v>
      </c>
      <c r="AC11">
        <v>8</v>
      </c>
      <c r="AD11">
        <v>10</v>
      </c>
      <c r="AE11">
        <v>0</v>
      </c>
      <c r="AF11">
        <v>0</v>
      </c>
      <c r="AG11">
        <v>0</v>
      </c>
      <c r="AH11">
        <v>0</v>
      </c>
      <c r="AI11">
        <v>0</v>
      </c>
      <c r="AJ11">
        <v>0</v>
      </c>
      <c r="AK11">
        <v>0</v>
      </c>
      <c r="AL11">
        <v>0</v>
      </c>
      <c r="AM11">
        <v>6</v>
      </c>
      <c r="AP11">
        <v>10</v>
      </c>
      <c r="AQ11">
        <v>6</v>
      </c>
      <c r="AT11">
        <v>0</v>
      </c>
      <c r="AW11">
        <v>1</v>
      </c>
      <c r="AY11">
        <v>2</v>
      </c>
      <c r="AZ11">
        <v>1</v>
      </c>
      <c r="BC11">
        <v>2</v>
      </c>
      <c r="BD11">
        <v>0</v>
      </c>
      <c r="BG11">
        <v>2</v>
      </c>
      <c r="BJ11">
        <v>0</v>
      </c>
      <c r="BL11">
        <v>0</v>
      </c>
      <c r="BM11">
        <v>5</v>
      </c>
      <c r="BP11">
        <v>12</v>
      </c>
      <c r="BQ11">
        <v>2</v>
      </c>
      <c r="BT11">
        <v>0</v>
      </c>
      <c r="BW11">
        <v>1</v>
      </c>
      <c r="BY11">
        <v>2</v>
      </c>
      <c r="BZ11">
        <v>1</v>
      </c>
      <c r="CC11">
        <v>3</v>
      </c>
      <c r="CD11">
        <v>2</v>
      </c>
      <c r="CG11">
        <v>1</v>
      </c>
      <c r="CJ11">
        <v>0</v>
      </c>
      <c r="CL11">
        <v>0</v>
      </c>
      <c r="CM11">
        <v>7</v>
      </c>
      <c r="CP11">
        <v>4</v>
      </c>
      <c r="CQ11">
        <v>1</v>
      </c>
      <c r="CT11">
        <v>0</v>
      </c>
      <c r="CX11">
        <v>1</v>
      </c>
      <c r="CY11">
        <v>2</v>
      </c>
      <c r="CZ11">
        <v>3</v>
      </c>
      <c r="DC11">
        <v>4</v>
      </c>
      <c r="DD11">
        <v>2</v>
      </c>
      <c r="DG11">
        <v>0</v>
      </c>
      <c r="DJ11">
        <v>3</v>
      </c>
      <c r="DL11">
        <v>1</v>
      </c>
      <c r="DM11">
        <v>1</v>
      </c>
      <c r="DP11">
        <v>11</v>
      </c>
      <c r="DQ11">
        <v>2</v>
      </c>
      <c r="DT11">
        <v>0</v>
      </c>
      <c r="DW11">
        <v>0</v>
      </c>
      <c r="DY11">
        <v>0</v>
      </c>
      <c r="DZ11">
        <v>6</v>
      </c>
      <c r="EC11">
        <v>4</v>
      </c>
      <c r="ED11">
        <v>2</v>
      </c>
      <c r="EG11">
        <v>0</v>
      </c>
      <c r="EJ11">
        <v>3</v>
      </c>
      <c r="EL11">
        <v>1</v>
      </c>
      <c r="FG11">
        <v>0</v>
      </c>
      <c r="GD11">
        <v>1</v>
      </c>
      <c r="HA11">
        <v>0</v>
      </c>
      <c r="HX11">
        <v>1</v>
      </c>
      <c r="LT11">
        <v>0</v>
      </c>
      <c r="MP11">
        <v>8</v>
      </c>
      <c r="NL11">
        <v>0</v>
      </c>
      <c r="OH11">
        <v>15</v>
      </c>
      <c r="PD11">
        <v>0</v>
      </c>
      <c r="PZ11">
        <v>6</v>
      </c>
      <c r="QV11">
        <v>0</v>
      </c>
      <c r="RR11">
        <v>5</v>
      </c>
      <c r="SI11">
        <v>4</v>
      </c>
      <c r="SJ11">
        <v>0</v>
      </c>
      <c r="SK11">
        <v>4</v>
      </c>
      <c r="SL11">
        <v>0</v>
      </c>
      <c r="SM11">
        <v>4</v>
      </c>
      <c r="SN11">
        <v>0</v>
      </c>
      <c r="SO11">
        <v>2</v>
      </c>
      <c r="SP11">
        <v>0</v>
      </c>
      <c r="SQ11">
        <v>1</v>
      </c>
      <c r="ST11">
        <v>1</v>
      </c>
      <c r="SY11">
        <v>1</v>
      </c>
      <c r="TA11">
        <v>1</v>
      </c>
      <c r="TB11">
        <v>1</v>
      </c>
      <c r="TJ11">
        <v>1</v>
      </c>
      <c r="TR11">
        <v>1</v>
      </c>
      <c r="TW11">
        <v>62</v>
      </c>
      <c r="TX11">
        <v>14</v>
      </c>
      <c r="UA11">
        <v>38</v>
      </c>
      <c r="UB11">
        <v>4</v>
      </c>
      <c r="UE11">
        <v>0</v>
      </c>
      <c r="UF11">
        <v>5</v>
      </c>
      <c r="UG11">
        <v>9</v>
      </c>
      <c r="UH11">
        <v>28</v>
      </c>
      <c r="UI11">
        <v>13</v>
      </c>
      <c r="UJ11">
        <v>12</v>
      </c>
      <c r="UK11">
        <v>2</v>
      </c>
      <c r="UO11">
        <v>3</v>
      </c>
      <c r="UP11">
        <v>11</v>
      </c>
      <c r="UQ11">
        <v>10</v>
      </c>
      <c r="UR11">
        <v>8</v>
      </c>
      <c r="US11">
        <v>8</v>
      </c>
      <c r="UT11">
        <v>2</v>
      </c>
      <c r="UW11" t="s">
        <v>1881</v>
      </c>
      <c r="UX11">
        <v>18</v>
      </c>
      <c r="UY11">
        <v>10</v>
      </c>
      <c r="UZ11">
        <v>1</v>
      </c>
      <c r="VA11">
        <v>1</v>
      </c>
      <c r="VB11">
        <v>2</v>
      </c>
      <c r="VE11">
        <v>1</v>
      </c>
      <c r="VF11">
        <v>1</v>
      </c>
      <c r="VG11">
        <v>7</v>
      </c>
      <c r="VH11">
        <v>5</v>
      </c>
      <c r="VI11">
        <v>23</v>
      </c>
      <c r="VJ11">
        <v>6</v>
      </c>
      <c r="VK11">
        <v>1</v>
      </c>
      <c r="VL11">
        <v>1</v>
      </c>
      <c r="VM11">
        <v>2</v>
      </c>
      <c r="VP11">
        <v>7</v>
      </c>
      <c r="VR11">
        <v>1</v>
      </c>
      <c r="VT11">
        <v>33</v>
      </c>
      <c r="VU11">
        <v>9</v>
      </c>
      <c r="VV11">
        <v>13</v>
      </c>
      <c r="VW11">
        <v>0</v>
      </c>
      <c r="VX11">
        <v>6</v>
      </c>
      <c r="VY11">
        <v>25</v>
      </c>
      <c r="VZ11">
        <v>3</v>
      </c>
      <c r="WA11">
        <v>11</v>
      </c>
      <c r="WC11">
        <v>3</v>
      </c>
      <c r="WN11">
        <v>77</v>
      </c>
      <c r="WO11">
        <v>140</v>
      </c>
      <c r="WP11">
        <v>3</v>
      </c>
      <c r="WR11">
        <v>3</v>
      </c>
      <c r="WS11">
        <v>4</v>
      </c>
      <c r="WU11">
        <v>3</v>
      </c>
      <c r="WZ11">
        <v>13</v>
      </c>
      <c r="XA11">
        <v>53</v>
      </c>
      <c r="XB11">
        <v>9</v>
      </c>
      <c r="XC11">
        <v>6</v>
      </c>
      <c r="XD11">
        <v>29</v>
      </c>
      <c r="XE11">
        <v>3</v>
      </c>
      <c r="XF11">
        <v>35</v>
      </c>
      <c r="XR11">
        <v>19</v>
      </c>
      <c r="XU11">
        <v>22</v>
      </c>
      <c r="XV11">
        <v>6</v>
      </c>
      <c r="YB11">
        <v>3</v>
      </c>
      <c r="YD11">
        <v>3</v>
      </c>
      <c r="YE11">
        <v>16</v>
      </c>
      <c r="YH11">
        <v>27</v>
      </c>
      <c r="YI11">
        <v>8</v>
      </c>
      <c r="YL11">
        <v>3</v>
      </c>
      <c r="YO11">
        <v>2</v>
      </c>
      <c r="YQ11">
        <v>2</v>
      </c>
      <c r="YS11">
        <v>4</v>
      </c>
      <c r="ZP11">
        <v>47</v>
      </c>
      <c r="ABG11">
        <v>25</v>
      </c>
      <c r="ACD11">
        <v>4</v>
      </c>
      <c r="ACE11">
        <v>3</v>
      </c>
      <c r="ACI11">
        <v>4</v>
      </c>
      <c r="ACL11">
        <v>2</v>
      </c>
      <c r="ACO11" t="s">
        <v>1882</v>
      </c>
      <c r="ACU11" t="s">
        <v>1798</v>
      </c>
      <c r="ACV11" t="s">
        <v>1799</v>
      </c>
      <c r="ACW11" t="s">
        <v>1800</v>
      </c>
      <c r="ACX11" t="s">
        <v>1801</v>
      </c>
      <c r="ACY11" t="s">
        <v>1867</v>
      </c>
      <c r="ACZ11" s="75" t="s">
        <v>1803</v>
      </c>
      <c r="ADA11">
        <v>0</v>
      </c>
      <c r="ADB11">
        <v>0</v>
      </c>
      <c r="ADC11">
        <v>0</v>
      </c>
    </row>
    <row r="12" spans="1:787">
      <c r="A12">
        <v>4</v>
      </c>
      <c r="B12">
        <v>8</v>
      </c>
      <c r="C12" s="1">
        <v>43118</v>
      </c>
      <c r="D12" s="1">
        <v>43112</v>
      </c>
      <c r="E12" t="s">
        <v>697</v>
      </c>
      <c r="F12" t="s">
        <v>747</v>
      </c>
      <c r="G12" t="s">
        <v>1418</v>
      </c>
      <c r="H12" t="s">
        <v>1143</v>
      </c>
      <c r="I12" t="s">
        <v>1676</v>
      </c>
      <c r="J12" t="s">
        <v>1677</v>
      </c>
      <c r="K12" t="s">
        <v>1141</v>
      </c>
      <c r="M12" t="s">
        <v>750</v>
      </c>
      <c r="S12" t="s">
        <v>1418</v>
      </c>
      <c r="T12" t="s">
        <v>1143</v>
      </c>
      <c r="U12" t="s">
        <v>747</v>
      </c>
      <c r="V12" t="s">
        <v>1676</v>
      </c>
      <c r="W12" t="s">
        <v>1677</v>
      </c>
      <c r="X12">
        <v>72813427</v>
      </c>
      <c r="Y12" t="s">
        <v>710</v>
      </c>
      <c r="Z12">
        <v>6</v>
      </c>
      <c r="AA12">
        <v>22</v>
      </c>
      <c r="AB12">
        <v>8</v>
      </c>
      <c r="AC12">
        <v>16</v>
      </c>
      <c r="AD12">
        <v>26</v>
      </c>
      <c r="AM12">
        <v>6</v>
      </c>
      <c r="AP12">
        <v>14</v>
      </c>
      <c r="AQ12">
        <v>1</v>
      </c>
      <c r="BM12">
        <v>2</v>
      </c>
      <c r="BP12">
        <v>3</v>
      </c>
      <c r="BR12">
        <v>1</v>
      </c>
      <c r="CE12">
        <v>1</v>
      </c>
      <c r="CL12">
        <v>1</v>
      </c>
      <c r="CM12">
        <v>2</v>
      </c>
      <c r="CP12">
        <v>4</v>
      </c>
      <c r="CZ12">
        <v>5</v>
      </c>
      <c r="DC12">
        <v>4</v>
      </c>
      <c r="DJ12">
        <v>1</v>
      </c>
      <c r="DZ12">
        <v>4</v>
      </c>
      <c r="EC12">
        <v>17</v>
      </c>
      <c r="EE12">
        <v>5</v>
      </c>
      <c r="FK12">
        <v>4</v>
      </c>
      <c r="TW12">
        <v>16</v>
      </c>
      <c r="TX12">
        <v>9</v>
      </c>
      <c r="TY12">
        <v>0</v>
      </c>
      <c r="UA12">
        <v>11</v>
      </c>
      <c r="UB12">
        <v>5</v>
      </c>
      <c r="UG12">
        <v>3</v>
      </c>
      <c r="UH12">
        <v>8</v>
      </c>
      <c r="UI12">
        <v>6</v>
      </c>
      <c r="UJ12">
        <v>6</v>
      </c>
      <c r="UK12">
        <v>1</v>
      </c>
      <c r="UL12">
        <v>1</v>
      </c>
      <c r="UO12">
        <v>2</v>
      </c>
      <c r="UP12">
        <v>3</v>
      </c>
      <c r="UQ12">
        <v>5</v>
      </c>
      <c r="UR12">
        <v>5</v>
      </c>
      <c r="US12">
        <v>1</v>
      </c>
      <c r="UW12" t="s">
        <v>1883</v>
      </c>
      <c r="UX12">
        <v>1</v>
      </c>
      <c r="UY12">
        <v>3</v>
      </c>
      <c r="UZ12">
        <v>4</v>
      </c>
      <c r="VA12">
        <v>1</v>
      </c>
      <c r="VB12">
        <v>3</v>
      </c>
      <c r="VC12">
        <v>1</v>
      </c>
      <c r="VE12">
        <v>12</v>
      </c>
      <c r="VI12">
        <v>1</v>
      </c>
      <c r="VK12">
        <v>1</v>
      </c>
      <c r="VL12">
        <v>2</v>
      </c>
      <c r="VM12">
        <v>3</v>
      </c>
      <c r="VP12">
        <v>8</v>
      </c>
      <c r="VR12">
        <v>8</v>
      </c>
      <c r="VT12">
        <v>4</v>
      </c>
      <c r="VU12">
        <v>17</v>
      </c>
      <c r="VX12">
        <v>4</v>
      </c>
      <c r="VY12">
        <v>6</v>
      </c>
      <c r="VZ12">
        <v>7</v>
      </c>
      <c r="WC12">
        <v>3</v>
      </c>
      <c r="WN12">
        <v>14</v>
      </c>
      <c r="WO12">
        <v>20</v>
      </c>
      <c r="WP12">
        <v>15</v>
      </c>
      <c r="WQ12">
        <v>42</v>
      </c>
      <c r="WZ12">
        <v>14</v>
      </c>
      <c r="XD12">
        <v>6</v>
      </c>
      <c r="XF12">
        <v>60</v>
      </c>
      <c r="YE12">
        <v>13</v>
      </c>
      <c r="YH12">
        <v>39</v>
      </c>
      <c r="YI12">
        <v>2</v>
      </c>
      <c r="YJ12">
        <v>10</v>
      </c>
      <c r="YM12">
        <v>1</v>
      </c>
      <c r="YN12">
        <v>1</v>
      </c>
      <c r="YO12">
        <v>2</v>
      </c>
      <c r="YP12">
        <v>5</v>
      </c>
      <c r="YQ12">
        <v>2</v>
      </c>
      <c r="ZP12">
        <v>14</v>
      </c>
      <c r="ABJ12">
        <v>10</v>
      </c>
      <c r="ACE12">
        <v>3</v>
      </c>
      <c r="ACI12">
        <v>3</v>
      </c>
      <c r="ACJ12">
        <v>3</v>
      </c>
      <c r="ACL12">
        <v>2</v>
      </c>
      <c r="ACU12" t="s">
        <v>1798</v>
      </c>
      <c r="ACV12" t="s">
        <v>1799</v>
      </c>
      <c r="ACW12" t="s">
        <v>1800</v>
      </c>
      <c r="ACX12" t="s">
        <v>1801</v>
      </c>
      <c r="ACY12" t="s">
        <v>1867</v>
      </c>
      <c r="ACZ12" t="s">
        <v>1803</v>
      </c>
      <c r="ADA12">
        <v>0</v>
      </c>
      <c r="ADB12">
        <v>1</v>
      </c>
      <c r="ADC12">
        <v>1</v>
      </c>
    </row>
    <row r="13" spans="1:787">
      <c r="A13">
        <v>11</v>
      </c>
      <c r="B13">
        <v>9</v>
      </c>
      <c r="C13" s="1">
        <v>43118</v>
      </c>
      <c r="D13" s="1">
        <v>43108</v>
      </c>
      <c r="E13" t="s">
        <v>697</v>
      </c>
      <c r="F13" t="s">
        <v>880</v>
      </c>
      <c r="G13" t="s">
        <v>881</v>
      </c>
      <c r="H13" t="s">
        <v>1149</v>
      </c>
      <c r="I13" t="s">
        <v>1793</v>
      </c>
      <c r="J13" t="s">
        <v>1512</v>
      </c>
      <c r="K13" t="s">
        <v>1150</v>
      </c>
      <c r="M13" t="s">
        <v>884</v>
      </c>
      <c r="S13" t="s">
        <v>881</v>
      </c>
      <c r="T13" t="s">
        <v>1149</v>
      </c>
      <c r="U13" t="s">
        <v>880</v>
      </c>
      <c r="V13" t="s">
        <v>1793</v>
      </c>
      <c r="W13" t="s">
        <v>1512</v>
      </c>
      <c r="X13">
        <v>74114718</v>
      </c>
      <c r="Y13" t="s">
        <v>1521</v>
      </c>
      <c r="Z13">
        <v>6</v>
      </c>
      <c r="AB13">
        <v>6</v>
      </c>
      <c r="AC13">
        <v>9</v>
      </c>
      <c r="AD13">
        <v>9</v>
      </c>
      <c r="BZ13">
        <v>2</v>
      </c>
      <c r="CC13">
        <v>1</v>
      </c>
      <c r="CZ13">
        <v>7</v>
      </c>
      <c r="DF13">
        <v>1</v>
      </c>
      <c r="DG13">
        <v>1</v>
      </c>
      <c r="DS13">
        <v>1</v>
      </c>
      <c r="DZ13">
        <v>3</v>
      </c>
      <c r="EC13">
        <v>1</v>
      </c>
      <c r="ED13">
        <v>1</v>
      </c>
      <c r="EK13">
        <v>2</v>
      </c>
      <c r="OP13">
        <v>6</v>
      </c>
      <c r="SE13">
        <v>1</v>
      </c>
      <c r="UA13">
        <v>4</v>
      </c>
      <c r="UB13">
        <v>5</v>
      </c>
      <c r="UC13">
        <v>0</v>
      </c>
      <c r="UD13">
        <v>0</v>
      </c>
      <c r="UP13">
        <v>3</v>
      </c>
      <c r="UQ13">
        <v>4</v>
      </c>
      <c r="UR13">
        <v>2</v>
      </c>
      <c r="UW13" t="s">
        <v>1884</v>
      </c>
      <c r="VI13">
        <v>1</v>
      </c>
      <c r="VP13">
        <v>2</v>
      </c>
      <c r="VY13">
        <v>1</v>
      </c>
      <c r="VZ13">
        <v>2</v>
      </c>
      <c r="WB13">
        <v>1</v>
      </c>
      <c r="WC13">
        <v>5</v>
      </c>
      <c r="WN13">
        <v>16</v>
      </c>
      <c r="WO13">
        <v>46</v>
      </c>
      <c r="WP13">
        <v>2</v>
      </c>
      <c r="WQ13">
        <v>2</v>
      </c>
      <c r="WW13">
        <v>4</v>
      </c>
      <c r="WX13">
        <v>4</v>
      </c>
      <c r="WZ13">
        <v>2</v>
      </c>
      <c r="XA13">
        <v>15</v>
      </c>
      <c r="XB13">
        <v>3</v>
      </c>
      <c r="XC13">
        <v>1</v>
      </c>
      <c r="XF13">
        <v>17</v>
      </c>
      <c r="YE13">
        <v>3</v>
      </c>
      <c r="YH13">
        <v>6</v>
      </c>
      <c r="YK13">
        <v>1</v>
      </c>
      <c r="YL13">
        <v>3</v>
      </c>
      <c r="YP13">
        <v>3</v>
      </c>
      <c r="YQ13">
        <v>1</v>
      </c>
      <c r="AAI13">
        <v>2</v>
      </c>
      <c r="ABU13">
        <v>13</v>
      </c>
      <c r="ABZ13">
        <v>2</v>
      </c>
      <c r="ACE13">
        <v>1</v>
      </c>
      <c r="ACI13">
        <v>3</v>
      </c>
      <c r="ACJ13">
        <v>3</v>
      </c>
      <c r="ACL13">
        <v>2</v>
      </c>
      <c r="ACT13">
        <v>1</v>
      </c>
      <c r="ACU13" t="s">
        <v>1798</v>
      </c>
      <c r="ACV13" t="s">
        <v>1799</v>
      </c>
      <c r="ACW13" t="s">
        <v>1800</v>
      </c>
      <c r="ACX13" t="s">
        <v>1801</v>
      </c>
      <c r="ACY13" t="s">
        <v>1867</v>
      </c>
      <c r="ACZ13" t="s">
        <v>1803</v>
      </c>
      <c r="ADA13">
        <v>0</v>
      </c>
      <c r="ADB13">
        <v>0</v>
      </c>
      <c r="ADC13">
        <v>0</v>
      </c>
    </row>
    <row r="14" spans="1:787" s="550" customFormat="1">
      <c r="A14" s="550">
        <v>5</v>
      </c>
      <c r="B14" s="550">
        <v>10</v>
      </c>
      <c r="C14" s="551">
        <v>43118</v>
      </c>
      <c r="D14" s="551">
        <v>43115</v>
      </c>
      <c r="E14" s="550" t="s">
        <v>697</v>
      </c>
      <c r="F14" s="550" t="s">
        <v>766</v>
      </c>
      <c r="G14" s="550" t="s">
        <v>767</v>
      </c>
      <c r="H14" s="550" t="s">
        <v>1143</v>
      </c>
      <c r="I14" s="550" t="s">
        <v>1713</v>
      </c>
      <c r="J14" s="550" t="s">
        <v>1725</v>
      </c>
      <c r="K14" s="550" t="s">
        <v>1144</v>
      </c>
      <c r="M14" s="550" t="s">
        <v>770</v>
      </c>
      <c r="S14" s="550" t="s">
        <v>767</v>
      </c>
      <c r="T14" s="550" t="s">
        <v>1143</v>
      </c>
      <c r="U14" s="550" t="s">
        <v>766</v>
      </c>
      <c r="V14" s="550" t="s">
        <v>1713</v>
      </c>
      <c r="W14" s="550" t="s">
        <v>1725</v>
      </c>
      <c r="X14" s="550">
        <v>75559441</v>
      </c>
      <c r="Y14" s="550" t="s">
        <v>710</v>
      </c>
      <c r="Z14" s="550">
        <v>6</v>
      </c>
      <c r="AA14" s="550">
        <v>3</v>
      </c>
      <c r="AB14" s="550">
        <v>4</v>
      </c>
      <c r="AC14" s="550">
        <v>4</v>
      </c>
      <c r="AD14" s="550">
        <v>4</v>
      </c>
      <c r="AP14" s="550">
        <v>3</v>
      </c>
      <c r="BP14" s="550">
        <v>3</v>
      </c>
      <c r="CD14" s="550">
        <v>1</v>
      </c>
      <c r="CP14" s="550">
        <v>2</v>
      </c>
      <c r="DC14" s="550">
        <v>1</v>
      </c>
      <c r="DP14" s="550">
        <v>3</v>
      </c>
      <c r="PZ14" s="550">
        <v>1</v>
      </c>
      <c r="RR14" s="550">
        <v>1</v>
      </c>
      <c r="SZ14" s="550">
        <v>1</v>
      </c>
      <c r="TH14" s="550">
        <v>1</v>
      </c>
      <c r="TT14" s="550">
        <v>1</v>
      </c>
      <c r="TW14" s="550">
        <v>3</v>
      </c>
      <c r="UA14" s="550">
        <v>5</v>
      </c>
      <c r="UI14" s="550">
        <v>3</v>
      </c>
      <c r="UP14" s="550">
        <v>2</v>
      </c>
      <c r="UQ14" s="550">
        <v>1</v>
      </c>
      <c r="US14" s="550">
        <v>1</v>
      </c>
      <c r="UT14" s="550">
        <v>1</v>
      </c>
      <c r="VE14" s="550">
        <v>3</v>
      </c>
      <c r="VJ14" s="550">
        <v>4</v>
      </c>
      <c r="VN14" s="550">
        <v>1</v>
      </c>
      <c r="VT14" s="550">
        <v>1</v>
      </c>
      <c r="VU14" s="550">
        <v>2</v>
      </c>
      <c r="VY14" s="550">
        <v>3</v>
      </c>
      <c r="WA14" s="550">
        <v>2</v>
      </c>
      <c r="WJ14" s="550">
        <v>0</v>
      </c>
      <c r="WK14" s="550">
        <v>0</v>
      </c>
      <c r="WL14" s="550">
        <v>0</v>
      </c>
      <c r="WM14" s="550">
        <v>0</v>
      </c>
      <c r="WN14" s="550">
        <v>7</v>
      </c>
      <c r="WO14" s="550">
        <v>26</v>
      </c>
      <c r="WP14" s="550">
        <v>0</v>
      </c>
      <c r="WQ14" s="550">
        <v>0</v>
      </c>
      <c r="WR14" s="550">
        <v>0</v>
      </c>
      <c r="WS14" s="550">
        <v>0</v>
      </c>
      <c r="WT14" s="550">
        <v>0</v>
      </c>
      <c r="WU14" s="550">
        <v>0</v>
      </c>
      <c r="WV14" s="550">
        <v>0</v>
      </c>
      <c r="WW14" s="550">
        <v>0</v>
      </c>
      <c r="WX14" s="550">
        <v>0</v>
      </c>
      <c r="XA14" s="550">
        <v>1</v>
      </c>
      <c r="XB14" s="550">
        <v>2</v>
      </c>
      <c r="XC14" s="550">
        <v>0</v>
      </c>
      <c r="XD14" s="550">
        <v>3</v>
      </c>
      <c r="XF14" s="550">
        <v>9</v>
      </c>
      <c r="XP14" s="550">
        <v>0</v>
      </c>
      <c r="XQ14" s="550">
        <v>0</v>
      </c>
      <c r="XU14" s="550">
        <v>5</v>
      </c>
      <c r="YE14" s="550">
        <v>1</v>
      </c>
      <c r="YH14" s="550">
        <v>1</v>
      </c>
      <c r="YI14" s="550">
        <v>1</v>
      </c>
      <c r="YO14" s="550">
        <v>1</v>
      </c>
      <c r="YQ14" s="550">
        <v>1</v>
      </c>
      <c r="ABI14" s="550">
        <v>1</v>
      </c>
      <c r="ABX14" s="550">
        <v>1</v>
      </c>
      <c r="ACC14" s="550">
        <v>1</v>
      </c>
      <c r="ACE14" s="550">
        <v>1</v>
      </c>
      <c r="ACI14" s="550">
        <v>3</v>
      </c>
      <c r="ACK14" s="550">
        <v>2</v>
      </c>
      <c r="ACL14" s="550">
        <v>2</v>
      </c>
      <c r="ACN14" s="550" t="s">
        <v>1885</v>
      </c>
      <c r="ACT14" s="550">
        <v>1</v>
      </c>
      <c r="ACU14" s="550" t="s">
        <v>1798</v>
      </c>
      <c r="ACV14" s="550" t="s">
        <v>1799</v>
      </c>
      <c r="ACW14" s="550" t="s">
        <v>1800</v>
      </c>
      <c r="ACX14" s="550" t="s">
        <v>1801</v>
      </c>
      <c r="ACY14" s="550" t="s">
        <v>1867</v>
      </c>
      <c r="ACZ14" s="550" t="s">
        <v>1803</v>
      </c>
      <c r="ADA14" s="550">
        <v>0</v>
      </c>
      <c r="ADB14" s="550">
        <v>0</v>
      </c>
      <c r="ADC14" s="550">
        <v>1</v>
      </c>
    </row>
    <row r="16" spans="1:787">
      <c r="XP16">
        <f>'Dat2'!XN5</f>
        <v>0</v>
      </c>
      <c r="YR16">
        <f>'Dat2'!YR5</f>
        <v>0</v>
      </c>
    </row>
    <row r="17" spans="594:758">
      <c r="ACD17">
        <f>'Dat2'!ACB5</f>
        <v>0</v>
      </c>
    </row>
    <row r="18" spans="594:758">
      <c r="YE18">
        <f>'Dat2'!YP5</f>
        <v>7</v>
      </c>
      <c r="YQ18">
        <f>'Dat2'!YP5</f>
        <v>7</v>
      </c>
    </row>
    <row r="19" spans="594:758">
      <c r="VV19">
        <f>('Dat2'!VW5+'Dat2'!WB5)/2</f>
        <v>0</v>
      </c>
      <c r="XK19">
        <f>'Dat2'!XE5</f>
        <v>0</v>
      </c>
      <c r="XR19">
        <f>'Dat2'!XR5</f>
        <v>0</v>
      </c>
      <c r="YF19">
        <f>'Dat2'!YQ5</f>
        <v>0</v>
      </c>
      <c r="AAH19">
        <f>'Dat2'!AAJ5</f>
        <v>0</v>
      </c>
      <c r="AAN19">
        <f>'Dat2'!ACC5</f>
        <v>0</v>
      </c>
    </row>
    <row r="20" spans="594:758">
      <c r="YQ20">
        <f>'Dat2'!YQ11</f>
        <v>2</v>
      </c>
    </row>
    <row r="22" spans="594:758">
      <c r="WE22">
        <f>'Dat2'!WB5</f>
        <v>0</v>
      </c>
      <c r="WL22">
        <f>'Dat2'!WN5</f>
        <v>21</v>
      </c>
    </row>
    <row r="34" spans="489:747">
      <c r="RU34" s="142"/>
      <c r="RV34" s="142"/>
      <c r="RW34" s="142"/>
      <c r="RX34" s="142"/>
      <c r="RY34" s="142"/>
      <c r="RZ34" s="142"/>
      <c r="SA34" s="142"/>
      <c r="SB34" s="142"/>
      <c r="SC34" s="142"/>
      <c r="SD34" s="142"/>
      <c r="SE34" s="142"/>
      <c r="SF34" s="142"/>
      <c r="SG34" s="142"/>
      <c r="SH34" s="142"/>
      <c r="SI34" s="142"/>
      <c r="SJ34" s="142"/>
      <c r="SK34" s="142"/>
      <c r="SL34" s="142"/>
      <c r="SM34" s="142"/>
      <c r="SN34" s="142"/>
      <c r="SO34" s="142"/>
      <c r="SP34" s="142"/>
      <c r="SQ34" s="142"/>
      <c r="SR34" s="142"/>
      <c r="SS34" s="142"/>
      <c r="ST34" s="142"/>
      <c r="SU34" s="142"/>
      <c r="SV34" s="142"/>
      <c r="SW34" s="142"/>
      <c r="SX34" s="142"/>
      <c r="SY34" s="142"/>
      <c r="SZ34" s="142"/>
      <c r="TA34" s="142"/>
      <c r="TB34" s="142"/>
      <c r="TC34" s="142"/>
      <c r="TD34" s="142"/>
      <c r="TE34" s="142"/>
      <c r="TF34" s="142"/>
      <c r="TG34" s="142"/>
      <c r="TH34" s="142"/>
      <c r="TI34" s="142"/>
      <c r="TJ34" s="142"/>
      <c r="TK34" s="142"/>
      <c r="TL34" s="142"/>
      <c r="TM34" s="142"/>
      <c r="TN34" s="142"/>
      <c r="TO34" s="142"/>
      <c r="TP34" s="142"/>
      <c r="TQ34" s="142"/>
      <c r="TR34" s="142"/>
      <c r="TS34" s="142"/>
      <c r="TT34" s="142"/>
      <c r="TU34" s="142"/>
      <c r="TV34" s="142"/>
      <c r="TW34" s="142"/>
      <c r="TX34" s="142"/>
      <c r="TY34" s="142"/>
      <c r="TZ34" s="142"/>
      <c r="UA34" s="142"/>
      <c r="UB34" s="142"/>
      <c r="UC34" s="142"/>
      <c r="UD34" s="142"/>
      <c r="UE34" s="142"/>
      <c r="UF34" s="142"/>
      <c r="UG34" s="142"/>
      <c r="UH34" s="142"/>
      <c r="UI34" s="142"/>
      <c r="UJ34" s="142"/>
      <c r="UK34" s="142"/>
      <c r="UL34" s="142"/>
      <c r="UM34" s="142"/>
      <c r="UN34" s="142"/>
      <c r="UO34" s="142"/>
      <c r="UP34" s="142"/>
      <c r="UQ34" s="142"/>
      <c r="UR34" s="142"/>
      <c r="US34" s="142"/>
      <c r="UT34" s="142"/>
      <c r="UU34" s="142"/>
      <c r="UV34" s="142"/>
      <c r="UW34" s="142"/>
      <c r="UX34" s="142"/>
      <c r="UY34" s="142"/>
      <c r="UZ34" s="142"/>
      <c r="VA34" s="142"/>
      <c r="VB34" s="142"/>
      <c r="VC34" s="142"/>
      <c r="VD34" s="142"/>
      <c r="VE34" s="142"/>
      <c r="VF34" s="142"/>
      <c r="VG34" s="142"/>
      <c r="VH34" s="142"/>
      <c r="VI34" s="142"/>
      <c r="VJ34" s="142"/>
      <c r="VK34" s="142"/>
      <c r="VL34" s="142"/>
      <c r="VM34" s="142"/>
      <c r="VN34" s="142"/>
      <c r="VO34" s="142"/>
      <c r="VP34" s="142"/>
      <c r="VQ34" s="142"/>
      <c r="VR34" s="142"/>
      <c r="VS34" s="142"/>
      <c r="VT34" s="142"/>
      <c r="VU34" s="142"/>
      <c r="VV34" s="142"/>
      <c r="VW34" s="142"/>
      <c r="VX34" s="142"/>
      <c r="VY34" s="142"/>
      <c r="VZ34" s="142"/>
      <c r="WA34" s="142"/>
      <c r="WB34" s="142"/>
      <c r="WC34" s="142"/>
      <c r="WD34" s="142"/>
      <c r="WE34" s="142"/>
      <c r="WF34" s="142"/>
      <c r="WG34" s="142"/>
      <c r="WH34" s="142"/>
      <c r="WI34" s="142"/>
      <c r="WJ34" s="142"/>
      <c r="WK34" s="142"/>
      <c r="WL34" s="142"/>
      <c r="WM34" s="142"/>
      <c r="WN34" s="142"/>
      <c r="WO34" s="142"/>
      <c r="WP34" s="142"/>
      <c r="WQ34" s="142"/>
      <c r="WR34" s="142"/>
      <c r="WS34" s="142"/>
      <c r="WT34" s="142"/>
      <c r="WU34" s="142"/>
      <c r="WV34" s="142"/>
      <c r="WW34" s="142"/>
      <c r="WX34" s="142"/>
      <c r="WY34" s="142"/>
      <c r="WZ34" s="142"/>
      <c r="XA34" s="142"/>
      <c r="XB34" s="142"/>
      <c r="XC34" s="142"/>
      <c r="XD34" s="142"/>
      <c r="XE34" s="142"/>
      <c r="XF34" s="142"/>
      <c r="XG34" s="142"/>
      <c r="XH34" s="142"/>
      <c r="XI34" s="142"/>
      <c r="XJ34" s="142"/>
      <c r="XK34" s="142"/>
      <c r="XL34" s="142"/>
      <c r="XM34" s="142"/>
      <c r="XN34" s="142"/>
      <c r="XO34" s="142"/>
      <c r="XP34" s="142"/>
      <c r="XQ34" s="142"/>
      <c r="XR34" s="142"/>
      <c r="XS34" s="142"/>
      <c r="XT34" s="142"/>
      <c r="XU34" s="142"/>
      <c r="XV34" s="142"/>
      <c r="XW34" s="142"/>
      <c r="XX34" s="142"/>
      <c r="XY34" s="142"/>
      <c r="XZ34" s="142"/>
      <c r="YA34" s="142"/>
      <c r="YB34" s="142"/>
      <c r="YC34" s="142"/>
      <c r="YD34" s="142"/>
      <c r="YE34" s="142"/>
      <c r="YF34" s="142"/>
      <c r="YG34" s="142"/>
      <c r="YH34" s="142"/>
      <c r="YI34" s="142"/>
      <c r="YJ34" s="142"/>
      <c r="YK34" s="142"/>
      <c r="YL34" s="142"/>
      <c r="YM34" s="142"/>
      <c r="YN34" s="142"/>
      <c r="YO34" s="142"/>
      <c r="YP34" s="142"/>
      <c r="YQ34" s="142"/>
      <c r="YR34" s="142"/>
      <c r="YS34" s="142"/>
      <c r="YT34" s="142"/>
      <c r="YU34" s="142"/>
      <c r="YV34" s="142"/>
      <c r="YW34" s="142"/>
      <c r="YX34" s="142"/>
      <c r="YY34" s="142"/>
      <c r="YZ34" s="142"/>
      <c r="ZA34" s="142"/>
      <c r="ZB34" s="142"/>
      <c r="ZC34" s="142"/>
      <c r="ZD34" s="142"/>
      <c r="ZE34" s="142"/>
      <c r="ZF34" s="142"/>
      <c r="ZG34" s="142"/>
      <c r="ZH34" s="142"/>
      <c r="ZI34" s="142"/>
      <c r="ZJ34" s="142"/>
      <c r="ZK34" s="142"/>
      <c r="ZL34" s="142"/>
      <c r="ZM34" s="142"/>
      <c r="ZN34" s="142"/>
      <c r="ZO34" s="142"/>
      <c r="ZP34" s="142"/>
      <c r="ZQ34" s="142"/>
      <c r="ZR34" s="142"/>
      <c r="ZS34" s="142"/>
      <c r="ZT34" s="142"/>
      <c r="ZU34" s="142"/>
      <c r="ZV34" s="142"/>
      <c r="ZW34" s="142"/>
      <c r="ZX34" s="142"/>
      <c r="ZY34" s="142"/>
      <c r="ZZ34" s="142"/>
      <c r="AAA34" s="142"/>
      <c r="AAB34" s="142"/>
      <c r="AAC34" s="142"/>
      <c r="AAD34" s="142"/>
      <c r="AAE34" s="142"/>
      <c r="AAF34" s="142"/>
      <c r="AAG34" s="142"/>
      <c r="AAH34" s="142"/>
      <c r="AAI34" s="142"/>
      <c r="AAJ34" s="142"/>
      <c r="AAK34" s="142"/>
      <c r="AAL34" s="142"/>
      <c r="AAM34" s="142"/>
      <c r="AAN34" s="142"/>
      <c r="AAO34" s="142"/>
      <c r="AAP34" s="142"/>
      <c r="AAQ34" s="142"/>
      <c r="AAR34" s="142"/>
      <c r="AAS34" s="142"/>
      <c r="AAT34" s="142"/>
      <c r="AAU34" s="142"/>
      <c r="AAV34" s="142"/>
      <c r="AAW34" s="142"/>
      <c r="AAX34" s="142"/>
      <c r="AAY34" s="142"/>
      <c r="AAZ34" s="142"/>
      <c r="ABA34" s="142"/>
      <c r="ABB34" s="142"/>
      <c r="ABC34" s="142"/>
      <c r="ABD34" s="142"/>
      <c r="ABE34" s="142"/>
      <c r="ABF34" s="142"/>
      <c r="ABG34" s="142"/>
      <c r="ABH34" s="142"/>
      <c r="ABI34" s="142"/>
      <c r="ABJ34" s="142"/>
      <c r="ABK34" s="142"/>
      <c r="ABL34" s="142"/>
      <c r="ABM34" s="142"/>
      <c r="ABN34" s="142"/>
      <c r="ABO34" s="142"/>
      <c r="ABP34" s="142"/>
      <c r="ABQ34" s="142"/>
      <c r="ABR34" s="142"/>
      <c r="ABS34" s="142"/>
    </row>
  </sheetData>
  <sortState xmlns:xlrd2="http://schemas.microsoft.com/office/spreadsheetml/2017/richdata2" ref="A5:ADI14">
    <sortCondition ref="B5:B14"/>
  </sortState>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0">
    <tabColor theme="9"/>
  </sheetPr>
  <dimension ref="A1:F49"/>
  <sheetViews>
    <sheetView zoomScale="65" zoomScaleNormal="65" workbookViewId="0">
      <selection activeCell="A2" sqref="A2:A3"/>
    </sheetView>
  </sheetViews>
  <sheetFormatPr baseColWidth="10" defaultColWidth="10.81640625" defaultRowHeight="14.5"/>
  <cols>
    <col min="1" max="1" width="16.453125" style="110" customWidth="1"/>
    <col min="2" max="2" width="36.7265625" style="110" customWidth="1"/>
    <col min="3" max="3" width="43.1796875" style="110" bestFit="1" customWidth="1"/>
    <col min="4" max="4" width="14.7265625" style="110" customWidth="1"/>
    <col min="5" max="5" width="13" style="110" customWidth="1"/>
    <col min="7" max="16384" width="10.81640625" style="110"/>
  </cols>
  <sheetData>
    <row r="1" spans="1:5" ht="39" customHeight="1">
      <c r="A1" s="768" t="s">
        <v>1943</v>
      </c>
      <c r="B1" s="768"/>
      <c r="C1" s="768"/>
      <c r="D1" s="768"/>
      <c r="E1" s="768"/>
    </row>
    <row r="2" spans="1:5">
      <c r="A2" s="770" t="s">
        <v>895</v>
      </c>
      <c r="B2" s="770" t="s">
        <v>1152</v>
      </c>
      <c r="C2" s="770" t="s">
        <v>1153</v>
      </c>
      <c r="D2" s="767" t="s">
        <v>1313</v>
      </c>
      <c r="E2" s="767"/>
    </row>
    <row r="3" spans="1:5">
      <c r="A3" s="770"/>
      <c r="B3" s="770"/>
      <c r="C3" s="770"/>
      <c r="D3" s="119" t="s">
        <v>901</v>
      </c>
      <c r="E3" s="119" t="s">
        <v>900</v>
      </c>
    </row>
    <row r="4" spans="1:5">
      <c r="A4" s="121"/>
      <c r="B4" s="121"/>
      <c r="C4" s="566" t="s">
        <v>1314</v>
      </c>
      <c r="D4" s="567">
        <f>SUM(D5,D7,D9,D16,D27,D31,D33,D36,D38,D42)</f>
        <v>31.25</v>
      </c>
      <c r="E4" s="567">
        <f>SUM(E5,E7,E9,E16,E27,E31,E33,E36,E38,E42)</f>
        <v>1</v>
      </c>
    </row>
    <row r="5" spans="1:5">
      <c r="A5" s="739" t="s">
        <v>803</v>
      </c>
      <c r="B5" s="765" t="s">
        <v>804</v>
      </c>
      <c r="C5" s="113" t="s">
        <v>1143</v>
      </c>
      <c r="D5" s="116">
        <v>0</v>
      </c>
      <c r="E5" s="116"/>
    </row>
    <row r="6" spans="1:5">
      <c r="A6" s="744"/>
      <c r="B6" s="769"/>
      <c r="C6" s="115"/>
      <c r="D6" s="114"/>
      <c r="E6" s="114"/>
    </row>
    <row r="7" spans="1:5">
      <c r="A7" s="739" t="s">
        <v>711</v>
      </c>
      <c r="B7" s="765" t="s">
        <v>738</v>
      </c>
      <c r="C7" s="113" t="s">
        <v>1143</v>
      </c>
      <c r="D7" s="116">
        <v>0</v>
      </c>
      <c r="E7" s="116"/>
    </row>
    <row r="8" spans="1:5">
      <c r="A8" s="744"/>
      <c r="B8" s="769"/>
      <c r="C8" s="113"/>
      <c r="D8" s="116"/>
      <c r="E8" s="116"/>
    </row>
    <row r="9" spans="1:5">
      <c r="A9" s="752" t="s">
        <v>845</v>
      </c>
      <c r="B9" s="765" t="s">
        <v>846</v>
      </c>
      <c r="C9" s="113" t="s">
        <v>1143</v>
      </c>
      <c r="D9" s="116">
        <f>SUM(D10:D14)</f>
        <v>2.75</v>
      </c>
      <c r="E9" s="116"/>
    </row>
    <row r="10" spans="1:5">
      <c r="A10" s="752"/>
      <c r="B10" s="766"/>
      <c r="C10" s="115" t="s">
        <v>759</v>
      </c>
      <c r="D10" s="51">
        <v>0.5</v>
      </c>
      <c r="E10" s="114"/>
    </row>
    <row r="11" spans="1:5">
      <c r="A11" s="752"/>
      <c r="B11" s="766"/>
      <c r="C11" s="115" t="s">
        <v>955</v>
      </c>
      <c r="D11" s="51">
        <v>0.5</v>
      </c>
      <c r="E11" s="114"/>
    </row>
    <row r="12" spans="1:5">
      <c r="A12" s="752"/>
      <c r="B12" s="766"/>
      <c r="C12" s="115" t="s">
        <v>958</v>
      </c>
      <c r="D12" s="51">
        <v>0.25</v>
      </c>
      <c r="E12" s="114"/>
    </row>
    <row r="13" spans="1:5">
      <c r="A13" s="752"/>
      <c r="B13" s="766"/>
      <c r="C13" s="115" t="s">
        <v>965</v>
      </c>
      <c r="D13" s="51">
        <v>0.5</v>
      </c>
      <c r="E13" s="114"/>
    </row>
    <row r="14" spans="1:5">
      <c r="A14" s="752"/>
      <c r="B14" s="766"/>
      <c r="C14" s="115" t="s">
        <v>966</v>
      </c>
      <c r="D14" s="51">
        <v>1</v>
      </c>
      <c r="E14" s="114"/>
    </row>
    <row r="15" spans="1:5">
      <c r="A15" s="752"/>
      <c r="B15" s="766"/>
      <c r="C15" s="115"/>
      <c r="D15" s="114"/>
      <c r="E15" s="114"/>
    </row>
    <row r="16" spans="1:5">
      <c r="A16" s="752" t="s">
        <v>752</v>
      </c>
      <c r="B16" s="771" t="s">
        <v>776</v>
      </c>
      <c r="C16" s="113" t="s">
        <v>1138</v>
      </c>
      <c r="D16" s="116">
        <f>SUM(D17:D25)</f>
        <v>15.25</v>
      </c>
      <c r="E16" s="116">
        <f>SUM(E17:E25)</f>
        <v>0.25</v>
      </c>
    </row>
    <row r="17" spans="1:5">
      <c r="A17" s="752"/>
      <c r="B17" s="771"/>
      <c r="C17" s="293" t="s">
        <v>960</v>
      </c>
      <c r="D17" s="51">
        <v>0.25</v>
      </c>
      <c r="E17" s="114"/>
    </row>
    <row r="18" spans="1:5">
      <c r="A18" s="752"/>
      <c r="B18" s="771"/>
      <c r="C18" s="293" t="s">
        <v>952</v>
      </c>
      <c r="D18" s="51">
        <v>0.5</v>
      </c>
      <c r="E18" s="114"/>
    </row>
    <row r="19" spans="1:5" ht="15" customHeight="1">
      <c r="A19" s="752"/>
      <c r="B19" s="771"/>
      <c r="C19" s="115" t="s">
        <v>954</v>
      </c>
      <c r="D19" s="51">
        <v>1.25</v>
      </c>
      <c r="E19" s="114"/>
    </row>
    <row r="20" spans="1:5">
      <c r="A20" s="752"/>
      <c r="B20" s="771"/>
      <c r="C20" s="115" t="s">
        <v>1306</v>
      </c>
      <c r="D20" s="51">
        <v>7.75</v>
      </c>
      <c r="E20" s="114"/>
    </row>
    <row r="21" spans="1:5">
      <c r="A21" s="752"/>
      <c r="B21" s="771"/>
      <c r="C21" s="115" t="s">
        <v>965</v>
      </c>
      <c r="D21" s="51">
        <v>1.75</v>
      </c>
      <c r="E21" s="114"/>
    </row>
    <row r="22" spans="1:5">
      <c r="A22" s="752"/>
      <c r="B22" s="771"/>
      <c r="C22" s="115" t="s">
        <v>959</v>
      </c>
      <c r="D22" s="114"/>
      <c r="E22" s="114"/>
    </row>
    <row r="23" spans="1:5">
      <c r="A23" s="752"/>
      <c r="B23" s="771"/>
      <c r="C23" s="115" t="s">
        <v>965</v>
      </c>
      <c r="D23" s="51">
        <v>1.75</v>
      </c>
      <c r="E23" s="114"/>
    </row>
    <row r="24" spans="1:5">
      <c r="A24" s="752"/>
      <c r="B24" s="771"/>
      <c r="C24" s="115" t="s">
        <v>966</v>
      </c>
      <c r="D24" s="51">
        <v>1</v>
      </c>
      <c r="E24" s="51">
        <v>0.25</v>
      </c>
    </row>
    <row r="25" spans="1:5">
      <c r="A25" s="752"/>
      <c r="B25" s="771"/>
      <c r="C25" s="115" t="s">
        <v>970</v>
      </c>
      <c r="D25" s="51">
        <v>1</v>
      </c>
      <c r="E25" s="114"/>
    </row>
    <row r="26" spans="1:5">
      <c r="A26" s="752"/>
      <c r="B26" s="771"/>
      <c r="C26" s="115"/>
      <c r="D26" s="114"/>
      <c r="E26" s="114"/>
    </row>
    <row r="27" spans="1:5">
      <c r="A27" s="752" t="s">
        <v>799</v>
      </c>
      <c r="B27" s="771" t="s">
        <v>862</v>
      </c>
      <c r="C27" s="113" t="s">
        <v>1135</v>
      </c>
      <c r="D27" s="116">
        <f>SUM(D28:D29)</f>
        <v>2.5</v>
      </c>
      <c r="E27" s="116">
        <f>SUM(E28:E29)</f>
        <v>0.75</v>
      </c>
    </row>
    <row r="28" spans="1:5">
      <c r="A28" s="752"/>
      <c r="B28" s="771"/>
      <c r="C28" s="115" t="s">
        <v>954</v>
      </c>
      <c r="D28" s="51">
        <v>2.25</v>
      </c>
      <c r="E28" s="51">
        <v>0.75</v>
      </c>
    </row>
    <row r="29" spans="1:5">
      <c r="A29" s="752"/>
      <c r="B29" s="771"/>
      <c r="C29" s="115" t="s">
        <v>958</v>
      </c>
      <c r="D29" s="51">
        <v>0.25</v>
      </c>
      <c r="E29" s="114"/>
    </row>
    <row r="30" spans="1:5">
      <c r="A30" s="752"/>
      <c r="B30" s="771"/>
      <c r="C30" s="115"/>
      <c r="D30" s="114"/>
      <c r="E30" s="114"/>
    </row>
    <row r="31" spans="1:5">
      <c r="A31" s="752" t="s">
        <v>890</v>
      </c>
      <c r="B31" s="771" t="s">
        <v>891</v>
      </c>
      <c r="C31" s="113" t="s">
        <v>1143</v>
      </c>
      <c r="D31" s="116">
        <v>0</v>
      </c>
      <c r="E31" s="116"/>
    </row>
    <row r="32" spans="1:5">
      <c r="A32" s="752"/>
      <c r="B32" s="771"/>
      <c r="C32" s="113"/>
      <c r="D32" s="116"/>
      <c r="E32" s="116"/>
    </row>
    <row r="33" spans="1:6">
      <c r="A33" s="739" t="s">
        <v>698</v>
      </c>
      <c r="B33" s="765" t="s">
        <v>699</v>
      </c>
      <c r="C33" s="113" t="s">
        <v>1145</v>
      </c>
      <c r="D33" s="116">
        <f>SUM(D34)</f>
        <v>8.5</v>
      </c>
      <c r="E33" s="116"/>
    </row>
    <row r="34" spans="1:6">
      <c r="A34" s="740"/>
      <c r="B34" s="766"/>
      <c r="C34" s="115" t="s">
        <v>955</v>
      </c>
      <c r="D34" s="51">
        <v>8.5</v>
      </c>
      <c r="E34" s="114"/>
    </row>
    <row r="35" spans="1:6">
      <c r="A35" s="744"/>
      <c r="B35" s="769"/>
      <c r="C35" s="114"/>
      <c r="D35" s="114"/>
      <c r="E35" s="114"/>
    </row>
    <row r="36" spans="1:6">
      <c r="A36" s="739" t="s">
        <v>747</v>
      </c>
      <c r="B36" s="765" t="s">
        <v>748</v>
      </c>
      <c r="C36" s="113" t="s">
        <v>1143</v>
      </c>
      <c r="D36" s="116">
        <v>0</v>
      </c>
      <c r="E36" s="116"/>
    </row>
    <row r="37" spans="1:6">
      <c r="A37" s="744"/>
      <c r="B37" s="769"/>
      <c r="C37" s="115"/>
      <c r="D37" s="118"/>
      <c r="E37" s="116"/>
    </row>
    <row r="38" spans="1:6">
      <c r="A38" s="739" t="s">
        <v>880</v>
      </c>
      <c r="B38" s="765" t="s">
        <v>881</v>
      </c>
      <c r="C38" s="113" t="s">
        <v>1149</v>
      </c>
      <c r="D38" s="116">
        <f>SUM(D39:D40)</f>
        <v>1.75</v>
      </c>
      <c r="E38" s="116"/>
    </row>
    <row r="39" spans="1:6">
      <c r="A39" s="740"/>
      <c r="B39" s="766"/>
      <c r="C39" s="115" t="s">
        <v>1306</v>
      </c>
      <c r="D39" s="51">
        <v>1.5</v>
      </c>
      <c r="E39" s="116"/>
    </row>
    <row r="40" spans="1:6">
      <c r="A40" s="740"/>
      <c r="B40" s="766"/>
      <c r="C40" s="115" t="s">
        <v>968</v>
      </c>
      <c r="D40" s="51">
        <v>0.25</v>
      </c>
      <c r="E40" s="116"/>
    </row>
    <row r="41" spans="1:6">
      <c r="A41" s="744"/>
      <c r="B41" s="769"/>
      <c r="C41" s="115"/>
      <c r="D41" s="114"/>
      <c r="E41" s="114"/>
    </row>
    <row r="42" spans="1:6">
      <c r="A42" s="742" t="s">
        <v>766</v>
      </c>
      <c r="B42" s="765" t="s">
        <v>767</v>
      </c>
      <c r="C42" s="113" t="s">
        <v>1143</v>
      </c>
      <c r="D42" s="116">
        <f>SUM(D43)</f>
        <v>0.5</v>
      </c>
      <c r="E42" s="116"/>
    </row>
    <row r="43" spans="1:6">
      <c r="A43" s="743"/>
      <c r="B43" s="766"/>
      <c r="C43" s="115" t="s">
        <v>955</v>
      </c>
      <c r="D43" s="51">
        <v>0.5</v>
      </c>
      <c r="E43" s="118"/>
    </row>
    <row r="44" spans="1:6">
      <c r="A44" s="753"/>
      <c r="B44" s="744"/>
      <c r="C44" s="568"/>
      <c r="D44" s="569"/>
      <c r="E44" s="569"/>
    </row>
    <row r="45" spans="1:6">
      <c r="A45"/>
      <c r="C45"/>
      <c r="F45" s="110"/>
    </row>
    <row r="46" spans="1:6">
      <c r="C46"/>
      <c r="F46" s="110"/>
    </row>
    <row r="47" spans="1:6">
      <c r="C47"/>
      <c r="F47" s="110"/>
    </row>
    <row r="48" spans="1:6">
      <c r="C48"/>
      <c r="F48" s="110"/>
    </row>
    <row r="49" spans="6:6">
      <c r="F49" s="110"/>
    </row>
  </sheetData>
  <sheetProtection formatCells="0" formatColumns="0" formatRows="0" insertColumns="0" insertRows="0" insertHyperlinks="0" deleteColumns="0" deleteRows="0" sort="0" autoFilter="0" pivotTables="0"/>
  <mergeCells count="25">
    <mergeCell ref="A38:A41"/>
    <mergeCell ref="A36:A37"/>
    <mergeCell ref="A33:A35"/>
    <mergeCell ref="B38:B41"/>
    <mergeCell ref="A16:A26"/>
    <mergeCell ref="A27:A30"/>
    <mergeCell ref="A31:A32"/>
    <mergeCell ref="B31:B32"/>
    <mergeCell ref="B33:B35"/>
    <mergeCell ref="B42:B44"/>
    <mergeCell ref="A42:A44"/>
    <mergeCell ref="D2:E2"/>
    <mergeCell ref="A1:E1"/>
    <mergeCell ref="A5:A6"/>
    <mergeCell ref="B5:B6"/>
    <mergeCell ref="A2:A3"/>
    <mergeCell ref="B2:B3"/>
    <mergeCell ref="C2:C3"/>
    <mergeCell ref="B7:B8"/>
    <mergeCell ref="A7:A8"/>
    <mergeCell ref="B9:B15"/>
    <mergeCell ref="A9:A15"/>
    <mergeCell ref="B16:B26"/>
    <mergeCell ref="B27:B30"/>
    <mergeCell ref="B36:B37"/>
  </mergeCells>
  <conditionalFormatting sqref="D13">
    <cfRule type="cellIs" dxfId="26" priority="18" operator="equal">
      <formula>0</formula>
    </cfRule>
  </conditionalFormatting>
  <conditionalFormatting sqref="D10">
    <cfRule type="cellIs" dxfId="25" priority="21" operator="equal">
      <formula>0</formula>
    </cfRule>
  </conditionalFormatting>
  <conditionalFormatting sqref="D11">
    <cfRule type="cellIs" dxfId="24" priority="20" operator="equal">
      <formula>0</formula>
    </cfRule>
  </conditionalFormatting>
  <conditionalFormatting sqref="D12">
    <cfRule type="cellIs" dxfId="23" priority="19" operator="equal">
      <formula>0</formula>
    </cfRule>
  </conditionalFormatting>
  <conditionalFormatting sqref="D23">
    <cfRule type="cellIs" dxfId="22" priority="9" operator="equal">
      <formula>0</formula>
    </cfRule>
  </conditionalFormatting>
  <conditionalFormatting sqref="D14">
    <cfRule type="cellIs" dxfId="21" priority="17" operator="equal">
      <formula>0</formula>
    </cfRule>
  </conditionalFormatting>
  <conditionalFormatting sqref="E24">
    <cfRule type="cellIs" dxfId="20" priority="16" operator="equal">
      <formula>0</formula>
    </cfRule>
  </conditionalFormatting>
  <conditionalFormatting sqref="D18">
    <cfRule type="cellIs" dxfId="19" priority="15" operator="equal">
      <formula>0</formula>
    </cfRule>
  </conditionalFormatting>
  <conditionalFormatting sqref="D19">
    <cfRule type="cellIs" dxfId="18" priority="14" operator="equal">
      <formula>0</formula>
    </cfRule>
  </conditionalFormatting>
  <conditionalFormatting sqref="D17">
    <cfRule type="cellIs" dxfId="17" priority="13" operator="equal">
      <formula>0</formula>
    </cfRule>
  </conditionalFormatting>
  <conditionalFormatting sqref="D20">
    <cfRule type="cellIs" dxfId="16" priority="12" operator="equal">
      <formula>0</formula>
    </cfRule>
  </conditionalFormatting>
  <conditionalFormatting sqref="D21">
    <cfRule type="cellIs" dxfId="15" priority="11" operator="equal">
      <formula>0</formula>
    </cfRule>
  </conditionalFormatting>
  <conditionalFormatting sqref="D25">
    <cfRule type="cellIs" dxfId="14" priority="8" operator="equal">
      <formula>0</formula>
    </cfRule>
  </conditionalFormatting>
  <conditionalFormatting sqref="D24">
    <cfRule type="cellIs" dxfId="13" priority="10" operator="equal">
      <formula>0</formula>
    </cfRule>
  </conditionalFormatting>
  <conditionalFormatting sqref="E28">
    <cfRule type="cellIs" dxfId="12" priority="7" operator="equal">
      <formula>0</formula>
    </cfRule>
  </conditionalFormatting>
  <conditionalFormatting sqref="D28">
    <cfRule type="cellIs" dxfId="11" priority="6" operator="equal">
      <formula>0</formula>
    </cfRule>
  </conditionalFormatting>
  <conditionalFormatting sqref="D29">
    <cfRule type="cellIs" dxfId="10" priority="5" operator="equal">
      <formula>0</formula>
    </cfRule>
  </conditionalFormatting>
  <conditionalFormatting sqref="D34">
    <cfRule type="cellIs" dxfId="9" priority="4" operator="equal">
      <formula>0</formula>
    </cfRule>
  </conditionalFormatting>
  <conditionalFormatting sqref="D39">
    <cfRule type="cellIs" dxfId="8" priority="3" operator="equal">
      <formula>0</formula>
    </cfRule>
  </conditionalFormatting>
  <conditionalFormatting sqref="D40">
    <cfRule type="cellIs" dxfId="7" priority="2" operator="equal">
      <formula>0</formula>
    </cfRule>
  </conditionalFormatting>
  <conditionalFormatting sqref="D43">
    <cfRule type="cellIs" dxfId="6" priority="1" operator="equal">
      <formula>0</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31">
    <tabColor theme="9"/>
  </sheetPr>
  <dimension ref="A1:G34"/>
  <sheetViews>
    <sheetView zoomScale="70" zoomScaleNormal="70" workbookViewId="0">
      <selection activeCell="A2" sqref="A2:A3"/>
    </sheetView>
  </sheetViews>
  <sheetFormatPr baseColWidth="10" defaultColWidth="10.81640625" defaultRowHeight="14.5"/>
  <cols>
    <col min="1" max="1" width="16.81640625" style="110" customWidth="1"/>
    <col min="2" max="2" width="33.1796875" style="110" customWidth="1"/>
    <col min="3" max="3" width="34.81640625" style="110" bestFit="1" customWidth="1"/>
    <col min="4" max="4" width="13" style="110" customWidth="1"/>
    <col min="5" max="5" width="12.54296875" style="110" customWidth="1"/>
    <col min="7" max="16384" width="10.81640625" style="110"/>
  </cols>
  <sheetData>
    <row r="1" spans="1:7" ht="36.75" customHeight="1">
      <c r="A1" s="768" t="s">
        <v>1944</v>
      </c>
      <c r="B1" s="768"/>
      <c r="C1" s="768"/>
      <c r="D1" s="768"/>
      <c r="E1" s="768"/>
    </row>
    <row r="2" spans="1:7" ht="15" customHeight="1">
      <c r="A2" s="770" t="s">
        <v>895</v>
      </c>
      <c r="B2" s="770" t="s">
        <v>1152</v>
      </c>
      <c r="C2" s="751" t="s">
        <v>1153</v>
      </c>
      <c r="D2" s="772" t="s">
        <v>951</v>
      </c>
      <c r="E2" s="772"/>
    </row>
    <row r="3" spans="1:7">
      <c r="A3" s="770"/>
      <c r="B3" s="770"/>
      <c r="C3" s="751"/>
      <c r="D3" s="119" t="s">
        <v>900</v>
      </c>
      <c r="E3" s="119" t="s">
        <v>901</v>
      </c>
    </row>
    <row r="4" spans="1:7">
      <c r="A4" s="121"/>
      <c r="B4" s="121"/>
      <c r="C4" s="376" t="s">
        <v>1314</v>
      </c>
      <c r="D4" s="330">
        <f>SUM(D5,D7,D9,D12,D15,D18,D21,D24,D29,D27)</f>
        <v>2.5</v>
      </c>
      <c r="E4" s="330">
        <f>SUM(E5,E7,E9,E12,E15,E18,E21,E24,E29,E27)</f>
        <v>3.5</v>
      </c>
    </row>
    <row r="5" spans="1:7">
      <c r="A5" s="739" t="s">
        <v>803</v>
      </c>
      <c r="B5" s="739" t="s">
        <v>804</v>
      </c>
      <c r="C5" s="113" t="s">
        <v>1143</v>
      </c>
      <c r="D5" s="116">
        <v>0</v>
      </c>
      <c r="E5" s="114"/>
    </row>
    <row r="6" spans="1:7">
      <c r="A6" s="744"/>
      <c r="B6" s="744"/>
      <c r="C6" s="113"/>
      <c r="D6" s="114"/>
      <c r="E6" s="114"/>
    </row>
    <row r="7" spans="1:7">
      <c r="A7" s="739" t="s">
        <v>711</v>
      </c>
      <c r="B7" s="739" t="s">
        <v>738</v>
      </c>
      <c r="C7" s="113" t="s">
        <v>1143</v>
      </c>
      <c r="D7" s="116">
        <v>0</v>
      </c>
      <c r="E7" s="114"/>
    </row>
    <row r="8" spans="1:7">
      <c r="A8" s="744"/>
      <c r="B8" s="744"/>
      <c r="C8" s="113"/>
      <c r="D8" s="114"/>
      <c r="E8" s="114"/>
    </row>
    <row r="9" spans="1:7">
      <c r="A9" s="752" t="s">
        <v>845</v>
      </c>
      <c r="B9" s="752" t="s">
        <v>846</v>
      </c>
      <c r="C9" s="113" t="s">
        <v>1143</v>
      </c>
      <c r="D9" s="116">
        <f>SUM(D10)</f>
        <v>0.25</v>
      </c>
      <c r="E9" s="116"/>
      <c r="G9"/>
    </row>
    <row r="10" spans="1:7">
      <c r="A10" s="752"/>
      <c r="B10" s="752"/>
      <c r="C10" s="115" t="s">
        <v>927</v>
      </c>
      <c r="D10" s="51">
        <v>0.25</v>
      </c>
      <c r="E10" s="114"/>
    </row>
    <row r="11" spans="1:7">
      <c r="A11" s="752"/>
      <c r="B11" s="752"/>
      <c r="C11" s="115"/>
      <c r="D11" s="114"/>
      <c r="E11" s="114"/>
    </row>
    <row r="12" spans="1:7">
      <c r="A12" s="752" t="s">
        <v>752</v>
      </c>
      <c r="B12" s="752" t="s">
        <v>776</v>
      </c>
      <c r="C12" s="113" t="s">
        <v>1138</v>
      </c>
      <c r="D12" s="116">
        <f>SUM(D13)</f>
        <v>0.75</v>
      </c>
      <c r="E12" s="116"/>
      <c r="G12"/>
    </row>
    <row r="13" spans="1:7">
      <c r="A13" s="752"/>
      <c r="B13" s="752"/>
      <c r="C13" s="115" t="s">
        <v>930</v>
      </c>
      <c r="D13" s="51">
        <v>0.75</v>
      </c>
      <c r="E13" s="114"/>
    </row>
    <row r="14" spans="1:7">
      <c r="A14" s="752"/>
      <c r="B14" s="752"/>
      <c r="C14" s="115"/>
      <c r="D14" s="114"/>
      <c r="E14" s="114"/>
    </row>
    <row r="15" spans="1:7">
      <c r="A15" s="739" t="s">
        <v>799</v>
      </c>
      <c r="B15" s="739" t="s">
        <v>862</v>
      </c>
      <c r="C15" s="113" t="s">
        <v>1135</v>
      </c>
      <c r="D15" s="116">
        <f>SUM(D16)</f>
        <v>0</v>
      </c>
      <c r="E15" s="116">
        <f>SUM(E16)</f>
        <v>0.25</v>
      </c>
      <c r="G15"/>
    </row>
    <row r="16" spans="1:7">
      <c r="A16" s="740"/>
      <c r="B16" s="740"/>
      <c r="C16" s="115" t="s">
        <v>948</v>
      </c>
      <c r="D16" s="114"/>
      <c r="E16" s="51">
        <v>0.25</v>
      </c>
    </row>
    <row r="17" spans="1:7">
      <c r="A17" s="744"/>
      <c r="B17" s="744"/>
      <c r="C17" s="115"/>
      <c r="D17" s="114"/>
      <c r="E17" s="114"/>
    </row>
    <row r="18" spans="1:7">
      <c r="A18" s="752" t="s">
        <v>890</v>
      </c>
      <c r="B18" s="752" t="s">
        <v>891</v>
      </c>
      <c r="C18" s="113" t="s">
        <v>1143</v>
      </c>
      <c r="D18" s="116">
        <f>SUM(D19)</f>
        <v>0</v>
      </c>
      <c r="E18" s="116">
        <f>SUM(E19)</f>
        <v>3.25</v>
      </c>
      <c r="G18"/>
    </row>
    <row r="19" spans="1:7">
      <c r="A19" s="752"/>
      <c r="B19" s="752"/>
      <c r="C19" s="115" t="s">
        <v>936</v>
      </c>
      <c r="D19" s="114"/>
      <c r="E19" s="51">
        <v>3.25</v>
      </c>
    </row>
    <row r="20" spans="1:7">
      <c r="A20" s="752"/>
      <c r="B20" s="752"/>
      <c r="C20" s="115"/>
      <c r="D20" s="114"/>
      <c r="E20" s="114"/>
    </row>
    <row r="21" spans="1:7">
      <c r="A21" s="752" t="s">
        <v>698</v>
      </c>
      <c r="B21" s="752" t="s">
        <v>699</v>
      </c>
      <c r="C21" s="113" t="s">
        <v>1145</v>
      </c>
      <c r="D21" s="116">
        <f>SUM(D22)</f>
        <v>0.5</v>
      </c>
      <c r="E21" s="114"/>
      <c r="G21"/>
    </row>
    <row r="22" spans="1:7">
      <c r="A22" s="752"/>
      <c r="B22" s="752"/>
      <c r="C22" s="115" t="s">
        <v>946</v>
      </c>
      <c r="D22" s="51">
        <v>0.5</v>
      </c>
      <c r="E22" s="114"/>
    </row>
    <row r="23" spans="1:7">
      <c r="A23" s="752"/>
      <c r="B23" s="752"/>
      <c r="C23" s="115"/>
      <c r="D23" s="118"/>
      <c r="E23" s="114"/>
    </row>
    <row r="24" spans="1:7">
      <c r="A24" s="739" t="s">
        <v>747</v>
      </c>
      <c r="B24" s="739" t="s">
        <v>748</v>
      </c>
      <c r="C24" s="113" t="s">
        <v>1143</v>
      </c>
      <c r="D24" s="116">
        <f>SUM(D25)</f>
        <v>1</v>
      </c>
      <c r="E24" s="114"/>
      <c r="G24"/>
    </row>
    <row r="25" spans="1:7">
      <c r="A25" s="740"/>
      <c r="B25" s="740"/>
      <c r="C25" s="115" t="s">
        <v>927</v>
      </c>
      <c r="D25" s="51">
        <v>1</v>
      </c>
      <c r="E25" s="114"/>
    </row>
    <row r="26" spans="1:7">
      <c r="A26" s="744"/>
      <c r="B26" s="744"/>
      <c r="C26" s="115"/>
      <c r="D26" s="114"/>
      <c r="E26" s="114"/>
    </row>
    <row r="27" spans="1:7">
      <c r="A27" s="742" t="s">
        <v>880</v>
      </c>
      <c r="B27" s="425" t="s">
        <v>881</v>
      </c>
      <c r="C27" s="113" t="s">
        <v>1149</v>
      </c>
      <c r="D27" s="116">
        <v>0</v>
      </c>
      <c r="E27" s="114"/>
      <c r="G27"/>
    </row>
    <row r="28" spans="1:7">
      <c r="A28" s="743"/>
      <c r="B28" s="426"/>
      <c r="C28" s="115"/>
      <c r="D28" s="114"/>
      <c r="E28" s="114"/>
    </row>
    <row r="29" spans="1:7">
      <c r="A29" s="742" t="s">
        <v>766</v>
      </c>
      <c r="B29" s="739" t="s">
        <v>767</v>
      </c>
      <c r="C29" s="113" t="s">
        <v>1143</v>
      </c>
      <c r="D29" s="116">
        <v>0</v>
      </c>
      <c r="E29" s="114"/>
    </row>
    <row r="30" spans="1:7">
      <c r="A30" s="753"/>
      <c r="B30" s="744"/>
      <c r="C30" s="115"/>
      <c r="D30" s="114"/>
      <c r="E30" s="114"/>
    </row>
    <row r="31" spans="1:7">
      <c r="A31"/>
      <c r="F31" s="110"/>
    </row>
    <row r="32" spans="1:7">
      <c r="A32"/>
      <c r="F32" s="110"/>
    </row>
    <row r="33" spans="1:6">
      <c r="A33"/>
      <c r="F33" s="110"/>
    </row>
    <row r="34" spans="1:6">
      <c r="A34"/>
      <c r="F34" s="110"/>
    </row>
  </sheetData>
  <sheetProtection formatCells="0" formatColumns="0" formatRows="0" insertColumns="0" insertRows="0" insertHyperlinks="0" deleteColumns="0" deleteRows="0" sort="0" autoFilter="0" pivotTables="0"/>
  <mergeCells count="24">
    <mergeCell ref="A1:E1"/>
    <mergeCell ref="A7:A8"/>
    <mergeCell ref="B9:B11"/>
    <mergeCell ref="A9:A11"/>
    <mergeCell ref="A5:A6"/>
    <mergeCell ref="B5:B6"/>
    <mergeCell ref="A2:A3"/>
    <mergeCell ref="B2:B3"/>
    <mergeCell ref="C2:C3"/>
    <mergeCell ref="D2:E2"/>
    <mergeCell ref="B29:B30"/>
    <mergeCell ref="A29:A30"/>
    <mergeCell ref="B7:B8"/>
    <mergeCell ref="B12:B14"/>
    <mergeCell ref="A12:A14"/>
    <mergeCell ref="B18:B20"/>
    <mergeCell ref="A18:A20"/>
    <mergeCell ref="B21:B23"/>
    <mergeCell ref="A21:A23"/>
    <mergeCell ref="B15:B17"/>
    <mergeCell ref="A27:A28"/>
    <mergeCell ref="A15:A17"/>
    <mergeCell ref="B24:B26"/>
    <mergeCell ref="A24:A26"/>
  </mergeCells>
  <conditionalFormatting sqref="D10">
    <cfRule type="cellIs" dxfId="5" priority="6" operator="equal">
      <formula>0</formula>
    </cfRule>
  </conditionalFormatting>
  <conditionalFormatting sqref="D13">
    <cfRule type="cellIs" dxfId="4" priority="5" operator="equal">
      <formula>0</formula>
    </cfRule>
  </conditionalFormatting>
  <conditionalFormatting sqref="E16">
    <cfRule type="cellIs" dxfId="3" priority="4" operator="equal">
      <formula>0</formula>
    </cfRule>
  </conditionalFormatting>
  <conditionalFormatting sqref="E19">
    <cfRule type="cellIs" dxfId="2" priority="3" operator="equal">
      <formula>0</formula>
    </cfRule>
  </conditionalFormatting>
  <conditionalFormatting sqref="D22">
    <cfRule type="cellIs" dxfId="1" priority="2" operator="equal">
      <formula>0</formula>
    </cfRule>
  </conditionalFormatting>
  <conditionalFormatting sqref="D25">
    <cfRule type="cellIs" dxfId="0" priority="1" operator="equal">
      <formula>0</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32">
    <tabColor theme="9"/>
  </sheetPr>
  <dimension ref="A1:N14"/>
  <sheetViews>
    <sheetView topLeftCell="C1" zoomScale="70" zoomScaleNormal="70" workbookViewId="0">
      <selection activeCell="N4" sqref="N4"/>
    </sheetView>
  </sheetViews>
  <sheetFormatPr baseColWidth="10" defaultColWidth="11.453125" defaultRowHeight="14.5"/>
  <cols>
    <col min="1" max="1" width="16.453125" customWidth="1"/>
    <col min="2" max="2" width="33.1796875" customWidth="1"/>
    <col min="3" max="3" width="20.7265625" customWidth="1"/>
    <col min="4" max="4" width="15.1796875" customWidth="1"/>
    <col min="5" max="5" width="18.1796875" bestFit="1" customWidth="1"/>
    <col min="6" max="6" width="15.453125" customWidth="1"/>
    <col min="13" max="13" width="17.81640625" customWidth="1"/>
  </cols>
  <sheetData>
    <row r="1" spans="1:14" ht="18.5">
      <c r="A1" s="728" t="s">
        <v>1945</v>
      </c>
      <c r="B1" s="728"/>
      <c r="C1" s="728"/>
      <c r="D1" s="728"/>
      <c r="E1" s="728"/>
      <c r="F1" s="728"/>
      <c r="G1" s="728"/>
      <c r="H1" s="728"/>
      <c r="I1" s="728"/>
      <c r="J1" s="728"/>
      <c r="K1" s="728"/>
      <c r="L1" s="728"/>
      <c r="M1" s="728"/>
      <c r="N1" s="728"/>
    </row>
    <row r="2" spans="1:14" ht="47.25" customHeight="1">
      <c r="A2" s="730" t="s">
        <v>895</v>
      </c>
      <c r="B2" s="730" t="s">
        <v>1152</v>
      </c>
      <c r="C2" s="775" t="s">
        <v>1372</v>
      </c>
      <c r="D2" s="777" t="s">
        <v>1172</v>
      </c>
      <c r="E2" s="777"/>
      <c r="F2" s="777"/>
      <c r="G2" s="777"/>
      <c r="H2" s="777"/>
      <c r="I2" s="777"/>
      <c r="J2" s="777"/>
      <c r="K2" s="59" t="s">
        <v>1182</v>
      </c>
      <c r="L2" s="773" t="s">
        <v>1181</v>
      </c>
      <c r="M2" s="774"/>
      <c r="N2" s="774"/>
    </row>
    <row r="3" spans="1:14" ht="72.5">
      <c r="A3" s="731"/>
      <c r="B3" s="731"/>
      <c r="C3" s="776"/>
      <c r="D3" s="59" t="s">
        <v>1174</v>
      </c>
      <c r="E3" s="60" t="s">
        <v>1175</v>
      </c>
      <c r="F3" s="59" t="s">
        <v>1176</v>
      </c>
      <c r="G3" s="44" t="s">
        <v>1162</v>
      </c>
      <c r="H3" s="59" t="s">
        <v>1173</v>
      </c>
      <c r="I3" s="59" t="s">
        <v>1177</v>
      </c>
      <c r="J3" s="59" t="s">
        <v>1178</v>
      </c>
      <c r="K3" s="59" t="s">
        <v>1179</v>
      </c>
      <c r="L3" s="59" t="s">
        <v>1180</v>
      </c>
      <c r="M3" s="558" t="s">
        <v>1928</v>
      </c>
      <c r="N3" s="59" t="s">
        <v>1181</v>
      </c>
    </row>
    <row r="4" spans="1:14">
      <c r="A4" s="47"/>
      <c r="B4" s="47"/>
      <c r="C4" s="47" t="s">
        <v>1154</v>
      </c>
      <c r="D4" s="96">
        <f>Dat2fix!EX4</f>
        <v>26.5</v>
      </c>
      <c r="E4" s="96">
        <f>Dat2fix!EY4</f>
        <v>14</v>
      </c>
      <c r="F4" s="96">
        <f>Dat2fix!EZ4</f>
        <v>5</v>
      </c>
      <c r="G4" s="96">
        <f>Dat2fix!FA4</f>
        <v>4</v>
      </c>
      <c r="H4" s="96">
        <f>Dat2fix!FB4</f>
        <v>13</v>
      </c>
      <c r="I4" s="96">
        <f>Dat2fix!FC4</f>
        <v>1.5</v>
      </c>
      <c r="J4" s="96">
        <f>Dat2fix!FD4</f>
        <v>0</v>
      </c>
      <c r="K4" s="96">
        <f>Dat2fix!FE4</f>
        <v>33.5</v>
      </c>
      <c r="L4" s="96">
        <f>Dat2fix!FF4</f>
        <v>1</v>
      </c>
      <c r="M4" s="96">
        <f>Dat2fix!FG4</f>
        <v>2.5</v>
      </c>
      <c r="N4" s="96">
        <f>Dat2fix!FH4</f>
        <v>28.5</v>
      </c>
    </row>
    <row r="5" spans="1:14">
      <c r="A5" s="50" t="str">
        <f>Dat2fix!B5</f>
        <v>Oslo</v>
      </c>
      <c r="B5" s="50" t="str">
        <f>Dat2fix!C5</f>
        <v>Grønland Voksenopplæringssenter</v>
      </c>
      <c r="C5" s="50" t="str">
        <f>Dat2fix!D5</f>
        <v>Oppfølgingsklasse</v>
      </c>
      <c r="D5" s="97">
        <f>Dat2fix!EX5</f>
        <v>1</v>
      </c>
      <c r="E5" s="97">
        <f>Dat2fix!EY5</f>
        <v>0.5</v>
      </c>
      <c r="F5" s="97">
        <f>Dat2fix!EZ5</f>
        <v>0</v>
      </c>
      <c r="G5" s="97">
        <f>Dat2fix!FA5</f>
        <v>0</v>
      </c>
      <c r="H5" s="97">
        <f>Dat2fix!FB5</f>
        <v>0</v>
      </c>
      <c r="I5" s="97">
        <f>Dat2fix!FC5</f>
        <v>0</v>
      </c>
      <c r="J5" s="97">
        <f>Dat2fix!FD5</f>
        <v>0</v>
      </c>
      <c r="K5" s="97">
        <f>Dat2fix!FE5</f>
        <v>2.5</v>
      </c>
      <c r="L5" s="97">
        <f>Dat2fix!FF5</f>
        <v>0</v>
      </c>
      <c r="M5" s="97">
        <f>Dat2fix!FG5</f>
        <v>0</v>
      </c>
      <c r="N5" s="97">
        <f>Dat2fix!FH5</f>
        <v>11.5</v>
      </c>
    </row>
    <row r="6" spans="1:14">
      <c r="A6" s="50" t="str">
        <f>Dat2fix!B6</f>
        <v>Hedmark</v>
      </c>
      <c r="B6" s="50" t="str">
        <f>Dat2fix!C6</f>
        <v>Storhamar vgs</v>
      </c>
      <c r="C6" s="50" t="str">
        <f>Dat2fix!D6</f>
        <v>Oppfølgingsklasse</v>
      </c>
      <c r="D6" s="97">
        <f>Dat2fix!EX6</f>
        <v>0</v>
      </c>
      <c r="E6" s="97">
        <f>Dat2fix!EY6</f>
        <v>0</v>
      </c>
      <c r="F6" s="97">
        <f>Dat2fix!EZ6</f>
        <v>0</v>
      </c>
      <c r="G6" s="97">
        <f>Dat2fix!FA6</f>
        <v>0.5</v>
      </c>
      <c r="H6" s="97">
        <f>Dat2fix!FB6</f>
        <v>0.5</v>
      </c>
      <c r="I6" s="97">
        <f>Dat2fix!FC6</f>
        <v>0</v>
      </c>
      <c r="J6" s="97">
        <f>Dat2fix!FD6</f>
        <v>0</v>
      </c>
      <c r="K6" s="97">
        <f>Dat2fix!FE6</f>
        <v>0.5</v>
      </c>
      <c r="L6" s="97">
        <f>Dat2fix!FF6</f>
        <v>0</v>
      </c>
      <c r="M6" s="97">
        <f>Dat2fix!FG6</f>
        <v>0</v>
      </c>
      <c r="N6" s="97">
        <f>Dat2fix!FH6</f>
        <v>1.5</v>
      </c>
    </row>
    <row r="7" spans="1:14">
      <c r="A7" s="50" t="str">
        <f>Dat2fix!B7</f>
        <v>Buskerud</v>
      </c>
      <c r="B7" s="50" t="str">
        <f>Dat2fix!C7</f>
        <v>Drammen vgs</v>
      </c>
      <c r="C7" s="50" t="str">
        <f>Dat2fix!D7</f>
        <v>Oppfølgingsklasse</v>
      </c>
      <c r="D7" s="97">
        <f>Dat2fix!EX7</f>
        <v>0</v>
      </c>
      <c r="E7" s="97">
        <f>Dat2fix!EY7</f>
        <v>0.5</v>
      </c>
      <c r="F7" s="97">
        <f>Dat2fix!EZ7</f>
        <v>0</v>
      </c>
      <c r="G7" s="97">
        <f>Dat2fix!FA7</f>
        <v>1</v>
      </c>
      <c r="H7" s="97">
        <f>Dat2fix!FB7</f>
        <v>0.5</v>
      </c>
      <c r="I7" s="97">
        <f>Dat2fix!FC7</f>
        <v>0</v>
      </c>
      <c r="J7" s="97">
        <f>Dat2fix!FD7</f>
        <v>0</v>
      </c>
      <c r="K7" s="97">
        <f>Dat2fix!FE7</f>
        <v>1.5</v>
      </c>
      <c r="L7" s="97">
        <f>Dat2fix!FF7</f>
        <v>0</v>
      </c>
      <c r="M7" s="97">
        <f>Dat2fix!FG7</f>
        <v>0</v>
      </c>
      <c r="N7" s="97">
        <f>Dat2fix!FH7</f>
        <v>4</v>
      </c>
    </row>
    <row r="8" spans="1:14">
      <c r="A8" s="50" t="str">
        <f>Dat2fix!B8</f>
        <v>Vestfold</v>
      </c>
      <c r="B8" s="50" t="str">
        <f>Dat2fix!C8</f>
        <v>Færder vgs</v>
      </c>
      <c r="C8" s="50" t="str">
        <f>Dat2fix!D8</f>
        <v>Utsikten</v>
      </c>
      <c r="D8" s="97">
        <f>Dat2fix!EX8</f>
        <v>3.5</v>
      </c>
      <c r="E8" s="97">
        <f>Dat2fix!EY8</f>
        <v>0</v>
      </c>
      <c r="F8" s="97">
        <f>Dat2fix!EZ8</f>
        <v>0.5</v>
      </c>
      <c r="G8" s="97">
        <f>Dat2fix!FA8</f>
        <v>0</v>
      </c>
      <c r="H8" s="97">
        <f>Dat2fix!FB8</f>
        <v>5.5</v>
      </c>
      <c r="I8" s="97">
        <f>Dat2fix!FC8</f>
        <v>0.5</v>
      </c>
      <c r="J8" s="97">
        <f>Dat2fix!FD8</f>
        <v>0</v>
      </c>
      <c r="K8" s="97">
        <f>Dat2fix!FE8</f>
        <v>7</v>
      </c>
      <c r="L8" s="97">
        <f>Dat2fix!FF8</f>
        <v>0.5</v>
      </c>
      <c r="M8" s="97">
        <f>Dat2fix!FG8</f>
        <v>0</v>
      </c>
      <c r="N8" s="97">
        <f>Dat2fix!FH8</f>
        <v>0.5</v>
      </c>
    </row>
    <row r="9" spans="1:14">
      <c r="A9" s="50" t="str">
        <f>Dat2fix!B9</f>
        <v>Telemark</v>
      </c>
      <c r="B9" s="50" t="str">
        <f>Dat2fix!C9</f>
        <v>Hjalmar Johansen vgs</v>
      </c>
      <c r="C9" s="50" t="str">
        <f>Dat2fix!D9</f>
        <v>Sluseprosjektet</v>
      </c>
      <c r="D9" s="97">
        <f>Dat2fix!EX9</f>
        <v>0</v>
      </c>
      <c r="E9" s="97">
        <f>Dat2fix!EY9</f>
        <v>0</v>
      </c>
      <c r="F9" s="97">
        <f>Dat2fix!EZ9</f>
        <v>1</v>
      </c>
      <c r="G9" s="97">
        <f>Dat2fix!FA9</f>
        <v>0</v>
      </c>
      <c r="H9" s="97">
        <f>Dat2fix!FB9</f>
        <v>1.5</v>
      </c>
      <c r="I9" s="97">
        <f>Dat2fix!FC9</f>
        <v>0</v>
      </c>
      <c r="J9" s="97">
        <f>Dat2fix!FD9</f>
        <v>0</v>
      </c>
      <c r="K9" s="97">
        <f>Dat2fix!FE9</f>
        <v>4.5</v>
      </c>
      <c r="L9" s="97">
        <f>Dat2fix!FF9</f>
        <v>0</v>
      </c>
      <c r="M9" s="97">
        <f>Dat2fix!FG9</f>
        <v>0</v>
      </c>
      <c r="N9" s="97">
        <f>Dat2fix!FH9</f>
        <v>3</v>
      </c>
    </row>
    <row r="10" spans="1:14">
      <c r="A10" s="50" t="str">
        <f>Dat2fix!B10</f>
        <v>Vest-Agder</v>
      </c>
      <c r="B10" s="50" t="str">
        <f>Dat2fix!C10</f>
        <v>Kvadraturen vgs</v>
      </c>
      <c r="C10" s="50" t="str">
        <f>Dat2fix!D10</f>
        <v>Oppfølgingsklasse</v>
      </c>
      <c r="D10" s="97">
        <f>Dat2fix!EX10</f>
        <v>0</v>
      </c>
      <c r="E10" s="97">
        <f>Dat2fix!EY10</f>
        <v>1.5</v>
      </c>
      <c r="F10" s="97">
        <f>Dat2fix!EZ10</f>
        <v>0</v>
      </c>
      <c r="G10" s="97">
        <f>Dat2fix!FA10</f>
        <v>0</v>
      </c>
      <c r="H10" s="97">
        <f>Dat2fix!FB10</f>
        <v>0</v>
      </c>
      <c r="I10" s="97">
        <f>Dat2fix!FC10</f>
        <v>0</v>
      </c>
      <c r="J10" s="97">
        <f>Dat2fix!FD10</f>
        <v>0</v>
      </c>
      <c r="K10" s="97">
        <f>Dat2fix!FE10</f>
        <v>1</v>
      </c>
      <c r="L10" s="97">
        <f>Dat2fix!FF10</f>
        <v>0</v>
      </c>
      <c r="M10" s="97">
        <f>Dat2fix!FG10</f>
        <v>0</v>
      </c>
      <c r="N10" s="97">
        <f>Dat2fix!FH10</f>
        <v>0</v>
      </c>
    </row>
    <row r="11" spans="1:14">
      <c r="A11" s="50" t="str">
        <f>Dat2fix!B11</f>
        <v>Hordaland</v>
      </c>
      <c r="B11" s="50" t="str">
        <f>Dat2fix!C11</f>
        <v>Åsane vgs</v>
      </c>
      <c r="C11" s="50" t="str">
        <f>Dat2fix!D11</f>
        <v>Fossane</v>
      </c>
      <c r="D11" s="97">
        <f>Dat2fix!EX11</f>
        <v>20.5</v>
      </c>
      <c r="E11" s="97">
        <f>Dat2fix!EY11</f>
        <v>8</v>
      </c>
      <c r="F11" s="97">
        <f>Dat2fix!EZ11</f>
        <v>1</v>
      </c>
      <c r="G11" s="97">
        <f>Dat2fix!FA11</f>
        <v>1</v>
      </c>
      <c r="H11" s="97">
        <f>Dat2fix!FB11</f>
        <v>2</v>
      </c>
      <c r="I11" s="97">
        <f>Dat2fix!FC11</f>
        <v>0</v>
      </c>
      <c r="J11" s="97">
        <f>Dat2fix!FD11</f>
        <v>0</v>
      </c>
      <c r="K11" s="97">
        <f>Dat2fix!FE11</f>
        <v>4</v>
      </c>
      <c r="L11" s="97">
        <f>Dat2fix!FF11</f>
        <v>0.5</v>
      </c>
      <c r="M11" s="97">
        <f>Dat2fix!FG11</f>
        <v>2.5</v>
      </c>
      <c r="N11" s="97">
        <f>Dat2fix!FH11</f>
        <v>4</v>
      </c>
    </row>
    <row r="12" spans="1:14">
      <c r="A12" s="50" t="str">
        <f>Dat2fix!B12</f>
        <v>Sør-Trøndelag</v>
      </c>
      <c r="B12" s="50" t="str">
        <f>Dat2fix!C12</f>
        <v xml:space="preserve">Charlottenlund vgs </v>
      </c>
      <c r="C12" s="50" t="str">
        <f>Dat2fix!D12</f>
        <v>Oppfølgingsklasse</v>
      </c>
      <c r="D12" s="97">
        <f>Dat2fix!EX12</f>
        <v>1</v>
      </c>
      <c r="E12" s="97">
        <f>Dat2fix!EY12</f>
        <v>1.5</v>
      </c>
      <c r="F12" s="97">
        <f>Dat2fix!EZ12</f>
        <v>2.5</v>
      </c>
      <c r="G12" s="97">
        <f>Dat2fix!FA12</f>
        <v>1.5</v>
      </c>
      <c r="H12" s="97">
        <f>Dat2fix!FB12</f>
        <v>3</v>
      </c>
      <c r="I12" s="97">
        <f>Dat2fix!FC12</f>
        <v>0.5</v>
      </c>
      <c r="J12" s="97">
        <f>Dat2fix!FD12</f>
        <v>0</v>
      </c>
      <c r="K12" s="97">
        <f>Dat2fix!FE12</f>
        <v>10</v>
      </c>
      <c r="L12" s="97">
        <f>Dat2fix!FF12</f>
        <v>0</v>
      </c>
      <c r="M12" s="97">
        <f>Dat2fix!FG12</f>
        <v>0</v>
      </c>
      <c r="N12" s="97">
        <f>Dat2fix!FH12</f>
        <v>4</v>
      </c>
    </row>
    <row r="13" spans="1:14">
      <c r="A13" s="50" t="str">
        <f>Dat2fix!B13</f>
        <v>Nord-Trøndelag</v>
      </c>
      <c r="B13" s="50" t="str">
        <f>Dat2fix!C13</f>
        <v>Steinkjer vgs</v>
      </c>
      <c r="C13" s="50" t="str">
        <f>Dat2fix!D13</f>
        <v>Furuskogen</v>
      </c>
      <c r="D13" s="97">
        <f>Dat2fix!EX13</f>
        <v>0.5</v>
      </c>
      <c r="E13" s="97">
        <f>Dat2fix!EY13</f>
        <v>0</v>
      </c>
      <c r="F13" s="97">
        <f>Dat2fix!EZ13</f>
        <v>0</v>
      </c>
      <c r="G13" s="97">
        <f>Dat2fix!FA13</f>
        <v>0</v>
      </c>
      <c r="H13" s="97">
        <f>Dat2fix!FB13</f>
        <v>0</v>
      </c>
      <c r="I13" s="97">
        <f>Dat2fix!FC13</f>
        <v>0</v>
      </c>
      <c r="J13" s="97">
        <f>Dat2fix!FD13</f>
        <v>0</v>
      </c>
      <c r="K13" s="97">
        <f>Dat2fix!FE13</f>
        <v>1</v>
      </c>
      <c r="L13" s="97">
        <f>Dat2fix!FF13</f>
        <v>0</v>
      </c>
      <c r="M13" s="97">
        <f>Dat2fix!FG13</f>
        <v>0</v>
      </c>
      <c r="N13" s="97">
        <f>Dat2fix!FH13</f>
        <v>0</v>
      </c>
    </row>
    <row r="14" spans="1:14">
      <c r="A14" s="50" t="str">
        <f>Dat2fix!B14</f>
        <v>Nordland</v>
      </c>
      <c r="B14" s="50" t="str">
        <f>Dat2fix!C14</f>
        <v>Bodø vgs</v>
      </c>
      <c r="C14" s="50" t="str">
        <f>Dat2fix!D14</f>
        <v>Oppfølgingsklasse</v>
      </c>
      <c r="D14" s="97">
        <f>Dat2fix!EX14</f>
        <v>0</v>
      </c>
      <c r="E14" s="97">
        <f>Dat2fix!EY14</f>
        <v>2</v>
      </c>
      <c r="F14" s="97">
        <f>Dat2fix!EZ14</f>
        <v>0</v>
      </c>
      <c r="G14" s="97">
        <f>Dat2fix!FA14</f>
        <v>0</v>
      </c>
      <c r="H14" s="97">
        <f>Dat2fix!FB14</f>
        <v>0</v>
      </c>
      <c r="I14" s="97">
        <f>Dat2fix!FC14</f>
        <v>0.5</v>
      </c>
      <c r="J14" s="97">
        <f>Dat2fix!FD14</f>
        <v>0</v>
      </c>
      <c r="K14" s="97">
        <f>Dat2fix!FE14</f>
        <v>1.5</v>
      </c>
      <c r="L14" s="97">
        <f>Dat2fix!FF14</f>
        <v>0</v>
      </c>
      <c r="M14" s="97">
        <f>Dat2fix!FG14</f>
        <v>0</v>
      </c>
      <c r="N14" s="97">
        <f>Dat2fix!FH14</f>
        <v>0</v>
      </c>
    </row>
  </sheetData>
  <sheetProtection formatCells="0" formatColumns="0" formatRows="0" insertColumns="0" insertRows="0" insertHyperlinks="0" deleteColumns="0" deleteRows="0" sort="0" autoFilter="0" pivotTables="0"/>
  <mergeCells count="6">
    <mergeCell ref="L2:N2"/>
    <mergeCell ref="A1:N1"/>
    <mergeCell ref="A2:A3"/>
    <mergeCell ref="B2:B3"/>
    <mergeCell ref="C2:C3"/>
    <mergeCell ref="D2:J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33">
    <tabColor theme="9"/>
  </sheetPr>
  <dimension ref="A1:P22"/>
  <sheetViews>
    <sheetView topLeftCell="D1" zoomScale="70" zoomScaleNormal="70" workbookViewId="0">
      <selection activeCell="L12" sqref="L12"/>
    </sheetView>
  </sheetViews>
  <sheetFormatPr baseColWidth="10" defaultColWidth="11.453125" defaultRowHeight="14.5"/>
  <cols>
    <col min="1" max="1" width="16.453125" customWidth="1"/>
    <col min="2" max="2" width="33.1796875" customWidth="1"/>
    <col min="3" max="3" width="20.7265625" customWidth="1"/>
    <col min="4" max="5" width="15.1796875" customWidth="1"/>
    <col min="6" max="7" width="16.7265625" customWidth="1"/>
    <col min="8" max="9" width="15.453125" customWidth="1"/>
  </cols>
  <sheetData>
    <row r="1" spans="1:16" ht="18.5">
      <c r="A1" s="657" t="s">
        <v>1946</v>
      </c>
      <c r="B1" s="657"/>
      <c r="C1" s="657"/>
      <c r="D1" s="657"/>
      <c r="E1" s="657"/>
      <c r="F1" s="657"/>
      <c r="G1" s="657"/>
      <c r="H1" s="657"/>
      <c r="I1" s="657"/>
      <c r="J1" s="657"/>
      <c r="K1" s="657"/>
      <c r="L1" s="657"/>
      <c r="M1" s="657"/>
      <c r="N1" s="657"/>
      <c r="O1" s="657"/>
      <c r="P1" s="615"/>
    </row>
    <row r="2" spans="1:16" ht="15.75" customHeight="1">
      <c r="A2" s="782" t="s">
        <v>895</v>
      </c>
      <c r="B2" s="781" t="s">
        <v>1152</v>
      </c>
      <c r="C2" s="778" t="s">
        <v>1372</v>
      </c>
      <c r="D2" s="663" t="s">
        <v>1065</v>
      </c>
      <c r="E2" s="725"/>
      <c r="F2" s="725"/>
      <c r="G2" s="725"/>
      <c r="H2" s="725"/>
      <c r="I2" s="725"/>
      <c r="J2" s="725"/>
      <c r="K2" s="725"/>
      <c r="L2" s="725"/>
      <c r="M2" s="725"/>
      <c r="N2" s="725"/>
      <c r="O2" s="664"/>
    </row>
    <row r="3" spans="1:16" ht="45" customHeight="1">
      <c r="A3" s="783"/>
      <c r="B3" s="779"/>
      <c r="C3" s="779"/>
      <c r="D3" s="652" t="s">
        <v>1052</v>
      </c>
      <c r="E3" s="652"/>
      <c r="F3" s="785" t="s">
        <v>1044</v>
      </c>
      <c r="G3" s="661"/>
      <c r="H3" s="653" t="s">
        <v>1361</v>
      </c>
      <c r="I3" s="652"/>
      <c r="J3" s="653" t="s">
        <v>1049</v>
      </c>
      <c r="K3" s="652"/>
      <c r="L3" s="652" t="s">
        <v>978</v>
      </c>
      <c r="M3" s="652"/>
      <c r="N3" s="207" t="s">
        <v>1369</v>
      </c>
      <c r="O3" s="207" t="s">
        <v>1068</v>
      </c>
    </row>
    <row r="4" spans="1:16">
      <c r="A4" s="784"/>
      <c r="B4" s="780"/>
      <c r="C4" s="780"/>
      <c r="D4" s="209" t="s">
        <v>1042</v>
      </c>
      <c r="E4" s="209" t="s">
        <v>1043</v>
      </c>
      <c r="F4" s="209" t="s">
        <v>1042</v>
      </c>
      <c r="G4" s="209" t="s">
        <v>1043</v>
      </c>
      <c r="H4" s="209" t="s">
        <v>1042</v>
      </c>
      <c r="I4" s="209" t="s">
        <v>1043</v>
      </c>
      <c r="J4" s="209" t="s">
        <v>1042</v>
      </c>
      <c r="K4" s="209" t="s">
        <v>1043</v>
      </c>
      <c r="L4" s="209" t="s">
        <v>1042</v>
      </c>
      <c r="M4" s="209" t="s">
        <v>1043</v>
      </c>
      <c r="N4" s="209"/>
      <c r="O4" s="155"/>
    </row>
    <row r="5" spans="1:16">
      <c r="A5" s="47"/>
      <c r="B5" s="62"/>
      <c r="C5" s="62" t="s">
        <v>1154</v>
      </c>
      <c r="D5" s="208">
        <f>+F5+H5+J5+L5</f>
        <v>135.5</v>
      </c>
      <c r="E5" s="208">
        <f>+G5+I5+K5+M5</f>
        <v>459</v>
      </c>
      <c r="F5" s="208">
        <f>Dat2fix!GP4</f>
        <v>0</v>
      </c>
      <c r="G5" s="208">
        <f>Dat2fix!GQ4</f>
        <v>1</v>
      </c>
      <c r="H5" s="96">
        <f>Dat2fix!HR4</f>
        <v>70</v>
      </c>
      <c r="I5" s="96">
        <f>Dat2fix!HS4</f>
        <v>266</v>
      </c>
      <c r="J5" s="96">
        <f>Dat2fix!JN4+(Dat2fix!JO4/2)</f>
        <v>40.5</v>
      </c>
      <c r="K5" s="96">
        <f>Dat2fix!JO4</f>
        <v>69</v>
      </c>
      <c r="L5" s="96">
        <f>Dat2fix!LH4</f>
        <v>25</v>
      </c>
      <c r="M5" s="96">
        <f>Dat2fix!LI4</f>
        <v>123</v>
      </c>
      <c r="N5" s="96">
        <f>Dat2fix!LJ4</f>
        <v>4</v>
      </c>
      <c r="O5" s="96">
        <f>Dat2fix!LN4</f>
        <v>8</v>
      </c>
    </row>
    <row r="6" spans="1:16">
      <c r="A6" s="50" t="str">
        <f>Dat2fix!B5</f>
        <v>Oslo</v>
      </c>
      <c r="B6" s="50" t="str">
        <f>Dat2fix!C5</f>
        <v>Grønland Voksenopplæringssenter</v>
      </c>
      <c r="C6" s="50" t="str">
        <f>Dat2fix!D5</f>
        <v>Oppfølgingsklasse</v>
      </c>
      <c r="D6" s="186">
        <f>+F6+H6+J6+L6+N6+O6</f>
        <v>0</v>
      </c>
      <c r="E6" s="186">
        <f t="shared" ref="E6:E15" si="0">+G6+I6+K6+M6</f>
        <v>56</v>
      </c>
      <c r="F6" s="95">
        <f>Dat2fix!GP5</f>
        <v>0</v>
      </c>
      <c r="G6" s="95">
        <f>Dat2fix!GQ5</f>
        <v>0</v>
      </c>
      <c r="H6" s="93">
        <f>Dat2fix!HR5</f>
        <v>0</v>
      </c>
      <c r="I6" s="187">
        <f>Dat2fix!HS5</f>
        <v>56</v>
      </c>
      <c r="J6" s="93">
        <f>Dat2fix!JN5</f>
        <v>0</v>
      </c>
      <c r="K6" s="93">
        <f>Dat2fix!JO5</f>
        <v>0</v>
      </c>
      <c r="L6" s="93">
        <f>Dat2fix!LH5</f>
        <v>0</v>
      </c>
      <c r="M6" s="93">
        <f>Dat2fix!LI5</f>
        <v>0</v>
      </c>
      <c r="N6" s="93">
        <f>Dat2fix!LJ5</f>
        <v>0</v>
      </c>
      <c r="O6" s="93">
        <f>Dat2fix!LN5</f>
        <v>0</v>
      </c>
    </row>
    <row r="7" spans="1:16">
      <c r="A7" s="50" t="str">
        <f>Dat2fix!B6</f>
        <v>Hedmark</v>
      </c>
      <c r="B7" s="50" t="str">
        <f>Dat2fix!C6</f>
        <v>Storhamar vgs</v>
      </c>
      <c r="C7" s="50" t="str">
        <f>Dat2fix!D6</f>
        <v>Oppfølgingsklasse</v>
      </c>
      <c r="D7" s="186">
        <f t="shared" ref="D7:D15" si="1">+F7+H7+J7+L7+N7+O7</f>
        <v>0</v>
      </c>
      <c r="E7" s="186">
        <f t="shared" si="0"/>
        <v>8</v>
      </c>
      <c r="F7" s="95">
        <f>Dat2fix!GP6</f>
        <v>0</v>
      </c>
      <c r="G7" s="95">
        <f>Dat2fix!GQ6</f>
        <v>0</v>
      </c>
      <c r="H7" s="93">
        <f>Dat2fix!HR6</f>
        <v>0</v>
      </c>
      <c r="I7" s="187">
        <f>Dat2fix!HS6</f>
        <v>7</v>
      </c>
      <c r="J7" s="93">
        <f>Dat2fix!JN6+(Dat2fix!JO6/2)</f>
        <v>0</v>
      </c>
      <c r="K7" s="93">
        <f>Dat2fix!JO6</f>
        <v>0</v>
      </c>
      <c r="L7" s="93">
        <f>Dat2fix!LH6</f>
        <v>0</v>
      </c>
      <c r="M7" s="93">
        <f>Dat2fix!LI6</f>
        <v>1</v>
      </c>
      <c r="N7" s="93">
        <f>Dat2fix!LJ6</f>
        <v>0</v>
      </c>
      <c r="O7" s="93">
        <f>Dat2fix!LN6</f>
        <v>0</v>
      </c>
    </row>
    <row r="8" spans="1:16">
      <c r="A8" s="50" t="str">
        <f>Dat2fix!B7</f>
        <v>Buskerud</v>
      </c>
      <c r="B8" s="50" t="str">
        <f>Dat2fix!C7</f>
        <v>Drammen vgs</v>
      </c>
      <c r="C8" s="50" t="str">
        <f>Dat2fix!D7</f>
        <v>Oppfølgingsklasse</v>
      </c>
      <c r="D8" s="186">
        <f t="shared" si="1"/>
        <v>2</v>
      </c>
      <c r="E8" s="186">
        <f t="shared" si="0"/>
        <v>33</v>
      </c>
      <c r="F8" s="95">
        <f>Dat2fix!GP7</f>
        <v>0</v>
      </c>
      <c r="G8" s="95">
        <f>Dat2fix!GQ7</f>
        <v>0</v>
      </c>
      <c r="H8" s="93">
        <f>Dat2fix!HR7</f>
        <v>0</v>
      </c>
      <c r="I8" s="187">
        <f>Dat2fix!HS7</f>
        <v>22</v>
      </c>
      <c r="J8" s="93">
        <f>Dat2fix!JN7+(Dat2fix!JO7/2)</f>
        <v>2</v>
      </c>
      <c r="K8" s="93">
        <f>Dat2fix!JO7</f>
        <v>4</v>
      </c>
      <c r="L8" s="93">
        <f>Dat2fix!LH7</f>
        <v>0</v>
      </c>
      <c r="M8" s="93">
        <f>Dat2fix!LI7</f>
        <v>7</v>
      </c>
      <c r="N8" s="93">
        <f>Dat2fix!LJ7</f>
        <v>0</v>
      </c>
      <c r="O8" s="93">
        <f>Dat2fix!LN7</f>
        <v>0</v>
      </c>
    </row>
    <row r="9" spans="1:16">
      <c r="A9" s="50" t="str">
        <f>Dat2fix!B8</f>
        <v>Vestfold</v>
      </c>
      <c r="B9" s="50" t="str">
        <f>Dat2fix!C8</f>
        <v>Færder vgs</v>
      </c>
      <c r="C9" s="50" t="str">
        <f>Dat2fix!D8</f>
        <v>Utsikten</v>
      </c>
      <c r="D9" s="186">
        <f t="shared" si="1"/>
        <v>4</v>
      </c>
      <c r="E9" s="186">
        <f t="shared" si="0"/>
        <v>98</v>
      </c>
      <c r="F9" s="95">
        <f>Dat2fix!GP8</f>
        <v>0</v>
      </c>
      <c r="G9" s="95">
        <f>Dat2fix!GQ8</f>
        <v>1</v>
      </c>
      <c r="H9" s="93">
        <f>Dat2fix!HR8</f>
        <v>3</v>
      </c>
      <c r="I9" s="187">
        <f>Dat2fix!HS8</f>
        <v>16</v>
      </c>
      <c r="J9" s="93">
        <f>Dat2fix!JN8+(Dat2fix!JO8/2)</f>
        <v>1</v>
      </c>
      <c r="K9" s="93">
        <f>Dat2fix!JO8</f>
        <v>2</v>
      </c>
      <c r="L9" s="93">
        <f>Dat2fix!LH8</f>
        <v>0</v>
      </c>
      <c r="M9" s="93">
        <f>Dat2fix!LI8</f>
        <v>79</v>
      </c>
      <c r="N9" s="93">
        <f>Dat2fix!LJ8</f>
        <v>0</v>
      </c>
      <c r="O9" s="93">
        <f>Dat2fix!LN8</f>
        <v>0</v>
      </c>
    </row>
    <row r="10" spans="1:16">
      <c r="A10" s="50" t="str">
        <f>Dat2fix!B9</f>
        <v>Telemark</v>
      </c>
      <c r="B10" s="50" t="str">
        <f>Dat2fix!C9</f>
        <v>Hjalmar Johansen vgs</v>
      </c>
      <c r="C10" s="50" t="str">
        <f>Dat2fix!D9</f>
        <v>Sluseprosjektet</v>
      </c>
      <c r="D10" s="186">
        <f t="shared" si="1"/>
        <v>9</v>
      </c>
      <c r="E10" s="186">
        <f t="shared" si="0"/>
        <v>18</v>
      </c>
      <c r="F10" s="95">
        <f>Dat2fix!GP9</f>
        <v>0</v>
      </c>
      <c r="G10" s="95">
        <f>Dat2fix!GQ9</f>
        <v>0</v>
      </c>
      <c r="H10" s="93">
        <f>Dat2fix!HR9</f>
        <v>9</v>
      </c>
      <c r="I10" s="187">
        <f>Dat2fix!HS9</f>
        <v>10</v>
      </c>
      <c r="J10" s="93">
        <f>Dat2fix!JN9+(Dat2fix!JO9/2)</f>
        <v>0</v>
      </c>
      <c r="K10" s="93">
        <f>Dat2fix!JO9</f>
        <v>0</v>
      </c>
      <c r="L10" s="93">
        <f>Dat2fix!LH9</f>
        <v>0</v>
      </c>
      <c r="M10" s="93">
        <f>Dat2fix!LI9</f>
        <v>8</v>
      </c>
      <c r="N10" s="93">
        <f>Dat2fix!LJ9</f>
        <v>0</v>
      </c>
      <c r="O10" s="93">
        <f>Dat2fix!LN9</f>
        <v>0</v>
      </c>
    </row>
    <row r="11" spans="1:16">
      <c r="A11" s="50" t="str">
        <f>Dat2fix!B10</f>
        <v>Vest-Agder</v>
      </c>
      <c r="B11" s="50" t="str">
        <f>Dat2fix!C10</f>
        <v>Kvadraturen vgs</v>
      </c>
      <c r="C11" s="50" t="str">
        <f>Dat2fix!D10</f>
        <v>Oppfølgingsklasse</v>
      </c>
      <c r="D11" s="186">
        <f t="shared" si="1"/>
        <v>2</v>
      </c>
      <c r="E11" s="186">
        <f t="shared" si="0"/>
        <v>0</v>
      </c>
      <c r="F11" s="95">
        <f>Dat2fix!GP10</f>
        <v>0</v>
      </c>
      <c r="G11" s="95">
        <f>Dat2fix!GQ10</f>
        <v>0</v>
      </c>
      <c r="H11" s="93">
        <f>Dat2fix!HR10</f>
        <v>0</v>
      </c>
      <c r="I11" s="187">
        <f>Dat2fix!HS10</f>
        <v>0</v>
      </c>
      <c r="J11" s="93">
        <f>Dat2fix!JN10+(Dat2fix!JO10/2)</f>
        <v>2</v>
      </c>
      <c r="K11" s="93">
        <f>Dat2fix!JO10</f>
        <v>0</v>
      </c>
      <c r="L11" s="93">
        <f>Dat2fix!LH10</f>
        <v>0</v>
      </c>
      <c r="M11" s="93">
        <f>Dat2fix!LI10</f>
        <v>0</v>
      </c>
      <c r="N11" s="93">
        <f>Dat2fix!LJ10</f>
        <v>0</v>
      </c>
      <c r="O11" s="93">
        <f>Dat2fix!LN10</f>
        <v>0</v>
      </c>
    </row>
    <row r="12" spans="1:16">
      <c r="A12" s="50" t="str">
        <f>Dat2fix!B11</f>
        <v>Hordaland</v>
      </c>
      <c r="B12" s="50" t="str">
        <f>Dat2fix!C11</f>
        <v>Åsane vgs</v>
      </c>
      <c r="C12" s="50" t="str">
        <f>Dat2fix!D11</f>
        <v>Fossane</v>
      </c>
      <c r="D12" s="186">
        <f t="shared" si="1"/>
        <v>112.5</v>
      </c>
      <c r="E12" s="186">
        <f t="shared" si="0"/>
        <v>105</v>
      </c>
      <c r="F12" s="95">
        <f>Dat2fix!GP11</f>
        <v>0</v>
      </c>
      <c r="G12" s="95">
        <f>Dat2fix!GQ11</f>
        <v>0</v>
      </c>
      <c r="H12" s="93">
        <f>Dat2fix!HR11</f>
        <v>53</v>
      </c>
      <c r="I12" s="187">
        <f>Dat2fix!HS11</f>
        <v>58</v>
      </c>
      <c r="J12" s="93">
        <f>Dat2fix!JN11+(Dat2fix!JO11/2)</f>
        <v>27.5</v>
      </c>
      <c r="K12" s="93">
        <f>Dat2fix!JO11</f>
        <v>47</v>
      </c>
      <c r="L12" s="93">
        <f>Dat2fix!LH11</f>
        <v>25</v>
      </c>
      <c r="M12" s="93">
        <f>Dat2fix!LI11</f>
        <v>0</v>
      </c>
      <c r="N12" s="93">
        <f>Dat2fix!LJ11</f>
        <v>4</v>
      </c>
      <c r="O12" s="93">
        <f>Dat2fix!LN11</f>
        <v>3</v>
      </c>
    </row>
    <row r="13" spans="1:16">
      <c r="A13" s="50" t="str">
        <f>Dat2fix!B12</f>
        <v>Sør-Trøndelag</v>
      </c>
      <c r="B13" s="50" t="str">
        <f>Dat2fix!C12</f>
        <v xml:space="preserve">Charlottenlund vgs </v>
      </c>
      <c r="C13" s="50" t="str">
        <f>Dat2fix!D12</f>
        <v>Oppfølgingsklasse</v>
      </c>
      <c r="D13" s="186">
        <f t="shared" si="1"/>
        <v>10</v>
      </c>
      <c r="E13" s="186">
        <f t="shared" si="0"/>
        <v>99</v>
      </c>
      <c r="F13" s="95">
        <f>Dat2fix!GP12</f>
        <v>0</v>
      </c>
      <c r="G13" s="95">
        <f>Dat2fix!GQ12</f>
        <v>0</v>
      </c>
      <c r="H13" s="93">
        <f>Dat2fix!HR12</f>
        <v>0</v>
      </c>
      <c r="I13" s="187">
        <f>Dat2fix!HS12</f>
        <v>75</v>
      </c>
      <c r="J13" s="93">
        <f>Dat2fix!JN12+(Dat2fix!JO12/2)</f>
        <v>7</v>
      </c>
      <c r="K13" s="93">
        <f>Dat2fix!JO12</f>
        <v>14</v>
      </c>
      <c r="L13" s="93">
        <f>Dat2fix!LH12</f>
        <v>0</v>
      </c>
      <c r="M13" s="93">
        <f>Dat2fix!LI12</f>
        <v>10</v>
      </c>
      <c r="N13" s="93">
        <f>Dat2fix!LJ12</f>
        <v>0</v>
      </c>
      <c r="O13" s="93">
        <f>Dat2fix!LN12</f>
        <v>3</v>
      </c>
    </row>
    <row r="14" spans="1:16">
      <c r="A14" s="50" t="str">
        <f>Dat2fix!B13</f>
        <v>Nord-Trøndelag</v>
      </c>
      <c r="B14" s="50" t="str">
        <f>Dat2fix!C13</f>
        <v>Steinkjer vgs</v>
      </c>
      <c r="C14" s="50" t="str">
        <f>Dat2fix!D13</f>
        <v>Furuskogen</v>
      </c>
      <c r="D14" s="186">
        <f t="shared" si="1"/>
        <v>2</v>
      </c>
      <c r="E14" s="186">
        <f t="shared" si="0"/>
        <v>34</v>
      </c>
      <c r="F14" s="95">
        <f>Dat2fix!GP13</f>
        <v>0</v>
      </c>
      <c r="G14" s="95">
        <f>Dat2fix!GQ13</f>
        <v>0</v>
      </c>
      <c r="H14" s="93">
        <f>Dat2fix!HR13</f>
        <v>0</v>
      </c>
      <c r="I14" s="187">
        <f>Dat2fix!HS13</f>
        <v>17</v>
      </c>
      <c r="J14" s="93">
        <f>Dat2fix!JN13+(Dat2fix!JO13/2)</f>
        <v>1</v>
      </c>
      <c r="K14" s="93">
        <f>Dat2fix!JO13</f>
        <v>2</v>
      </c>
      <c r="L14" s="93">
        <f>Dat2fix!LH13</f>
        <v>0</v>
      </c>
      <c r="M14" s="93">
        <f>Dat2fix!LI13</f>
        <v>15</v>
      </c>
      <c r="N14" s="93">
        <f>Dat2fix!LJ13</f>
        <v>0</v>
      </c>
      <c r="O14" s="93">
        <f>Dat2fix!LN13</f>
        <v>1</v>
      </c>
    </row>
    <row r="15" spans="1:16">
      <c r="A15" s="50" t="str">
        <f>Dat2fix!B14</f>
        <v>Nordland</v>
      </c>
      <c r="B15" s="50" t="str">
        <f>Dat2fix!C14</f>
        <v>Bodø vgs</v>
      </c>
      <c r="C15" s="50" t="str">
        <f>Dat2fix!D14</f>
        <v>Oppfølgingsklasse</v>
      </c>
      <c r="D15" s="186">
        <f t="shared" si="1"/>
        <v>6</v>
      </c>
      <c r="E15" s="186">
        <f t="shared" si="0"/>
        <v>8</v>
      </c>
      <c r="F15" s="95">
        <f>Dat2fix!GP14</f>
        <v>0</v>
      </c>
      <c r="G15" s="95">
        <f>Dat2fix!GQ14</f>
        <v>0</v>
      </c>
      <c r="H15" s="93">
        <f>Dat2fix!HR14</f>
        <v>5</v>
      </c>
      <c r="I15" s="187">
        <f>Dat2fix!HS14</f>
        <v>5</v>
      </c>
      <c r="J15" s="93">
        <f>Dat2fix!JN14+(Dat2fix!JO14/2)</f>
        <v>0</v>
      </c>
      <c r="K15" s="93">
        <f>Dat2fix!JO14</f>
        <v>0</v>
      </c>
      <c r="L15" s="93">
        <f>Dat2fix!LH14</f>
        <v>0</v>
      </c>
      <c r="M15" s="93">
        <f>Dat2fix!LI14</f>
        <v>3</v>
      </c>
      <c r="N15" s="93">
        <f>Dat2fix!LJ14</f>
        <v>0</v>
      </c>
      <c r="O15" s="93">
        <f>Dat2fix!LN14</f>
        <v>1</v>
      </c>
    </row>
    <row r="22" spans="7:15">
      <c r="G22" s="13"/>
      <c r="H22" s="13"/>
      <c r="I22" s="13"/>
      <c r="J22" s="13"/>
      <c r="K22" s="13"/>
      <c r="L22" s="13"/>
      <c r="M22" s="13"/>
      <c r="N22" s="13"/>
      <c r="O22" s="13"/>
    </row>
  </sheetData>
  <sheetProtection formatCells="0" formatColumns="0" formatRows="0" insertColumns="0" insertRows="0" insertHyperlinks="0" deleteColumns="0" deleteRows="0" sort="0" autoFilter="0" pivotTables="0"/>
  <mergeCells count="10">
    <mergeCell ref="A1:O1"/>
    <mergeCell ref="C2:C4"/>
    <mergeCell ref="B2:B4"/>
    <mergeCell ref="A2:A4"/>
    <mergeCell ref="D2:O2"/>
    <mergeCell ref="F3:G3"/>
    <mergeCell ref="H3:I3"/>
    <mergeCell ref="J3:K3"/>
    <mergeCell ref="L3:M3"/>
    <mergeCell ref="D3:E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34">
    <tabColor theme="9"/>
  </sheetPr>
  <dimension ref="A1:I14"/>
  <sheetViews>
    <sheetView topLeftCell="B1" zoomScale="85" zoomScaleNormal="85" workbookViewId="0">
      <selection activeCell="A2" sqref="A2:A3"/>
    </sheetView>
  </sheetViews>
  <sheetFormatPr baseColWidth="10" defaultColWidth="11.453125" defaultRowHeight="14.5"/>
  <cols>
    <col min="1" max="1" width="16.453125" customWidth="1"/>
    <col min="2" max="2" width="33.1796875" customWidth="1"/>
    <col min="3" max="3" width="20.7265625" customWidth="1"/>
    <col min="4" max="15" width="13.7265625" customWidth="1"/>
  </cols>
  <sheetData>
    <row r="1" spans="1:9" ht="18.5">
      <c r="A1" s="786" t="s">
        <v>1947</v>
      </c>
      <c r="B1" s="786"/>
      <c r="C1" s="786"/>
      <c r="D1" s="786"/>
      <c r="E1" s="786"/>
      <c r="F1" s="786"/>
      <c r="G1" s="786"/>
      <c r="H1" s="786"/>
      <c r="I1" s="786"/>
    </row>
    <row r="2" spans="1:9" ht="18" customHeight="1">
      <c r="A2" s="678" t="s">
        <v>895</v>
      </c>
      <c r="B2" s="678" t="s">
        <v>1152</v>
      </c>
      <c r="C2" s="679" t="s">
        <v>1372</v>
      </c>
      <c r="D2" s="787" t="s">
        <v>1052</v>
      </c>
      <c r="E2" s="787" t="s">
        <v>1183</v>
      </c>
      <c r="F2" s="678"/>
      <c r="G2" s="678"/>
      <c r="H2" s="678"/>
      <c r="I2" s="678"/>
    </row>
    <row r="3" spans="1:9" ht="43.5">
      <c r="A3" s="678"/>
      <c r="B3" s="678"/>
      <c r="C3" s="678"/>
      <c r="D3" s="678"/>
      <c r="E3" s="188" t="s">
        <v>1370</v>
      </c>
      <c r="F3" s="156" t="s">
        <v>1184</v>
      </c>
      <c r="G3" s="156" t="s">
        <v>1185</v>
      </c>
      <c r="H3" s="156" t="s">
        <v>758</v>
      </c>
      <c r="I3" s="156" t="s">
        <v>948</v>
      </c>
    </row>
    <row r="4" spans="1:9">
      <c r="A4" s="210"/>
      <c r="B4" s="210"/>
      <c r="C4" s="210" t="s">
        <v>1154</v>
      </c>
      <c r="D4" s="213">
        <f>SUM(E4:I4)</f>
        <v>135</v>
      </c>
      <c r="E4" s="213">
        <f>Dat2fix!FI4</f>
        <v>48</v>
      </c>
      <c r="F4" s="213">
        <f>Dat2fix!FJ4</f>
        <v>44</v>
      </c>
      <c r="G4" s="213">
        <f>Dat2fix!FK4</f>
        <v>14</v>
      </c>
      <c r="H4" s="213">
        <f>Dat2fix!FL4</f>
        <v>0.5</v>
      </c>
      <c r="I4" s="213">
        <f>Dat2fix!FM4</f>
        <v>28.5</v>
      </c>
    </row>
    <row r="5" spans="1:9">
      <c r="A5" s="192" t="str">
        <f>Dat2fix!B5</f>
        <v>Oslo</v>
      </c>
      <c r="B5" s="192" t="str">
        <f>Dat2fix!C5</f>
        <v>Grønland Voksenopplæringssenter</v>
      </c>
      <c r="C5" s="192" t="str">
        <f>Dat2fix!D5</f>
        <v>Oppfølgingsklasse</v>
      </c>
      <c r="D5" s="214">
        <f>SUM(E5:I5)</f>
        <v>13.5</v>
      </c>
      <c r="E5" s="214">
        <f>Dat2fix!FI5</f>
        <v>4.5</v>
      </c>
      <c r="F5" s="214">
        <f>Dat2fix!FJ5</f>
        <v>1.5</v>
      </c>
      <c r="G5" s="214">
        <f>Dat2fix!FK5</f>
        <v>0</v>
      </c>
      <c r="H5" s="214">
        <f>Dat2fix!FL5</f>
        <v>0</v>
      </c>
      <c r="I5" s="214">
        <f>Dat2fix!FM5</f>
        <v>7.5</v>
      </c>
    </row>
    <row r="6" spans="1:9">
      <c r="A6" s="192" t="str">
        <f>Dat2fix!B6</f>
        <v>Hedmark</v>
      </c>
      <c r="B6" s="192" t="str">
        <f>Dat2fix!C6</f>
        <v>Storhamar vgs</v>
      </c>
      <c r="C6" s="192" t="str">
        <f>Dat2fix!D6</f>
        <v>Oppfølgingsklasse</v>
      </c>
      <c r="D6" s="214">
        <f t="shared" ref="D6:D14" si="0">SUM(E6:I6)</f>
        <v>3</v>
      </c>
      <c r="E6" s="214">
        <f>Dat2fix!FI6</f>
        <v>0.5</v>
      </c>
      <c r="F6" s="214">
        <f>Dat2fix!FJ6</f>
        <v>1</v>
      </c>
      <c r="G6" s="214">
        <f>Dat2fix!FK6</f>
        <v>0</v>
      </c>
      <c r="H6" s="214">
        <f>Dat2fix!FL6</f>
        <v>0</v>
      </c>
      <c r="I6" s="214">
        <f>Dat2fix!FM6</f>
        <v>1.5</v>
      </c>
    </row>
    <row r="7" spans="1:9">
      <c r="A7" s="192" t="str">
        <f>Dat2fix!B7</f>
        <v>Buskerud</v>
      </c>
      <c r="B7" s="192" t="str">
        <f>Dat2fix!C7</f>
        <v>Drammen vgs</v>
      </c>
      <c r="C7" s="192" t="str">
        <f>Dat2fix!D7</f>
        <v>Oppfølgingsklasse</v>
      </c>
      <c r="D7" s="214">
        <f t="shared" si="0"/>
        <v>7.5</v>
      </c>
      <c r="E7" s="214">
        <f>Dat2fix!FI7</f>
        <v>0.5</v>
      </c>
      <c r="F7" s="214">
        <f>Dat2fix!FJ7</f>
        <v>3</v>
      </c>
      <c r="G7" s="214">
        <f>Dat2fix!FK7</f>
        <v>0</v>
      </c>
      <c r="H7" s="214">
        <f>Dat2fix!FL7</f>
        <v>0</v>
      </c>
      <c r="I7" s="214">
        <f>Dat2fix!FM7</f>
        <v>4</v>
      </c>
    </row>
    <row r="8" spans="1:9">
      <c r="A8" s="192" t="str">
        <f>Dat2fix!B8</f>
        <v>Vestfold</v>
      </c>
      <c r="B8" s="192" t="str">
        <f>Dat2fix!C8</f>
        <v>Færder vgs</v>
      </c>
      <c r="C8" s="192" t="str">
        <f>Dat2fix!D8</f>
        <v>Utsikten</v>
      </c>
      <c r="D8" s="214">
        <f t="shared" si="0"/>
        <v>18</v>
      </c>
      <c r="E8" s="214">
        <f>Dat2fix!FI8</f>
        <v>4</v>
      </c>
      <c r="F8" s="214">
        <f>Dat2fix!FJ8</f>
        <v>14</v>
      </c>
      <c r="G8" s="214">
        <f>Dat2fix!FK8</f>
        <v>0</v>
      </c>
      <c r="H8" s="214">
        <f>Dat2fix!FL8</f>
        <v>0</v>
      </c>
      <c r="I8" s="214">
        <f>Dat2fix!FM8</f>
        <v>0</v>
      </c>
    </row>
    <row r="9" spans="1:9">
      <c r="A9" s="192" t="str">
        <f>Dat2fix!B9</f>
        <v>Telemark</v>
      </c>
      <c r="B9" s="192" t="str">
        <f>Dat2fix!C9</f>
        <v>Hjalmar Johansen vgs</v>
      </c>
      <c r="C9" s="192" t="str">
        <f>Dat2fix!D9</f>
        <v>Sluseprosjektet</v>
      </c>
      <c r="D9" s="214">
        <f t="shared" si="0"/>
        <v>10</v>
      </c>
      <c r="E9" s="214">
        <f>Dat2fix!FI9</f>
        <v>1</v>
      </c>
      <c r="F9" s="214">
        <f>Dat2fix!FJ9</f>
        <v>4</v>
      </c>
      <c r="G9" s="214">
        <f>Dat2fix!FK9</f>
        <v>0</v>
      </c>
      <c r="H9" s="214">
        <f>Dat2fix!FL9</f>
        <v>0</v>
      </c>
      <c r="I9" s="214">
        <f>Dat2fix!FM9</f>
        <v>5</v>
      </c>
    </row>
    <row r="10" spans="1:9">
      <c r="A10" s="192" t="str">
        <f>Dat2fix!B10</f>
        <v>Vest-Agder</v>
      </c>
      <c r="B10" s="192" t="str">
        <f>Dat2fix!C10</f>
        <v>Kvadraturen vgs</v>
      </c>
      <c r="C10" s="192" t="str">
        <f>Dat2fix!D10</f>
        <v>Oppfølgingsklasse</v>
      </c>
      <c r="D10" s="214">
        <f t="shared" si="0"/>
        <v>2.5</v>
      </c>
      <c r="E10" s="214">
        <f>Dat2fix!FI10</f>
        <v>1</v>
      </c>
      <c r="F10" s="214">
        <f>Dat2fix!FJ10</f>
        <v>0.5</v>
      </c>
      <c r="G10" s="214">
        <f>Dat2fix!FK10</f>
        <v>1</v>
      </c>
      <c r="H10" s="214">
        <f>Dat2fix!FL10</f>
        <v>0</v>
      </c>
      <c r="I10" s="214">
        <f>Dat2fix!FM10</f>
        <v>0</v>
      </c>
    </row>
    <row r="11" spans="1:9">
      <c r="A11" s="192" t="str">
        <f>Dat2fix!B11</f>
        <v>Hordaland</v>
      </c>
      <c r="B11" s="192" t="str">
        <f>Dat2fix!C11</f>
        <v>Åsane vgs</v>
      </c>
      <c r="C11" s="192" t="str">
        <f>Dat2fix!D11</f>
        <v>Fossane</v>
      </c>
      <c r="D11" s="214">
        <f t="shared" si="0"/>
        <v>51.5</v>
      </c>
      <c r="E11" s="214">
        <f>Dat2fix!FI11</f>
        <v>29</v>
      </c>
      <c r="F11" s="214">
        <f>Dat2fix!FJ11</f>
        <v>6</v>
      </c>
      <c r="G11" s="214">
        <f>Dat2fix!FK11</f>
        <v>12</v>
      </c>
      <c r="H11" s="214">
        <f>Dat2fix!FL11</f>
        <v>0</v>
      </c>
      <c r="I11" s="214">
        <f>Dat2fix!FM11</f>
        <v>4.5</v>
      </c>
    </row>
    <row r="12" spans="1:9">
      <c r="A12" s="192" t="str">
        <f>Dat2fix!B12</f>
        <v>Sør-Trøndelag</v>
      </c>
      <c r="B12" s="192" t="str">
        <f>Dat2fix!C12</f>
        <v xml:space="preserve">Charlottenlund vgs </v>
      </c>
      <c r="C12" s="192" t="str">
        <f>Dat2fix!D12</f>
        <v>Oppfølgingsklasse</v>
      </c>
      <c r="D12" s="214">
        <f t="shared" si="0"/>
        <v>20.5</v>
      </c>
      <c r="E12" s="214">
        <f>Dat2fix!FI12</f>
        <v>5</v>
      </c>
      <c r="F12" s="214">
        <f>Dat2fix!FJ12</f>
        <v>12</v>
      </c>
      <c r="G12" s="214">
        <f>Dat2fix!FK12</f>
        <v>0</v>
      </c>
      <c r="H12" s="214">
        <f>Dat2fix!FL12</f>
        <v>0</v>
      </c>
      <c r="I12" s="214">
        <f>Dat2fix!FM12</f>
        <v>3.5</v>
      </c>
    </row>
    <row r="13" spans="1:9">
      <c r="A13" s="192" t="str">
        <f>Dat2fix!B13</f>
        <v>Nord-Trøndelag</v>
      </c>
      <c r="B13" s="192" t="str">
        <f>Dat2fix!C13</f>
        <v>Steinkjer vgs</v>
      </c>
      <c r="C13" s="192" t="str">
        <f>Dat2fix!D13</f>
        <v>Furuskogen</v>
      </c>
      <c r="D13" s="214">
        <f t="shared" si="0"/>
        <v>4.5</v>
      </c>
      <c r="E13" s="214">
        <f>Dat2fix!FI13</f>
        <v>0.5</v>
      </c>
      <c r="F13" s="214">
        <f>Dat2fix!FJ13</f>
        <v>1</v>
      </c>
      <c r="G13" s="214">
        <f>Dat2fix!FK13</f>
        <v>0</v>
      </c>
      <c r="H13" s="214">
        <f>Dat2fix!FL13</f>
        <v>0.5</v>
      </c>
      <c r="I13" s="214">
        <f>Dat2fix!FM13</f>
        <v>2.5</v>
      </c>
    </row>
    <row r="14" spans="1:9">
      <c r="A14" s="192" t="str">
        <f>Dat2fix!B14</f>
        <v>Nordland</v>
      </c>
      <c r="B14" s="192" t="str">
        <f>Dat2fix!C14</f>
        <v>Bodø vgs</v>
      </c>
      <c r="C14" s="192" t="str">
        <f>Dat2fix!D14</f>
        <v>Oppfølgingsklasse</v>
      </c>
      <c r="D14" s="214">
        <f t="shared" si="0"/>
        <v>4</v>
      </c>
      <c r="E14" s="214">
        <f>Dat2fix!FI14</f>
        <v>2</v>
      </c>
      <c r="F14" s="214">
        <f>Dat2fix!FJ14</f>
        <v>1</v>
      </c>
      <c r="G14" s="214">
        <f>Dat2fix!FK14</f>
        <v>1</v>
      </c>
      <c r="H14" s="214">
        <f>Dat2fix!FL14</f>
        <v>0</v>
      </c>
      <c r="I14" s="214">
        <f>Dat2fix!FM14</f>
        <v>0</v>
      </c>
    </row>
  </sheetData>
  <sheetProtection formatCells="0" formatColumns="0" formatRows="0" insertColumns="0" insertRows="0" insertHyperlinks="0" deleteColumns="0" deleteRows="0" sort="0" autoFilter="0" pivotTables="0"/>
  <mergeCells count="6">
    <mergeCell ref="A1:I1"/>
    <mergeCell ref="D2:D3"/>
    <mergeCell ref="E2:I2"/>
    <mergeCell ref="A2:A3"/>
    <mergeCell ref="B2:B3"/>
    <mergeCell ref="C2:C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5">
    <tabColor theme="3"/>
  </sheetPr>
  <dimension ref="A1:H39"/>
  <sheetViews>
    <sheetView zoomScale="85" zoomScaleNormal="85" workbookViewId="0">
      <selection activeCell="I9" sqref="I9"/>
    </sheetView>
  </sheetViews>
  <sheetFormatPr baseColWidth="10" defaultColWidth="11.453125" defaultRowHeight="14.5"/>
  <cols>
    <col min="1" max="1" width="22.453125" customWidth="1"/>
    <col min="2" max="2" width="33.7265625" bestFit="1" customWidth="1"/>
    <col min="4" max="4" width="13.453125" customWidth="1"/>
    <col min="6" max="6" width="13.26953125" customWidth="1"/>
    <col min="8" max="8" width="13" customWidth="1"/>
  </cols>
  <sheetData>
    <row r="1" spans="1:8" ht="18.5">
      <c r="A1" s="790" t="s">
        <v>1956</v>
      </c>
      <c r="B1" s="786"/>
      <c r="C1" s="786"/>
      <c r="D1" s="786"/>
      <c r="E1" s="786"/>
      <c r="F1" s="786"/>
      <c r="G1" s="786"/>
      <c r="H1" s="786"/>
    </row>
    <row r="2" spans="1:8" ht="48" customHeight="1">
      <c r="A2" s="678" t="s">
        <v>895</v>
      </c>
      <c r="B2" s="679" t="s">
        <v>1374</v>
      </c>
      <c r="C2" s="788" t="s">
        <v>1954</v>
      </c>
      <c r="D2" s="789"/>
      <c r="E2" s="788" t="s">
        <v>1953</v>
      </c>
      <c r="F2" s="789"/>
      <c r="G2" s="788" t="s">
        <v>1955</v>
      </c>
      <c r="H2" s="789"/>
    </row>
    <row r="3" spans="1:8">
      <c r="A3" s="678"/>
      <c r="B3" s="678"/>
      <c r="C3" s="358" t="s">
        <v>988</v>
      </c>
      <c r="D3" s="358" t="s">
        <v>987</v>
      </c>
      <c r="E3" s="358" t="s">
        <v>988</v>
      </c>
      <c r="F3" s="358" t="s">
        <v>987</v>
      </c>
      <c r="G3" s="618" t="s">
        <v>988</v>
      </c>
      <c r="H3" s="618" t="s">
        <v>987</v>
      </c>
    </row>
    <row r="4" spans="1:8">
      <c r="A4" s="234"/>
      <c r="B4" s="359" t="s">
        <v>1375</v>
      </c>
      <c r="C4" s="235">
        <f t="shared" ref="C4:H4" si="0">SUM(C5:C38)</f>
        <v>3053</v>
      </c>
      <c r="D4" s="235">
        <f t="shared" si="0"/>
        <v>3494.5500000000006</v>
      </c>
      <c r="E4" s="235">
        <f t="shared" si="0"/>
        <v>174.75</v>
      </c>
      <c r="F4" s="235">
        <f t="shared" si="0"/>
        <v>221</v>
      </c>
      <c r="G4" s="235">
        <f t="shared" si="0"/>
        <v>2646.28</v>
      </c>
      <c r="H4" s="235">
        <f t="shared" si="0"/>
        <v>3231.130000000001</v>
      </c>
    </row>
    <row r="5" spans="1:8">
      <c r="A5" s="357" t="str">
        <f>Dat3fix!B4</f>
        <v>Oslo</v>
      </c>
      <c r="B5" s="357" t="str">
        <f>Dat3fix!C4</f>
        <v>Grønland Voksenopplæringssenter</v>
      </c>
      <c r="C5" s="619">
        <f>Dat3fix!D4</f>
        <v>14.6</v>
      </c>
      <c r="D5" s="619">
        <f>Dat3fix!E4</f>
        <v>10.45</v>
      </c>
      <c r="E5" s="324">
        <f>Dat3fix!F4</f>
        <v>21</v>
      </c>
      <c r="F5" s="324">
        <f>Dat3fix!G4</f>
        <v>12</v>
      </c>
      <c r="G5" s="619">
        <f>Dat3fix!H4</f>
        <v>11</v>
      </c>
      <c r="H5" s="619">
        <f>Dat3fix!I4</f>
        <v>10.45</v>
      </c>
    </row>
    <row r="6" spans="1:8">
      <c r="A6" s="654" t="str">
        <f>Dat3fix!B5</f>
        <v>Akershus</v>
      </c>
      <c r="B6" s="357" t="str">
        <f>Dat3fix!C5</f>
        <v>Rud vgs</v>
      </c>
      <c r="C6" s="619">
        <f>Dat3fix!D5</f>
        <v>3.57</v>
      </c>
      <c r="D6" s="619">
        <f>Dat3fix!E5</f>
        <v>5.38</v>
      </c>
      <c r="E6" s="324">
        <f>Dat3fix!F5</f>
        <v>7</v>
      </c>
      <c r="F6" s="324">
        <f>Dat3fix!G5</f>
        <v>10</v>
      </c>
      <c r="G6" s="619">
        <f>Dat3fix!H5</f>
        <v>7</v>
      </c>
      <c r="H6" s="619">
        <f>Dat3fix!I5</f>
        <v>9</v>
      </c>
    </row>
    <row r="7" spans="1:8">
      <c r="A7" s="654"/>
      <c r="B7" s="357" t="str">
        <f>Dat3fix!C6</f>
        <v>Jessheim vgs</v>
      </c>
      <c r="C7" s="619">
        <f>Dat3fix!D6</f>
        <v>660</v>
      </c>
      <c r="D7" s="619">
        <f>Dat3fix!E6</f>
        <v>808</v>
      </c>
      <c r="E7" s="324">
        <f>Dat3fix!F6</f>
        <v>8</v>
      </c>
      <c r="F7" s="324">
        <f>Dat3fix!G6</f>
        <v>10</v>
      </c>
      <c r="G7" s="619">
        <f>Dat3fix!H6</f>
        <v>530</v>
      </c>
      <c r="H7" s="619">
        <f>Dat3fix!I6</f>
        <v>728</v>
      </c>
    </row>
    <row r="8" spans="1:8">
      <c r="A8" s="654" t="str">
        <f>Dat3fix!B7</f>
        <v>Østfold</v>
      </c>
      <c r="B8" s="357" t="str">
        <f>Dat3fix!C7</f>
        <v>Borg vgs</v>
      </c>
      <c r="C8" s="619">
        <f>Dat3fix!D7</f>
        <v>290</v>
      </c>
      <c r="D8" s="619">
        <f>Dat3fix!E7</f>
        <v>220</v>
      </c>
      <c r="E8" s="324">
        <f>Dat3fix!F7</f>
        <v>1</v>
      </c>
      <c r="F8" s="324">
        <f>Dat3fix!G7</f>
        <v>0</v>
      </c>
      <c r="G8" s="619">
        <f>Dat3fix!H7</f>
        <v>370</v>
      </c>
      <c r="H8" s="619">
        <f>Dat3fix!I7</f>
        <v>220</v>
      </c>
    </row>
    <row r="9" spans="1:8">
      <c r="A9" s="654"/>
      <c r="B9" s="357" t="str">
        <f>Dat3fix!C8</f>
        <v>Mysen vgs</v>
      </c>
      <c r="C9" s="619">
        <f>Dat3fix!D8</f>
        <v>20</v>
      </c>
      <c r="D9" s="619">
        <f>Dat3fix!E8</f>
        <v>20</v>
      </c>
      <c r="E9" s="324">
        <f>Dat3fix!F8</f>
        <v>8</v>
      </c>
      <c r="F9" s="324">
        <f>Dat3fix!G8</f>
        <v>10</v>
      </c>
      <c r="G9" s="619">
        <f>Dat3fix!H8</f>
        <v>6.95</v>
      </c>
      <c r="H9" s="619">
        <f>Dat3fix!I8</f>
        <v>5.35</v>
      </c>
    </row>
    <row r="10" spans="1:8">
      <c r="A10" s="654"/>
      <c r="B10" s="357" t="str">
        <f>Dat3fix!C9</f>
        <v>Halden vgs</v>
      </c>
      <c r="C10" s="619">
        <f>Dat3fix!D9</f>
        <v>765</v>
      </c>
      <c r="D10" s="619">
        <f>Dat3fix!E9</f>
        <v>1000</v>
      </c>
      <c r="E10" s="324">
        <f>Dat3fix!F9</f>
        <v>10</v>
      </c>
      <c r="F10" s="324">
        <f>Dat3fix!G9</f>
        <v>10</v>
      </c>
      <c r="G10" s="619">
        <f>Dat3fix!H9</f>
        <v>695</v>
      </c>
      <c r="H10" s="619">
        <f>Dat3fix!I9</f>
        <v>930</v>
      </c>
    </row>
    <row r="11" spans="1:8">
      <c r="A11" s="654" t="str">
        <f>Dat3fix!B10</f>
        <v>Hedmark</v>
      </c>
      <c r="B11" s="357" t="str">
        <f>Dat3fix!C10</f>
        <v>Skarnes vgs</v>
      </c>
      <c r="C11" s="619">
        <f>Dat3fix!D10</f>
        <v>5.4</v>
      </c>
      <c r="D11" s="619">
        <f>Dat3fix!E10</f>
        <v>11.6</v>
      </c>
      <c r="E11" s="324">
        <f>Dat3fix!F10</f>
        <v>10</v>
      </c>
      <c r="F11" s="324">
        <f>Dat3fix!G10</f>
        <v>15</v>
      </c>
      <c r="G11" s="619">
        <f>Dat3fix!H10</f>
        <v>4.9000000000000004</v>
      </c>
      <c r="H11" s="619">
        <f>Dat3fix!I10</f>
        <v>10.6</v>
      </c>
    </row>
    <row r="12" spans="1:8">
      <c r="A12" s="654"/>
      <c r="B12" s="357" t="str">
        <f>Dat3fix!C11</f>
        <v>Storhamar vgs</v>
      </c>
      <c r="C12" s="619">
        <f>Dat3fix!D11</f>
        <v>300</v>
      </c>
      <c r="D12" s="619">
        <f>Dat3fix!E11</f>
        <v>550</v>
      </c>
      <c r="E12" s="324">
        <f>Dat3fix!F11</f>
        <v>3</v>
      </c>
      <c r="F12" s="324">
        <f>Dat3fix!G11</f>
        <v>9</v>
      </c>
      <c r="G12" s="619">
        <f>Dat3fix!H11</f>
        <v>300</v>
      </c>
      <c r="H12" s="619">
        <f>Dat3fix!I11</f>
        <v>670</v>
      </c>
    </row>
    <row r="13" spans="1:8">
      <c r="A13" s="654" t="str">
        <f>Dat3fix!B12</f>
        <v>Oppland</v>
      </c>
      <c r="B13" s="357" t="str">
        <f>Dat3fix!C12</f>
        <v>Gjøvik vgs</v>
      </c>
      <c r="C13" s="619">
        <f>Dat3fix!D12</f>
        <v>1.47</v>
      </c>
      <c r="D13" s="619">
        <f>Dat3fix!E12</f>
        <v>2.11</v>
      </c>
      <c r="E13" s="324">
        <f>Dat3fix!F12</f>
        <v>2</v>
      </c>
      <c r="F13" s="324">
        <f>Dat3fix!G12</f>
        <v>4</v>
      </c>
      <c r="G13" s="619">
        <f>Dat3fix!H12</f>
        <v>1.37</v>
      </c>
      <c r="H13" s="619">
        <f>Dat3fix!I12</f>
        <v>1.92</v>
      </c>
    </row>
    <row r="14" spans="1:8">
      <c r="A14" s="654"/>
      <c r="B14" s="357" t="str">
        <f>Dat3fix!C13</f>
        <v>Valdres vgs</v>
      </c>
      <c r="C14" s="619">
        <f>Dat3fix!D13</f>
        <v>0.85</v>
      </c>
      <c r="D14" s="619">
        <f>Dat3fix!E13</f>
        <v>1.5</v>
      </c>
      <c r="E14" s="324">
        <f>Dat3fix!F13</f>
        <v>2</v>
      </c>
      <c r="F14" s="324">
        <f>Dat3fix!G13</f>
        <v>6</v>
      </c>
      <c r="G14" s="619">
        <f>Dat3fix!H13</f>
        <v>0.25</v>
      </c>
      <c r="H14" s="619">
        <f>Dat3fix!I13</f>
        <v>1.3</v>
      </c>
    </row>
    <row r="15" spans="1:8">
      <c r="A15" s="654" t="str">
        <f>Dat3fix!B14</f>
        <v>Buskerud</v>
      </c>
      <c r="B15" s="357" t="str">
        <f>Dat3fix!C14</f>
        <v>Hønefoss vgs</v>
      </c>
      <c r="C15" s="619">
        <f>Dat3fix!D14</f>
        <v>5.92</v>
      </c>
      <c r="D15" s="619">
        <f>Dat3fix!E14</f>
        <v>5.65</v>
      </c>
      <c r="E15" s="324">
        <f>Dat3fix!F14</f>
        <v>7</v>
      </c>
      <c r="F15" s="324">
        <f>Dat3fix!G14</f>
        <v>10</v>
      </c>
      <c r="G15" s="619">
        <f>Dat3fix!H14</f>
        <v>5.29</v>
      </c>
      <c r="H15" s="619">
        <f>Dat3fix!I14</f>
        <v>5.65</v>
      </c>
    </row>
    <row r="16" spans="1:8">
      <c r="A16" s="654"/>
      <c r="B16" s="357" t="str">
        <f>Dat3fix!C15</f>
        <v>Drammen vgs</v>
      </c>
      <c r="C16" s="619">
        <f>Dat3fix!D15</f>
        <v>2</v>
      </c>
      <c r="D16" s="619">
        <f>Dat3fix!E15</f>
        <v>3</v>
      </c>
      <c r="E16" s="324">
        <f>Dat3fix!F15</f>
        <v>2</v>
      </c>
      <c r="F16" s="324">
        <f>Dat3fix!G15</f>
        <v>5</v>
      </c>
      <c r="G16" s="619">
        <f>Dat3fix!H15</f>
        <v>2</v>
      </c>
      <c r="H16" s="619">
        <f>Dat3fix!I15</f>
        <v>2.8</v>
      </c>
    </row>
    <row r="17" spans="1:8">
      <c r="A17" s="654" t="str">
        <f>Dat3fix!B16</f>
        <v>Vestfold</v>
      </c>
      <c r="B17" s="357" t="str">
        <f>Dat3fix!C16</f>
        <v>Thor Heyerdahls vgs</v>
      </c>
      <c r="C17" s="619">
        <f>Dat3fix!D16</f>
        <v>2.2000000000000002</v>
      </c>
      <c r="D17" s="619">
        <f>Dat3fix!E16</f>
        <v>2</v>
      </c>
      <c r="E17" s="324">
        <f>Dat3fix!F16</f>
        <v>5</v>
      </c>
      <c r="F17" s="324">
        <f>Dat3fix!G16</f>
        <v>2</v>
      </c>
      <c r="G17" s="619">
        <f>Dat3fix!H16</f>
        <v>2.2000000000000002</v>
      </c>
      <c r="H17" s="619">
        <f>Dat3fix!I16</f>
        <v>2</v>
      </c>
    </row>
    <row r="18" spans="1:8">
      <c r="A18" s="654"/>
      <c r="B18" s="357" t="str">
        <f>Dat3fix!C17</f>
        <v>Færder vgs</v>
      </c>
      <c r="C18" s="619">
        <f>Dat3fix!D17</f>
        <v>500</v>
      </c>
      <c r="D18" s="619">
        <f>Dat3fix!E17</f>
        <v>340</v>
      </c>
      <c r="E18" s="324">
        <f>Dat3fix!F17</f>
        <v>10</v>
      </c>
      <c r="F18" s="324">
        <f>Dat3fix!G17</f>
        <v>9</v>
      </c>
      <c r="G18" s="619">
        <f>Dat3fix!H17</f>
        <v>465</v>
      </c>
      <c r="H18" s="619">
        <f>Dat3fix!I17</f>
        <v>320</v>
      </c>
    </row>
    <row r="19" spans="1:8">
      <c r="A19" s="654"/>
      <c r="B19" s="357" t="str">
        <f>Dat3fix!C18</f>
        <v>Horten vgs</v>
      </c>
      <c r="C19" s="619">
        <f>Dat3fix!D18</f>
        <v>2.5</v>
      </c>
      <c r="D19" s="619">
        <f>Dat3fix!E18</f>
        <v>6.4</v>
      </c>
      <c r="E19" s="324">
        <f>Dat3fix!F18</f>
        <v>7</v>
      </c>
      <c r="F19" s="324">
        <f>Dat3fix!G18</f>
        <v>10</v>
      </c>
      <c r="G19" s="619">
        <f>Dat3fix!H18</f>
        <v>2</v>
      </c>
      <c r="H19" s="619">
        <f>Dat3fix!I18</f>
        <v>5.4</v>
      </c>
    </row>
    <row r="20" spans="1:8">
      <c r="A20" s="654" t="str">
        <f>Dat3fix!B19</f>
        <v>Telemark</v>
      </c>
      <c r="B20" s="357" t="str">
        <f>Dat3fix!C19</f>
        <v>Hjalmar Johansen vgs</v>
      </c>
      <c r="C20" s="619">
        <f>Dat3fix!D19</f>
        <v>3</v>
      </c>
      <c r="D20" s="619">
        <f>Dat3fix!E19</f>
        <v>3</v>
      </c>
      <c r="E20" s="324">
        <f>Dat3fix!F19</f>
        <v>7</v>
      </c>
      <c r="F20" s="324">
        <f>Dat3fix!G19</f>
        <v>6</v>
      </c>
      <c r="G20" s="619">
        <f>Dat3fix!H19</f>
        <v>2.25</v>
      </c>
      <c r="H20" s="619">
        <f>Dat3fix!I19</f>
        <v>2.6</v>
      </c>
    </row>
    <row r="21" spans="1:8">
      <c r="A21" s="654"/>
      <c r="B21" s="357" t="str">
        <f>Dat3fix!C20</f>
        <v>Vest-Telemark vgs</v>
      </c>
      <c r="C21" s="619">
        <f>Dat3fix!D20</f>
        <v>0</v>
      </c>
      <c r="D21" s="619">
        <f>Dat3fix!E20</f>
        <v>0</v>
      </c>
      <c r="E21" s="324">
        <f>Dat3fix!F20</f>
        <v>0</v>
      </c>
      <c r="F21" s="324">
        <f>Dat3fix!G20</f>
        <v>15</v>
      </c>
      <c r="G21" s="619">
        <f>Dat3fix!H20</f>
        <v>10</v>
      </c>
      <c r="H21" s="619">
        <f>Dat3fix!I20</f>
        <v>60</v>
      </c>
    </row>
    <row r="22" spans="1:8">
      <c r="A22" s="654" t="str">
        <f>Dat3fix!B21</f>
        <v>Aust-Agder</v>
      </c>
      <c r="B22" s="357" t="str">
        <f>Dat3fix!C21</f>
        <v>Sam Eyde vgs</v>
      </c>
      <c r="C22" s="619">
        <f>Dat3fix!D21</f>
        <v>1.32</v>
      </c>
      <c r="D22" s="619">
        <f>Dat3fix!E21</f>
        <v>3.7</v>
      </c>
      <c r="E22" s="324">
        <f>Dat3fix!F21</f>
        <v>2</v>
      </c>
      <c r="F22" s="324">
        <f>Dat3fix!G21</f>
        <v>4</v>
      </c>
      <c r="G22" s="619">
        <f>Dat3fix!H21</f>
        <v>1.22</v>
      </c>
      <c r="H22" s="619">
        <f>Dat3fix!I21</f>
        <v>3.7</v>
      </c>
    </row>
    <row r="23" spans="1:8">
      <c r="A23" s="654"/>
      <c r="B23" s="357" t="str">
        <f>Dat3fix!C22</f>
        <v>Setesdal vgs</v>
      </c>
      <c r="C23" s="619">
        <f>Dat3fix!D22</f>
        <v>50</v>
      </c>
      <c r="D23" s="619">
        <f>Dat3fix!E22</f>
        <v>150</v>
      </c>
      <c r="E23" s="324">
        <f>Dat3fix!F22</f>
        <v>2</v>
      </c>
      <c r="F23" s="324">
        <f>Dat3fix!G22</f>
        <v>3</v>
      </c>
      <c r="G23" s="619">
        <f>Dat3fix!H22</f>
        <v>50</v>
      </c>
      <c r="H23" s="619">
        <f>Dat3fix!I22</f>
        <v>120</v>
      </c>
    </row>
    <row r="24" spans="1:8">
      <c r="A24" s="357" t="str">
        <f>Dat3fix!B23</f>
        <v>Vest-Agder</v>
      </c>
      <c r="B24" s="357" t="str">
        <f>Dat3fix!C23</f>
        <v>Kvadraturen vgs</v>
      </c>
      <c r="C24" s="619">
        <f>Dat3fix!D23</f>
        <v>2</v>
      </c>
      <c r="D24" s="619">
        <f>Dat3fix!E23</f>
        <v>5</v>
      </c>
      <c r="E24" s="324">
        <f>Dat3fix!F23</f>
        <v>2</v>
      </c>
      <c r="F24" s="324">
        <f>Dat3fix!G23</f>
        <v>5</v>
      </c>
      <c r="G24" s="619">
        <f>Dat3fix!H23</f>
        <v>2</v>
      </c>
      <c r="H24" s="619">
        <f>Dat3fix!I23</f>
        <v>5</v>
      </c>
    </row>
    <row r="25" spans="1:8">
      <c r="A25" s="654" t="str">
        <f>Dat3fix!B24</f>
        <v>Rogaland</v>
      </c>
      <c r="B25" s="357" t="str">
        <f>Dat3fix!C24</f>
        <v>Randaberg vgs</v>
      </c>
      <c r="C25" s="619">
        <f>Dat3fix!D24</f>
        <v>2.75</v>
      </c>
      <c r="D25" s="619">
        <f>Dat3fix!E24</f>
        <v>2</v>
      </c>
      <c r="E25" s="324">
        <f>Dat3fix!F24</f>
        <v>2.75</v>
      </c>
      <c r="F25" s="324">
        <f>Dat3fix!G24</f>
        <v>2</v>
      </c>
      <c r="G25" s="619">
        <f>Dat3fix!H24</f>
        <v>2.25</v>
      </c>
      <c r="H25" s="619">
        <f>Dat3fix!I24</f>
        <v>2</v>
      </c>
    </row>
    <row r="26" spans="1:8">
      <c r="A26" s="654"/>
      <c r="B26" s="357" t="str">
        <f>Dat3fix!C25</f>
        <v>Haugaland vgs</v>
      </c>
      <c r="C26" s="619">
        <f>Dat3fix!D25</f>
        <v>0.3</v>
      </c>
      <c r="D26" s="619">
        <f>Dat3fix!E25</f>
        <v>1.05</v>
      </c>
      <c r="E26" s="324">
        <f>Dat3fix!F25</f>
        <v>1</v>
      </c>
      <c r="F26" s="324">
        <f>Dat3fix!G25</f>
        <v>2</v>
      </c>
      <c r="G26" s="619">
        <f>Dat3fix!H25</f>
        <v>0.3</v>
      </c>
      <c r="H26" s="619">
        <f>Dat3fix!I25</f>
        <v>0.75</v>
      </c>
    </row>
    <row r="27" spans="1:8">
      <c r="A27" s="654"/>
      <c r="B27" s="357" t="str">
        <f>Dat3fix!C26</f>
        <v>Bryne vgs</v>
      </c>
      <c r="C27" s="619">
        <f>Dat3fix!D26</f>
        <v>1</v>
      </c>
      <c r="D27" s="619">
        <f>Dat3fix!E26</f>
        <v>9.4</v>
      </c>
      <c r="E27" s="324">
        <f>Dat3fix!F26</f>
        <v>1</v>
      </c>
      <c r="F27" s="324">
        <f>Dat3fix!G26</f>
        <v>9</v>
      </c>
      <c r="G27" s="619">
        <f>Dat3fix!H26</f>
        <v>1</v>
      </c>
      <c r="H27" s="619">
        <f>Dat3fix!I26</f>
        <v>9</v>
      </c>
    </row>
    <row r="28" spans="1:8">
      <c r="A28" s="654"/>
      <c r="B28" s="357" t="str">
        <f>Dat3fix!C27</f>
        <v>Ølen vgs</v>
      </c>
      <c r="C28" s="619">
        <f>Dat3fix!D27</f>
        <v>1.7</v>
      </c>
      <c r="D28" s="619">
        <f>Dat3fix!E27</f>
        <v>2.1</v>
      </c>
      <c r="E28" s="324">
        <f>Dat3fix!F27</f>
        <v>4</v>
      </c>
      <c r="F28" s="324">
        <f>Dat3fix!G27</f>
        <v>5</v>
      </c>
      <c r="G28" s="619">
        <f>Dat3fix!H27</f>
        <v>0.7</v>
      </c>
      <c r="H28" s="619">
        <f>Dat3fix!I27</f>
        <v>2.6</v>
      </c>
    </row>
    <row r="29" spans="1:8">
      <c r="A29" s="357" t="str">
        <f>Dat3fix!B28</f>
        <v>Hordaland</v>
      </c>
      <c r="B29" s="357" t="str">
        <f>Dat3fix!C28</f>
        <v>Åsane vgs</v>
      </c>
      <c r="C29" s="619">
        <f>Dat3fix!D28</f>
        <v>2.12</v>
      </c>
      <c r="D29" s="619">
        <f>Dat3fix!E28</f>
        <v>1.3</v>
      </c>
      <c r="E29" s="324">
        <f>Dat3fix!F28</f>
        <v>3</v>
      </c>
      <c r="F29" s="324">
        <f>Dat3fix!G28</f>
        <v>2</v>
      </c>
      <c r="G29" s="619">
        <f>Dat3fix!H28</f>
        <v>8.2799999999999994</v>
      </c>
      <c r="H29" s="619">
        <f>Dat3fix!I28</f>
        <v>23.2</v>
      </c>
    </row>
    <row r="30" spans="1:8">
      <c r="A30" s="357" t="str">
        <f>Dat3fix!B29</f>
        <v>Sogn og Fjordane</v>
      </c>
      <c r="B30" s="357" t="str">
        <f>Dat3fix!C29</f>
        <v>Sogndal vgs</v>
      </c>
      <c r="C30" s="619">
        <f>Dat3fix!D29</f>
        <v>1</v>
      </c>
      <c r="D30" s="619">
        <f>Dat3fix!E29</f>
        <v>2</v>
      </c>
      <c r="E30" s="324">
        <f>Dat3fix!F29</f>
        <v>1</v>
      </c>
      <c r="F30" s="324">
        <f>Dat3fix!G29</f>
        <v>2</v>
      </c>
      <c r="G30" s="619">
        <f>Dat3fix!H29</f>
        <v>1</v>
      </c>
      <c r="H30" s="619">
        <f>Dat3fix!I29</f>
        <v>2</v>
      </c>
    </row>
    <row r="31" spans="1:8">
      <c r="A31" s="654" t="str">
        <f>Dat3fix!B30</f>
        <v>Møre og Romsdal</v>
      </c>
      <c r="B31" s="357" t="str">
        <f>Dat3fix!C30</f>
        <v>Romsdal vgs</v>
      </c>
      <c r="C31" s="619">
        <f>Dat3fix!D30</f>
        <v>350</v>
      </c>
      <c r="D31" s="619">
        <f>Dat3fix!E30</f>
        <v>250</v>
      </c>
      <c r="E31" s="324">
        <f>Dat3fix!F30</f>
        <v>4</v>
      </c>
      <c r="F31" s="324">
        <f>Dat3fix!G30</f>
        <v>3</v>
      </c>
      <c r="G31" s="619">
        <f>Dat3fix!H30</f>
        <v>3</v>
      </c>
      <c r="H31" s="619">
        <f>Dat3fix!I30</f>
        <v>2.2999999999999998</v>
      </c>
    </row>
    <row r="32" spans="1:8">
      <c r="A32" s="654"/>
      <c r="B32" s="357" t="str">
        <f>Dat3fix!C31</f>
        <v>Fagerlia vgs</v>
      </c>
      <c r="C32" s="619">
        <f>Dat3fix!D31</f>
        <v>2.2000000000000002</v>
      </c>
      <c r="D32" s="619">
        <f>Dat3fix!E31</f>
        <v>0.36</v>
      </c>
      <c r="E32" s="324">
        <f>Dat3fix!F31</f>
        <v>5</v>
      </c>
      <c r="F32" s="324">
        <f>Dat3fix!G31</f>
        <v>1</v>
      </c>
      <c r="G32" s="619">
        <f>Dat3fix!H31</f>
        <v>1.93</v>
      </c>
      <c r="H32" s="619">
        <f>Dat3fix!I31</f>
        <v>0.36</v>
      </c>
    </row>
    <row r="33" spans="1:8">
      <c r="A33" s="357" t="str">
        <f>Dat3fix!B32</f>
        <v>Sør-Trøndelag</v>
      </c>
      <c r="B33" s="357" t="str">
        <f>Dat3fix!C32</f>
        <v>Charlottenlund vgs</v>
      </c>
      <c r="C33" s="619">
        <f>Dat3fix!D32</f>
        <v>5.5</v>
      </c>
      <c r="D33" s="619">
        <f>Dat3fix!E32</f>
        <v>10</v>
      </c>
      <c r="E33" s="324">
        <f>Dat3fix!F32</f>
        <v>11</v>
      </c>
      <c r="F33" s="324">
        <f>Dat3fix!G32</f>
        <v>13</v>
      </c>
      <c r="G33" s="619">
        <f>Dat3fix!H32</f>
        <v>3.5</v>
      </c>
      <c r="H33" s="619">
        <f>Dat3fix!I32</f>
        <v>8</v>
      </c>
    </row>
    <row r="34" spans="1:8">
      <c r="A34" s="357" t="str">
        <f>Dat3fix!B33</f>
        <v>Nord-Trøndelag</v>
      </c>
      <c r="B34" s="357" t="str">
        <f>Dat3fix!C33</f>
        <v>Steinkjer vgs</v>
      </c>
      <c r="C34" s="619">
        <f>Dat3fix!D33</f>
        <v>3</v>
      </c>
      <c r="D34" s="619">
        <f>Dat3fix!E33</f>
        <v>1.7</v>
      </c>
      <c r="E34" s="324">
        <f>Dat3fix!F33</f>
        <v>3</v>
      </c>
      <c r="F34" s="324">
        <f>Dat3fix!G33</f>
        <v>3</v>
      </c>
      <c r="G34" s="619">
        <f>Dat3fix!H33</f>
        <v>2.5</v>
      </c>
      <c r="H34" s="619">
        <f>Dat3fix!I33</f>
        <v>1.7</v>
      </c>
    </row>
    <row r="35" spans="1:8">
      <c r="A35" s="654" t="str">
        <f>Dat3fix!B34</f>
        <v>Nordland</v>
      </c>
      <c r="B35" s="357" t="str">
        <f>Dat3fix!C34</f>
        <v>Bodø vgs</v>
      </c>
      <c r="C35" s="619">
        <f>Dat3fix!D34</f>
        <v>3.67</v>
      </c>
      <c r="D35" s="619">
        <f>Dat3fix!E34</f>
        <v>3.74</v>
      </c>
      <c r="E35" s="324">
        <f>Dat3fix!F34</f>
        <v>9</v>
      </c>
      <c r="F35" s="324">
        <f>Dat3fix!G34</f>
        <v>10</v>
      </c>
      <c r="G35" s="619">
        <f>Dat3fix!H34</f>
        <v>3.56</v>
      </c>
      <c r="H35" s="619">
        <f>Dat3fix!I34</f>
        <v>3.34</v>
      </c>
    </row>
    <row r="36" spans="1:8">
      <c r="A36" s="654"/>
      <c r="B36" s="357" t="str">
        <f>Dat3fix!C35</f>
        <v>Mosjøen vgs</v>
      </c>
      <c r="C36" s="619">
        <f>Dat3fix!D35</f>
        <v>1.4</v>
      </c>
      <c r="D36" s="619">
        <f>Dat3fix!E35</f>
        <v>0.55000000000000004</v>
      </c>
      <c r="E36" s="324">
        <f>Dat3fix!F35</f>
        <v>6</v>
      </c>
      <c r="F36" s="324">
        <f>Dat3fix!G35</f>
        <v>2</v>
      </c>
      <c r="G36" s="619">
        <f>Dat3fix!H35</f>
        <v>1.3</v>
      </c>
      <c r="H36" s="619">
        <f>Dat3fix!I35</f>
        <v>0.55000000000000004</v>
      </c>
    </row>
    <row r="37" spans="1:8">
      <c r="A37" s="357" t="str">
        <f>Dat3fix!B36</f>
        <v>Troms</v>
      </c>
      <c r="B37" s="357" t="str">
        <f>Dat3fix!C36</f>
        <v>Breivika vgs</v>
      </c>
      <c r="C37" s="619">
        <f>Dat3fix!D36</f>
        <v>1</v>
      </c>
      <c r="D37" s="619">
        <f>Dat3fix!E36</f>
        <v>3.8</v>
      </c>
      <c r="E37" s="324">
        <f>Dat3fix!F36</f>
        <v>5</v>
      </c>
      <c r="F37" s="324">
        <f>Dat3fix!G36</f>
        <v>8</v>
      </c>
      <c r="G37" s="619">
        <f>Dat3fix!H36</f>
        <v>1</v>
      </c>
      <c r="H37" s="619">
        <f>Dat3fix!I36</f>
        <v>2.8</v>
      </c>
    </row>
    <row r="38" spans="1:8">
      <c r="A38" s="357" t="str">
        <f>Dat3fix!B37</f>
        <v>Finnmark</v>
      </c>
      <c r="B38" s="357" t="str">
        <f>Dat3fix!C37</f>
        <v>Vadsø vgs</v>
      </c>
      <c r="C38" s="619">
        <f>Dat3fix!D37</f>
        <v>47.53</v>
      </c>
      <c r="D38" s="619">
        <f>Dat3fix!E37</f>
        <v>58.76</v>
      </c>
      <c r="E38" s="324">
        <f>Dat3fix!F37</f>
        <v>3</v>
      </c>
      <c r="F38" s="324">
        <f>Dat3fix!G37</f>
        <v>4</v>
      </c>
      <c r="G38" s="619">
        <f>Dat3fix!H37</f>
        <v>147.53</v>
      </c>
      <c r="H38" s="619">
        <f>Dat3fix!I37</f>
        <v>58.76</v>
      </c>
    </row>
    <row r="39" spans="1:8">
      <c r="A39" s="43"/>
      <c r="B39" s="43"/>
      <c r="C39" s="43"/>
      <c r="D39" s="43"/>
    </row>
  </sheetData>
  <sheetProtection formatCells="0" formatColumns="0" formatRows="0" insertColumns="0" insertRows="0" insertHyperlinks="0" deleteColumns="0" deleteRows="0" sort="0" autoFilter="0" pivotTables="0"/>
  <mergeCells count="17">
    <mergeCell ref="A31:A32"/>
    <mergeCell ref="A35:A36"/>
    <mergeCell ref="A15:A16"/>
    <mergeCell ref="A17:A19"/>
    <mergeCell ref="A6:A7"/>
    <mergeCell ref="A8:A10"/>
    <mergeCell ref="A11:A12"/>
    <mergeCell ref="A13:A14"/>
    <mergeCell ref="G2:H2"/>
    <mergeCell ref="A1:H1"/>
    <mergeCell ref="A20:A21"/>
    <mergeCell ref="A22:A23"/>
    <mergeCell ref="A25:A28"/>
    <mergeCell ref="C2:D2"/>
    <mergeCell ref="E2:F2"/>
    <mergeCell ref="A2:A3"/>
    <mergeCell ref="B2:B3"/>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3"/>
  </sheetPr>
  <dimension ref="B2:AD137"/>
  <sheetViews>
    <sheetView zoomScale="70" zoomScaleNormal="70" workbookViewId="0">
      <selection activeCell="L32" sqref="L32"/>
    </sheetView>
  </sheetViews>
  <sheetFormatPr baseColWidth="10" defaultColWidth="11.453125" defaultRowHeight="14.5"/>
  <cols>
    <col min="2" max="2" width="32.453125" style="110" customWidth="1"/>
    <col min="3" max="3" width="11.453125" style="110"/>
    <col min="4" max="4" width="7.26953125" style="110" customWidth="1"/>
    <col min="5" max="8" width="7.54296875" style="110" customWidth="1"/>
    <col min="9" max="10" width="7.54296875" style="446" customWidth="1"/>
    <col min="11" max="11" width="5" style="110" customWidth="1"/>
    <col min="12" max="12" width="41.453125" style="110" bestFit="1" customWidth="1"/>
    <col min="13" max="13" width="11.453125" style="110"/>
    <col min="14" max="14" width="25.453125" style="110" customWidth="1"/>
    <col min="15" max="15" width="18.453125" style="110" customWidth="1"/>
    <col min="16" max="16" width="11.453125" style="110"/>
    <col min="17" max="17" width="6.7265625" style="110" customWidth="1"/>
    <col min="18" max="19" width="7.453125" style="110" customWidth="1"/>
    <col min="20" max="23" width="7.453125" bestFit="1" customWidth="1"/>
    <col min="24" max="24" width="26" customWidth="1"/>
    <col min="25" max="25" width="18.1796875" customWidth="1"/>
    <col min="26" max="26" width="9.7265625" bestFit="1" customWidth="1"/>
  </cols>
  <sheetData>
    <row r="2" spans="2:23" ht="21">
      <c r="B2" s="241" t="s">
        <v>1419</v>
      </c>
    </row>
    <row r="3" spans="2:23" ht="15.5">
      <c r="B3" s="242" t="s">
        <v>1420</v>
      </c>
    </row>
    <row r="4" spans="2:23" ht="19" thickBot="1">
      <c r="B4" s="243" t="s">
        <v>1421</v>
      </c>
      <c r="N4" s="243" t="s">
        <v>1422</v>
      </c>
    </row>
    <row r="5" spans="2:23" ht="15" thickBot="1">
      <c r="B5" s="448"/>
      <c r="C5" s="449"/>
      <c r="D5" s="450">
        <v>2011</v>
      </c>
      <c r="E5" s="451">
        <v>2012</v>
      </c>
      <c r="F5" s="452">
        <v>2013</v>
      </c>
      <c r="G5" s="452">
        <v>2014</v>
      </c>
      <c r="H5" s="453">
        <v>2015</v>
      </c>
      <c r="I5" s="447">
        <v>2016</v>
      </c>
      <c r="J5" s="447">
        <v>2017</v>
      </c>
      <c r="L5" s="244" t="s">
        <v>1423</v>
      </c>
      <c r="N5" s="799" t="s">
        <v>1424</v>
      </c>
      <c r="O5" s="800"/>
      <c r="P5" s="800"/>
      <c r="Q5" s="800"/>
      <c r="R5" s="800"/>
      <c r="S5" s="800"/>
      <c r="T5" s="800"/>
      <c r="U5" s="800"/>
      <c r="V5" s="800"/>
      <c r="W5" s="801"/>
    </row>
    <row r="6" spans="2:23">
      <c r="B6" s="791" t="s">
        <v>1425</v>
      </c>
      <c r="C6" s="792"/>
      <c r="D6" s="792"/>
      <c r="E6" s="792"/>
      <c r="F6" s="792"/>
      <c r="G6" s="792"/>
      <c r="H6" s="792"/>
      <c r="I6" s="792"/>
      <c r="J6" s="793"/>
      <c r="L6" s="244"/>
      <c r="N6" s="810" t="s">
        <v>1362</v>
      </c>
      <c r="O6" s="812" t="s">
        <v>1426</v>
      </c>
      <c r="P6" s="814"/>
      <c r="Q6" s="816">
        <v>2011</v>
      </c>
      <c r="R6" s="816">
        <v>2012</v>
      </c>
      <c r="S6" s="816">
        <v>2013</v>
      </c>
      <c r="T6" s="808">
        <v>2014</v>
      </c>
      <c r="U6" s="808">
        <v>2015</v>
      </c>
      <c r="V6" s="808">
        <v>2016</v>
      </c>
      <c r="W6" s="797">
        <v>2017</v>
      </c>
    </row>
    <row r="7" spans="2:23" ht="15" thickBot="1">
      <c r="B7" s="794"/>
      <c r="C7" s="795"/>
      <c r="D7" s="795"/>
      <c r="E7" s="795"/>
      <c r="F7" s="795"/>
      <c r="G7" s="795"/>
      <c r="H7" s="795"/>
      <c r="I7" s="795"/>
      <c r="J7" s="796"/>
      <c r="L7" s="245" t="s">
        <v>1427</v>
      </c>
      <c r="N7" s="811"/>
      <c r="O7" s="813"/>
      <c r="P7" s="815"/>
      <c r="Q7" s="817"/>
      <c r="R7" s="817"/>
      <c r="S7" s="817"/>
      <c r="T7" s="809"/>
      <c r="U7" s="809"/>
      <c r="V7" s="809"/>
      <c r="W7" s="798"/>
    </row>
    <row r="8" spans="2:23">
      <c r="B8" s="818" t="s">
        <v>1428</v>
      </c>
      <c r="C8" s="454" t="s">
        <v>1429</v>
      </c>
      <c r="D8" s="455"/>
      <c r="E8" s="455"/>
      <c r="F8" s="588"/>
      <c r="G8" s="589"/>
      <c r="H8" s="588"/>
      <c r="I8" s="589"/>
      <c r="J8" s="590"/>
      <c r="L8" s="248" t="s">
        <v>1430</v>
      </c>
      <c r="N8" s="820" t="s">
        <v>699</v>
      </c>
      <c r="O8" s="822" t="s">
        <v>1145</v>
      </c>
      <c r="P8" s="612" t="s">
        <v>1429</v>
      </c>
      <c r="Q8" s="609"/>
      <c r="R8" s="609"/>
      <c r="S8" s="609"/>
      <c r="T8" s="610"/>
      <c r="U8" s="609"/>
      <c r="V8" s="611"/>
      <c r="W8" s="613"/>
    </row>
    <row r="9" spans="2:23" ht="15" thickBot="1">
      <c r="B9" s="819"/>
      <c r="C9" s="250" t="s">
        <v>1431</v>
      </c>
      <c r="D9" s="251"/>
      <c r="E9" s="252"/>
      <c r="F9" s="257"/>
      <c r="G9" s="396"/>
      <c r="H9" s="251"/>
      <c r="I9" s="396"/>
      <c r="J9" s="591"/>
      <c r="L9" s="253" t="s">
        <v>1432</v>
      </c>
      <c r="N9" s="821"/>
      <c r="O9" s="823"/>
      <c r="P9" s="259" t="s">
        <v>1431</v>
      </c>
      <c r="Q9" s="266"/>
      <c r="R9" s="266"/>
      <c r="S9" s="266"/>
      <c r="T9" s="486"/>
      <c r="U9" s="487"/>
      <c r="V9" s="578"/>
      <c r="W9" s="417"/>
    </row>
    <row r="10" spans="2:23">
      <c r="B10" s="824" t="s">
        <v>1433</v>
      </c>
      <c r="C10" s="246" t="s">
        <v>1429</v>
      </c>
      <c r="D10" s="247"/>
      <c r="E10" s="281"/>
      <c r="F10" s="287"/>
      <c r="G10" s="379"/>
      <c r="H10" s="287"/>
      <c r="I10" s="379"/>
      <c r="J10" s="463"/>
      <c r="L10" s="254" t="s">
        <v>1434</v>
      </c>
      <c r="N10" s="825" t="s">
        <v>881</v>
      </c>
      <c r="O10" s="826" t="s">
        <v>1149</v>
      </c>
      <c r="P10" s="249" t="s">
        <v>1429</v>
      </c>
      <c r="Q10" s="255"/>
      <c r="R10" s="256"/>
      <c r="S10" s="484"/>
      <c r="T10" s="488"/>
      <c r="U10" s="256"/>
      <c r="V10" s="577"/>
      <c r="W10" s="492"/>
    </row>
    <row r="11" spans="2:23" ht="15" thickBot="1">
      <c r="B11" s="819"/>
      <c r="C11" s="250" t="s">
        <v>1431</v>
      </c>
      <c r="D11" s="251"/>
      <c r="E11" s="257"/>
      <c r="F11" s="350"/>
      <c r="G11" s="396"/>
      <c r="H11" s="257"/>
      <c r="I11" s="390"/>
      <c r="J11" s="464"/>
      <c r="L11" s="258" t="s">
        <v>1435</v>
      </c>
      <c r="N11" s="821"/>
      <c r="O11" s="823"/>
      <c r="P11" s="259" t="s">
        <v>1431</v>
      </c>
      <c r="Q11" s="260"/>
      <c r="R11" s="261"/>
      <c r="S11" s="260"/>
      <c r="T11" s="415"/>
      <c r="U11" s="266"/>
      <c r="V11" s="579"/>
      <c r="W11" s="355"/>
    </row>
    <row r="12" spans="2:23">
      <c r="B12" s="824" t="s">
        <v>1436</v>
      </c>
      <c r="C12" s="246" t="s">
        <v>1429</v>
      </c>
      <c r="D12" s="262"/>
      <c r="E12" s="263"/>
      <c r="F12" s="351"/>
      <c r="G12" s="404"/>
      <c r="H12" s="262"/>
      <c r="I12" s="404"/>
      <c r="J12" s="592"/>
      <c r="L12" s="264" t="s">
        <v>1437</v>
      </c>
      <c r="N12" s="825" t="s">
        <v>1418</v>
      </c>
      <c r="O12" s="826" t="s">
        <v>1140</v>
      </c>
      <c r="P12" s="249" t="s">
        <v>1429</v>
      </c>
      <c r="Q12" s="256"/>
      <c r="R12" s="256"/>
      <c r="S12" s="256"/>
      <c r="T12" s="256"/>
      <c r="U12" s="484"/>
      <c r="V12" s="577"/>
      <c r="W12" s="492"/>
    </row>
    <row r="13" spans="2:23" ht="15" thickBot="1">
      <c r="B13" s="819"/>
      <c r="C13" s="250" t="s">
        <v>1431</v>
      </c>
      <c r="D13" s="265"/>
      <c r="E13" s="257"/>
      <c r="F13" s="352"/>
      <c r="G13" s="380"/>
      <c r="H13" s="352"/>
      <c r="I13" s="380"/>
      <c r="J13" s="592"/>
      <c r="N13" s="821"/>
      <c r="O13" s="823"/>
      <c r="P13" s="259" t="s">
        <v>1431</v>
      </c>
      <c r="Q13" s="266"/>
      <c r="R13" s="267"/>
      <c r="S13" s="266"/>
      <c r="T13" s="266"/>
      <c r="U13" s="489"/>
      <c r="V13" s="580"/>
      <c r="W13" s="355"/>
    </row>
    <row r="14" spans="2:23" ht="15" customHeight="1">
      <c r="B14" s="827" t="s">
        <v>1438</v>
      </c>
      <c r="C14" s="246" t="s">
        <v>1429</v>
      </c>
      <c r="D14" s="268"/>
      <c r="E14" s="268"/>
      <c r="F14" s="405"/>
      <c r="G14" s="404"/>
      <c r="H14" s="287"/>
      <c r="I14" s="379"/>
      <c r="J14" s="463"/>
      <c r="L14" s="606"/>
      <c r="N14" s="825" t="s">
        <v>804</v>
      </c>
      <c r="O14" s="826" t="s">
        <v>1143</v>
      </c>
      <c r="P14" s="249" t="s">
        <v>1429</v>
      </c>
      <c r="Q14" s="255"/>
      <c r="R14" s="255"/>
      <c r="S14" s="255"/>
      <c r="T14" s="255"/>
      <c r="U14" s="490"/>
      <c r="V14" s="581"/>
      <c r="W14" s="416"/>
    </row>
    <row r="15" spans="2:23" ht="15" thickBot="1">
      <c r="B15" s="819"/>
      <c r="C15" s="250" t="s">
        <v>1431</v>
      </c>
      <c r="D15" s="265"/>
      <c r="E15" s="251"/>
      <c r="F15" s="286"/>
      <c r="G15" s="380"/>
      <c r="H15" s="352"/>
      <c r="I15" s="380"/>
      <c r="J15" s="465"/>
      <c r="L15" s="570"/>
      <c r="N15" s="821"/>
      <c r="O15" s="823"/>
      <c r="P15" s="259" t="s">
        <v>1431</v>
      </c>
      <c r="Q15" s="260"/>
      <c r="R15" s="261"/>
      <c r="S15" s="261"/>
      <c r="T15" s="267"/>
      <c r="U15" s="261"/>
      <c r="V15" s="582"/>
      <c r="W15" s="418"/>
    </row>
    <row r="16" spans="2:23">
      <c r="B16" s="824" t="s">
        <v>761</v>
      </c>
      <c r="C16" s="246" t="s">
        <v>1429</v>
      </c>
      <c r="D16" s="263"/>
      <c r="E16" s="263"/>
      <c r="F16" s="351"/>
      <c r="G16" s="388"/>
      <c r="H16" s="347"/>
      <c r="I16" s="459"/>
      <c r="J16" s="593"/>
      <c r="L16" s="570"/>
      <c r="N16" s="825" t="s">
        <v>738</v>
      </c>
      <c r="O16" s="826" t="s">
        <v>1143</v>
      </c>
      <c r="P16" s="249" t="s">
        <v>1429</v>
      </c>
      <c r="Q16" s="256"/>
      <c r="R16" s="269"/>
      <c r="S16" s="256"/>
      <c r="T16" s="488"/>
      <c r="U16" s="491"/>
      <c r="V16" s="583"/>
      <c r="W16" s="492"/>
    </row>
    <row r="17" spans="2:30" ht="15" thickBot="1">
      <c r="B17" s="819"/>
      <c r="C17" s="250" t="s">
        <v>1431</v>
      </c>
      <c r="D17" s="252"/>
      <c r="E17" s="265"/>
      <c r="F17" s="286"/>
      <c r="G17" s="392"/>
      <c r="H17" s="265"/>
      <c r="I17" s="387"/>
      <c r="J17" s="465"/>
      <c r="L17" s="570"/>
      <c r="N17" s="821"/>
      <c r="O17" s="823"/>
      <c r="P17" s="259" t="s">
        <v>1431</v>
      </c>
      <c r="Q17" s="266"/>
      <c r="R17" s="260"/>
      <c r="S17" s="266"/>
      <c r="T17" s="415"/>
      <c r="U17" s="487"/>
      <c r="V17" s="584"/>
      <c r="W17" s="493"/>
    </row>
    <row r="18" spans="2:30">
      <c r="B18" s="824" t="s">
        <v>703</v>
      </c>
      <c r="C18" s="246" t="s">
        <v>1429</v>
      </c>
      <c r="D18" s="270"/>
      <c r="E18" s="270"/>
      <c r="F18" s="406"/>
      <c r="G18" s="395"/>
      <c r="H18" s="270"/>
      <c r="I18" s="398"/>
      <c r="J18" s="594"/>
      <c r="L18" s="570"/>
      <c r="N18" s="825" t="s">
        <v>846</v>
      </c>
      <c r="O18" s="826" t="s">
        <v>1143</v>
      </c>
      <c r="P18" s="249" t="s">
        <v>1429</v>
      </c>
      <c r="Q18" s="256"/>
      <c r="R18" s="256"/>
      <c r="S18" s="256"/>
      <c r="T18" s="256"/>
      <c r="U18" s="256"/>
      <c r="V18" s="485"/>
      <c r="W18" s="492"/>
    </row>
    <row r="19" spans="2:30" ht="15" thickBot="1">
      <c r="B19" s="819"/>
      <c r="C19" s="250" t="s">
        <v>1431</v>
      </c>
      <c r="D19" s="271"/>
      <c r="E19" s="271"/>
      <c r="F19" s="271"/>
      <c r="G19" s="383"/>
      <c r="H19" s="271"/>
      <c r="I19" s="383"/>
      <c r="J19" s="595"/>
      <c r="L19" s="607"/>
      <c r="N19" s="821"/>
      <c r="O19" s="823"/>
      <c r="P19" s="259" t="s">
        <v>1431</v>
      </c>
      <c r="Q19" s="261"/>
      <c r="R19" s="261"/>
      <c r="S19" s="261"/>
      <c r="T19" s="261"/>
      <c r="U19" s="261"/>
      <c r="V19" s="585"/>
      <c r="W19" s="356"/>
    </row>
    <row r="20" spans="2:30">
      <c r="B20" s="824" t="s">
        <v>740</v>
      </c>
      <c r="C20" s="246" t="s">
        <v>1429</v>
      </c>
      <c r="D20" s="272"/>
      <c r="E20" s="272"/>
      <c r="F20" s="272"/>
      <c r="G20" s="407"/>
      <c r="H20" s="287"/>
      <c r="I20" s="407"/>
      <c r="J20" s="469"/>
      <c r="L20" s="608"/>
      <c r="N20" s="825" t="s">
        <v>891</v>
      </c>
      <c r="O20" s="826" t="s">
        <v>1143</v>
      </c>
      <c r="P20" s="249" t="s">
        <v>1429</v>
      </c>
      <c r="Q20" s="255"/>
      <c r="R20" s="255"/>
      <c r="S20" s="255"/>
      <c r="T20" s="255"/>
      <c r="U20" s="256"/>
      <c r="V20" s="485"/>
      <c r="W20" s="419"/>
    </row>
    <row r="21" spans="2:30" ht="15" thickBot="1">
      <c r="B21" s="819"/>
      <c r="C21" s="250" t="s">
        <v>1431</v>
      </c>
      <c r="D21" s="273"/>
      <c r="E21" s="274"/>
      <c r="F21" s="274"/>
      <c r="G21" s="399"/>
      <c r="H21" s="251"/>
      <c r="I21" s="399"/>
      <c r="J21" s="470"/>
      <c r="L21" s="606"/>
      <c r="N21" s="821"/>
      <c r="O21" s="823"/>
      <c r="P21" s="259" t="s">
        <v>1431</v>
      </c>
      <c r="Q21" s="266"/>
      <c r="R21" s="266"/>
      <c r="S21" s="266"/>
      <c r="T21" s="266"/>
      <c r="U21" s="266"/>
      <c r="V21" s="580"/>
      <c r="W21" s="355"/>
    </row>
    <row r="22" spans="2:30">
      <c r="B22" s="824" t="s">
        <v>1439</v>
      </c>
      <c r="C22" s="246" t="s">
        <v>1429</v>
      </c>
      <c r="D22" s="275"/>
      <c r="E22" s="275"/>
      <c r="F22" s="275"/>
      <c r="G22" s="408"/>
      <c r="H22" s="471"/>
      <c r="I22" s="408"/>
      <c r="J22" s="472"/>
      <c r="L22" s="606"/>
      <c r="N22" s="825" t="s">
        <v>767</v>
      </c>
      <c r="O22" s="826" t="s">
        <v>1143</v>
      </c>
      <c r="P22" s="249" t="s">
        <v>1429</v>
      </c>
      <c r="Q22" s="256"/>
      <c r="R22" s="256"/>
      <c r="S22" s="256"/>
      <c r="T22" s="256"/>
      <c r="U22" s="256"/>
      <c r="V22" s="485"/>
      <c r="W22" s="492"/>
    </row>
    <row r="23" spans="2:30" ht="15" thickBot="1">
      <c r="B23" s="819"/>
      <c r="C23" s="250" t="s">
        <v>1431</v>
      </c>
      <c r="D23" s="276"/>
      <c r="E23" s="276"/>
      <c r="F23" s="276"/>
      <c r="G23" s="385"/>
      <c r="H23" s="276"/>
      <c r="I23" s="385"/>
      <c r="J23" s="473"/>
      <c r="N23" s="821"/>
      <c r="O23" s="823"/>
      <c r="P23" s="259" t="s">
        <v>1431</v>
      </c>
      <c r="Q23" s="260"/>
      <c r="R23" s="266"/>
      <c r="S23" s="267"/>
      <c r="T23" s="266"/>
      <c r="U23" s="494"/>
      <c r="V23" s="579"/>
      <c r="W23" s="614"/>
    </row>
    <row r="24" spans="2:30">
      <c r="B24" s="824" t="s">
        <v>1440</v>
      </c>
      <c r="C24" s="246" t="s">
        <v>1429</v>
      </c>
      <c r="D24" s="275"/>
      <c r="E24" s="275"/>
      <c r="F24" s="275"/>
      <c r="G24" s="378"/>
      <c r="H24" s="268"/>
      <c r="I24" s="378"/>
      <c r="J24" s="472"/>
      <c r="N24" s="825" t="s">
        <v>862</v>
      </c>
      <c r="O24" s="826" t="s">
        <v>1135</v>
      </c>
      <c r="P24" s="249" t="s">
        <v>1429</v>
      </c>
      <c r="Q24" s="256"/>
      <c r="R24" s="256"/>
      <c r="S24" s="256"/>
      <c r="T24" s="256"/>
      <c r="U24" s="256"/>
      <c r="V24" s="485"/>
      <c r="W24" s="492"/>
    </row>
    <row r="25" spans="2:30" ht="15" thickBot="1">
      <c r="B25" s="819"/>
      <c r="C25" s="250" t="s">
        <v>1431</v>
      </c>
      <c r="D25" s="271"/>
      <c r="E25" s="277"/>
      <c r="F25" s="265"/>
      <c r="G25" s="385"/>
      <c r="H25" s="276"/>
      <c r="I25" s="385"/>
      <c r="J25" s="473"/>
      <c r="N25" s="821"/>
      <c r="O25" s="823"/>
      <c r="P25" s="259" t="s">
        <v>1431</v>
      </c>
      <c r="Q25" s="260"/>
      <c r="R25" s="260"/>
      <c r="S25" s="260"/>
      <c r="T25" s="266"/>
      <c r="U25" s="266"/>
      <c r="V25" s="586"/>
      <c r="W25" s="355"/>
    </row>
    <row r="26" spans="2:30">
      <c r="B26" s="824" t="s">
        <v>1441</v>
      </c>
      <c r="C26" s="246" t="s">
        <v>1429</v>
      </c>
      <c r="D26" s="278"/>
      <c r="E26" s="278"/>
      <c r="F26" s="278"/>
      <c r="G26" s="378"/>
      <c r="H26" s="278"/>
      <c r="I26" s="378"/>
      <c r="J26" s="460"/>
      <c r="N26" s="825" t="s">
        <v>776</v>
      </c>
      <c r="O26" s="826" t="s">
        <v>1138</v>
      </c>
      <c r="P26" s="249" t="s">
        <v>1429</v>
      </c>
      <c r="Q26" s="255"/>
      <c r="R26" s="256"/>
      <c r="S26" s="256"/>
      <c r="T26" s="255"/>
      <c r="U26" s="255"/>
      <c r="V26" s="485"/>
      <c r="W26" s="492"/>
    </row>
    <row r="27" spans="2:30" ht="15" thickBot="1">
      <c r="B27" s="819"/>
      <c r="C27" s="250" t="s">
        <v>1431</v>
      </c>
      <c r="D27" s="279"/>
      <c r="E27" s="276"/>
      <c r="F27" s="276"/>
      <c r="G27" s="385"/>
      <c r="H27" s="276"/>
      <c r="I27" s="571"/>
      <c r="J27" s="474"/>
      <c r="N27" s="821"/>
      <c r="O27" s="823"/>
      <c r="P27" s="259" t="s">
        <v>1431</v>
      </c>
      <c r="Q27" s="280"/>
      <c r="R27" s="260"/>
      <c r="S27" s="267"/>
      <c r="T27" s="267"/>
      <c r="U27" s="280"/>
      <c r="V27" s="587"/>
      <c r="W27" s="356"/>
    </row>
    <row r="28" spans="2:30">
      <c r="B28" s="824" t="s">
        <v>789</v>
      </c>
      <c r="C28" s="246" t="s">
        <v>1429</v>
      </c>
      <c r="D28" s="247"/>
      <c r="E28" s="247"/>
      <c r="F28" s="247"/>
      <c r="G28" s="388"/>
      <c r="H28" s="247"/>
      <c r="I28" s="400"/>
      <c r="J28" s="476"/>
    </row>
    <row r="29" spans="2:30" ht="15" thickBot="1">
      <c r="B29" s="819"/>
      <c r="C29" s="250" t="s">
        <v>1431</v>
      </c>
      <c r="D29" s="251"/>
      <c r="E29" s="252"/>
      <c r="F29" s="252"/>
      <c r="G29" s="389"/>
      <c r="H29" s="252"/>
      <c r="I29" s="387"/>
      <c r="J29" s="477"/>
      <c r="T29" s="110"/>
      <c r="U29" s="110"/>
      <c r="V29" s="110"/>
      <c r="AB29" s="110"/>
      <c r="AC29" s="110"/>
      <c r="AD29" s="110"/>
    </row>
    <row r="30" spans="2:30">
      <c r="B30" s="824" t="s">
        <v>1442</v>
      </c>
      <c r="C30" s="246" t="s">
        <v>1429</v>
      </c>
      <c r="D30" s="263"/>
      <c r="E30" s="263"/>
      <c r="F30" s="263"/>
      <c r="G30" s="388"/>
      <c r="H30" s="247"/>
      <c r="I30" s="388"/>
      <c r="J30" s="476"/>
      <c r="T30" s="110"/>
      <c r="U30" s="110"/>
      <c r="V30" s="110"/>
      <c r="AB30" s="110"/>
      <c r="AC30" s="110"/>
      <c r="AD30" s="110"/>
    </row>
    <row r="31" spans="2:30" ht="15" thickBot="1">
      <c r="B31" s="819"/>
      <c r="C31" s="250" t="s">
        <v>1431</v>
      </c>
      <c r="D31" s="257"/>
      <c r="E31" s="252"/>
      <c r="F31" s="257"/>
      <c r="G31" s="389"/>
      <c r="H31" s="252"/>
      <c r="I31" s="389"/>
      <c r="J31" s="468"/>
      <c r="T31" s="110"/>
      <c r="U31" s="110"/>
      <c r="V31" s="110"/>
      <c r="AB31" s="110"/>
      <c r="AC31" s="110"/>
      <c r="AD31" s="110"/>
    </row>
    <row r="32" spans="2:30">
      <c r="B32" s="824" t="s">
        <v>1443</v>
      </c>
      <c r="C32" s="246" t="s">
        <v>1429</v>
      </c>
      <c r="D32" s="281"/>
      <c r="E32" s="247"/>
      <c r="F32" s="268"/>
      <c r="G32" s="378"/>
      <c r="H32" s="268"/>
      <c r="I32" s="388"/>
      <c r="J32" s="469"/>
      <c r="T32" s="110"/>
      <c r="U32" s="110"/>
      <c r="V32" s="110"/>
      <c r="AB32" s="110"/>
      <c r="AC32" s="110"/>
      <c r="AD32" s="110"/>
    </row>
    <row r="33" spans="2:30" ht="15" thickBot="1">
      <c r="B33" s="819"/>
      <c r="C33" s="250" t="s">
        <v>1431</v>
      </c>
      <c r="D33" s="265"/>
      <c r="E33" s="265"/>
      <c r="F33" s="349"/>
      <c r="G33" s="387"/>
      <c r="H33" s="252"/>
      <c r="I33" s="389"/>
      <c r="J33" s="470"/>
      <c r="T33" s="110"/>
      <c r="U33" s="110"/>
      <c r="V33" s="110"/>
      <c r="AB33" s="110"/>
      <c r="AC33" s="110"/>
      <c r="AD33" s="110"/>
    </row>
    <row r="34" spans="2:30">
      <c r="B34" s="824" t="s">
        <v>1444</v>
      </c>
      <c r="C34" s="246" t="s">
        <v>1429</v>
      </c>
      <c r="D34" s="281"/>
      <c r="E34" s="281"/>
      <c r="F34" s="268"/>
      <c r="G34" s="378"/>
      <c r="H34" s="268"/>
      <c r="I34" s="378"/>
      <c r="J34" s="460"/>
      <c r="T34" s="110"/>
      <c r="U34" s="110"/>
      <c r="V34" s="110"/>
      <c r="AB34" s="110"/>
      <c r="AC34" s="110"/>
      <c r="AD34" s="110"/>
    </row>
    <row r="35" spans="2:30" ht="15" thickBot="1">
      <c r="B35" s="819"/>
      <c r="C35" s="250" t="s">
        <v>1431</v>
      </c>
      <c r="D35" s="265"/>
      <c r="E35" s="265"/>
      <c r="F35" s="353"/>
      <c r="G35" s="392"/>
      <c r="H35" s="265"/>
      <c r="I35" s="387"/>
      <c r="J35" s="466"/>
      <c r="T35" s="110"/>
      <c r="U35" s="110"/>
      <c r="V35" s="110"/>
      <c r="AB35" s="110"/>
      <c r="AC35" s="110"/>
      <c r="AD35" s="110"/>
    </row>
    <row r="36" spans="2:30">
      <c r="B36" s="824" t="s">
        <v>1445</v>
      </c>
      <c r="C36" s="246" t="s">
        <v>1429</v>
      </c>
      <c r="D36" s="263"/>
      <c r="E36" s="282"/>
      <c r="F36" s="282"/>
      <c r="G36" s="393"/>
      <c r="H36" s="282"/>
      <c r="I36" s="393"/>
      <c r="J36" s="478"/>
      <c r="T36" s="110"/>
      <c r="U36" s="110"/>
      <c r="V36" s="110"/>
      <c r="AB36" s="110"/>
      <c r="AC36" s="110"/>
      <c r="AD36" s="110"/>
    </row>
    <row r="37" spans="2:30" ht="15" thickBot="1">
      <c r="B37" s="819"/>
      <c r="C37" s="250" t="s">
        <v>1431</v>
      </c>
      <c r="D37" s="265"/>
      <c r="E37" s="283"/>
      <c r="F37" s="354"/>
      <c r="G37" s="394"/>
      <c r="H37" s="479"/>
      <c r="I37" s="572"/>
      <c r="J37" s="480"/>
      <c r="T37" s="110"/>
      <c r="U37" s="110"/>
      <c r="V37" s="110"/>
      <c r="AB37" s="110"/>
      <c r="AC37" s="110"/>
      <c r="AD37" s="110"/>
    </row>
    <row r="38" spans="2:30">
      <c r="B38" s="824" t="s">
        <v>1446</v>
      </c>
      <c r="C38" s="246" t="s">
        <v>1429</v>
      </c>
      <c r="D38" s="272"/>
      <c r="E38" s="263"/>
      <c r="F38" s="405"/>
      <c r="G38" s="379"/>
      <c r="H38" s="281"/>
      <c r="I38" s="395"/>
      <c r="J38" s="481"/>
      <c r="T38" s="110"/>
      <c r="U38" s="110"/>
      <c r="V38" s="110"/>
      <c r="AB38" s="110"/>
      <c r="AC38" s="110"/>
      <c r="AD38" s="110"/>
    </row>
    <row r="39" spans="2:30" ht="15" thickBot="1">
      <c r="B39" s="819"/>
      <c r="C39" s="250" t="s">
        <v>1431</v>
      </c>
      <c r="D39" s="257"/>
      <c r="E39" s="265"/>
      <c r="F39" s="265"/>
      <c r="G39" s="396"/>
      <c r="H39" s="271"/>
      <c r="I39" s="383"/>
      <c r="J39" s="468"/>
      <c r="T39" s="110"/>
      <c r="U39" s="110"/>
      <c r="V39" s="110"/>
      <c r="W39" s="110"/>
      <c r="AB39" s="110"/>
      <c r="AC39" s="110"/>
      <c r="AD39" s="110"/>
    </row>
    <row r="40" spans="2:30">
      <c r="B40" s="824" t="s">
        <v>1447</v>
      </c>
      <c r="C40" s="246" t="s">
        <v>1429</v>
      </c>
      <c r="D40" s="281"/>
      <c r="E40" s="281"/>
      <c r="F40" s="281"/>
      <c r="G40" s="395"/>
      <c r="H40" s="281"/>
      <c r="I40" s="379"/>
      <c r="J40" s="463"/>
      <c r="T40" s="110"/>
      <c r="U40" s="110"/>
      <c r="V40" s="110"/>
      <c r="W40" s="110"/>
      <c r="AB40" s="110"/>
      <c r="AC40" s="110"/>
      <c r="AD40" s="110"/>
    </row>
    <row r="41" spans="2:30" ht="15" thickBot="1">
      <c r="B41" s="819"/>
      <c r="C41" s="250" t="s">
        <v>1431</v>
      </c>
      <c r="D41" s="271"/>
      <c r="E41" s="271"/>
      <c r="F41" s="271"/>
      <c r="G41" s="383"/>
      <c r="H41" s="271"/>
      <c r="I41" s="383"/>
      <c r="J41" s="468"/>
      <c r="T41" s="110"/>
      <c r="U41" s="110"/>
      <c r="V41" s="110"/>
      <c r="W41" s="110"/>
      <c r="AB41" s="110"/>
      <c r="AC41" s="110"/>
      <c r="AD41" s="110"/>
    </row>
    <row r="42" spans="2:30">
      <c r="B42" s="824" t="s">
        <v>1448</v>
      </c>
      <c r="C42" s="246" t="s">
        <v>1429</v>
      </c>
      <c r="D42" s="263"/>
      <c r="E42" s="281"/>
      <c r="F42" s="281"/>
      <c r="G42" s="379"/>
      <c r="H42" s="281"/>
      <c r="I42" s="379"/>
      <c r="J42" s="463"/>
    </row>
    <row r="43" spans="2:30" ht="15" thickBot="1">
      <c r="B43" s="819"/>
      <c r="C43" s="250" t="s">
        <v>1431</v>
      </c>
      <c r="D43" s="251"/>
      <c r="E43" s="251"/>
      <c r="F43" s="251"/>
      <c r="G43" s="396"/>
      <c r="H43" s="482"/>
      <c r="I43" s="383"/>
      <c r="J43" s="468"/>
    </row>
    <row r="44" spans="2:30">
      <c r="B44" s="824" t="s">
        <v>1449</v>
      </c>
      <c r="C44" s="246" t="s">
        <v>1429</v>
      </c>
      <c r="D44" s="263"/>
      <c r="E44" s="272"/>
      <c r="F44" s="272"/>
      <c r="G44" s="397"/>
      <c r="H44" s="272"/>
      <c r="I44" s="395"/>
      <c r="J44" s="476"/>
    </row>
    <row r="45" spans="2:30" ht="15" thickBot="1">
      <c r="B45" s="819"/>
      <c r="C45" s="250" t="s">
        <v>1431</v>
      </c>
      <c r="D45" s="251"/>
      <c r="E45" s="251"/>
      <c r="F45" s="251"/>
      <c r="G45" s="396"/>
      <c r="H45" s="251"/>
      <c r="I45" s="396"/>
      <c r="J45" s="477"/>
    </row>
    <row r="46" spans="2:30">
      <c r="B46" s="824" t="s">
        <v>1450</v>
      </c>
      <c r="C46" s="246" t="s">
        <v>1429</v>
      </c>
      <c r="D46" s="272"/>
      <c r="E46" s="272"/>
      <c r="F46" s="272"/>
      <c r="G46" s="397"/>
      <c r="H46" s="272"/>
      <c r="I46" s="397"/>
      <c r="J46" s="469"/>
    </row>
    <row r="47" spans="2:30" ht="15" thickBot="1">
      <c r="B47" s="819"/>
      <c r="C47" s="250" t="s">
        <v>1431</v>
      </c>
      <c r="D47" s="251"/>
      <c r="E47" s="274"/>
      <c r="F47" s="251"/>
      <c r="G47" s="384"/>
      <c r="H47" s="274"/>
      <c r="I47" s="384"/>
      <c r="J47" s="598"/>
    </row>
    <row r="48" spans="2:30">
      <c r="B48" s="802" t="s">
        <v>1451</v>
      </c>
      <c r="C48" s="803"/>
      <c r="D48" s="803"/>
      <c r="E48" s="803"/>
      <c r="F48" s="803"/>
      <c r="G48" s="803"/>
      <c r="H48" s="803"/>
      <c r="I48" s="803"/>
      <c r="J48" s="804"/>
    </row>
    <row r="49" spans="2:19" ht="15" thickBot="1">
      <c r="B49" s="805"/>
      <c r="C49" s="806"/>
      <c r="D49" s="806"/>
      <c r="E49" s="806"/>
      <c r="F49" s="806"/>
      <c r="G49" s="806"/>
      <c r="H49" s="806"/>
      <c r="I49" s="806"/>
      <c r="J49" s="807"/>
    </row>
    <row r="50" spans="2:19">
      <c r="B50" s="824" t="s">
        <v>854</v>
      </c>
      <c r="C50" s="246" t="s">
        <v>1429</v>
      </c>
      <c r="D50" s="505"/>
      <c r="E50" s="506"/>
      <c r="F50" s="247"/>
      <c r="G50" s="395"/>
      <c r="H50" s="388"/>
      <c r="I50" s="388"/>
      <c r="J50" s="481"/>
      <c r="Q50"/>
      <c r="R50"/>
      <c r="S50"/>
    </row>
    <row r="51" spans="2:19" ht="15" thickBot="1">
      <c r="B51" s="819"/>
      <c r="C51" s="250" t="s">
        <v>1431</v>
      </c>
      <c r="D51" s="265"/>
      <c r="E51" s="252"/>
      <c r="F51" s="349"/>
      <c r="G51" s="391"/>
      <c r="H51" s="391"/>
      <c r="I51" s="391"/>
      <c r="J51" s="504"/>
      <c r="Q51"/>
      <c r="R51"/>
      <c r="S51"/>
    </row>
    <row r="52" spans="2:19">
      <c r="B52" s="824" t="s">
        <v>870</v>
      </c>
      <c r="C52" s="246" t="s">
        <v>1429</v>
      </c>
      <c r="D52" s="281"/>
      <c r="E52" s="281"/>
      <c r="F52" s="281"/>
      <c r="G52" s="395"/>
      <c r="H52" s="395"/>
      <c r="I52" s="395"/>
      <c r="J52" s="503"/>
      <c r="Q52"/>
      <c r="R52"/>
      <c r="S52"/>
    </row>
    <row r="53" spans="2:19" ht="15" thickBot="1">
      <c r="B53" s="819"/>
      <c r="C53" s="250" t="s">
        <v>1431</v>
      </c>
      <c r="D53" s="276"/>
      <c r="E53" s="271"/>
      <c r="F53" s="271"/>
      <c r="G53" s="383"/>
      <c r="H53" s="383"/>
      <c r="I53" s="383"/>
      <c r="J53" s="461"/>
      <c r="Q53"/>
      <c r="R53"/>
      <c r="S53"/>
    </row>
    <row r="54" spans="2:19">
      <c r="B54" s="824" t="s">
        <v>847</v>
      </c>
      <c r="C54" s="246" t="s">
        <v>1429</v>
      </c>
      <c r="D54" s="272"/>
      <c r="E54" s="247"/>
      <c r="F54" s="281"/>
      <c r="G54" s="395"/>
      <c r="H54" s="395"/>
      <c r="I54" s="395"/>
      <c r="J54" s="481"/>
      <c r="Q54"/>
      <c r="R54"/>
      <c r="S54"/>
    </row>
    <row r="55" spans="2:19" ht="15" thickBot="1">
      <c r="B55" s="819"/>
      <c r="C55" s="250" t="s">
        <v>1431</v>
      </c>
      <c r="D55" s="257"/>
      <c r="E55" s="257"/>
      <c r="F55" s="265"/>
      <c r="G55" s="387"/>
      <c r="H55" s="387"/>
      <c r="I55" s="391"/>
      <c r="J55" s="466"/>
      <c r="Q55"/>
      <c r="R55"/>
      <c r="S55"/>
    </row>
    <row r="56" spans="2:19">
      <c r="B56" s="827" t="s">
        <v>1452</v>
      </c>
      <c r="C56" s="246" t="s">
        <v>1429</v>
      </c>
      <c r="D56" s="247"/>
      <c r="E56" s="247"/>
      <c r="F56" s="409"/>
      <c r="G56" s="400"/>
      <c r="H56" s="388"/>
      <c r="I56" s="388"/>
      <c r="J56" s="481"/>
      <c r="Q56"/>
      <c r="R56"/>
      <c r="S56"/>
    </row>
    <row r="57" spans="2:19" ht="15" thickBot="1">
      <c r="B57" s="819"/>
      <c r="C57" s="250" t="s">
        <v>1431</v>
      </c>
      <c r="D57" s="284"/>
      <c r="E57" s="285"/>
      <c r="F57" s="284"/>
      <c r="G57" s="387"/>
      <c r="H57" s="457"/>
      <c r="I57" s="573"/>
      <c r="J57" s="466"/>
      <c r="Q57"/>
      <c r="R57"/>
      <c r="S57"/>
    </row>
    <row r="58" spans="2:19">
      <c r="B58" s="824" t="s">
        <v>1453</v>
      </c>
      <c r="C58" s="246" t="s">
        <v>1429</v>
      </c>
      <c r="D58" s="270"/>
      <c r="E58" s="270"/>
      <c r="F58" s="348"/>
      <c r="G58" s="398"/>
      <c r="H58" s="398"/>
      <c r="I58" s="574"/>
      <c r="J58" s="467"/>
      <c r="Q58"/>
      <c r="R58"/>
      <c r="S58"/>
    </row>
    <row r="59" spans="2:19" ht="15" thickBot="1">
      <c r="B59" s="819"/>
      <c r="C59" s="250" t="s">
        <v>1431</v>
      </c>
      <c r="D59" s="284"/>
      <c r="E59" s="273"/>
      <c r="F59" s="274"/>
      <c r="G59" s="401"/>
      <c r="H59" s="457"/>
      <c r="I59" s="384"/>
      <c r="J59" s="596"/>
      <c r="Q59"/>
      <c r="R59"/>
      <c r="S59"/>
    </row>
    <row r="60" spans="2:19">
      <c r="B60" s="824" t="s">
        <v>1454</v>
      </c>
      <c r="C60" s="246" t="s">
        <v>1429</v>
      </c>
      <c r="D60" s="272"/>
      <c r="E60" s="272"/>
      <c r="F60" s="272"/>
      <c r="G60" s="397"/>
      <c r="H60" s="397"/>
      <c r="I60" s="397"/>
      <c r="J60" s="483"/>
      <c r="Q60"/>
      <c r="R60"/>
      <c r="S60"/>
    </row>
    <row r="61" spans="2:19" ht="15" thickBot="1">
      <c r="B61" s="819"/>
      <c r="C61" s="250" t="s">
        <v>1431</v>
      </c>
      <c r="D61" s="286"/>
      <c r="E61" s="286"/>
      <c r="F61" s="286"/>
      <c r="G61" s="384"/>
      <c r="H61" s="384"/>
      <c r="I61" s="384"/>
      <c r="J61" s="461"/>
      <c r="Q61"/>
      <c r="R61"/>
      <c r="S61"/>
    </row>
    <row r="62" spans="2:19">
      <c r="B62" s="824" t="s">
        <v>1455</v>
      </c>
      <c r="C62" s="246" t="s">
        <v>1429</v>
      </c>
      <c r="D62" s="272"/>
      <c r="E62" s="272"/>
      <c r="F62" s="272"/>
      <c r="G62" s="397"/>
      <c r="H62" s="398"/>
      <c r="I62" s="398"/>
      <c r="J62" s="483"/>
      <c r="Q62"/>
      <c r="R62"/>
      <c r="S62"/>
    </row>
    <row r="63" spans="2:19" ht="15" thickBot="1">
      <c r="B63" s="819"/>
      <c r="C63" s="250" t="s">
        <v>1431</v>
      </c>
      <c r="D63" s="286"/>
      <c r="E63" s="286"/>
      <c r="F63" s="265"/>
      <c r="G63" s="381"/>
      <c r="H63" s="381"/>
      <c r="I63" s="381"/>
      <c r="J63" s="477"/>
      <c r="Q63"/>
      <c r="R63"/>
      <c r="S63"/>
    </row>
    <row r="64" spans="2:19">
      <c r="B64" s="824" t="s">
        <v>856</v>
      </c>
      <c r="C64" s="246" t="s">
        <v>1429</v>
      </c>
      <c r="D64" s="263"/>
      <c r="E64" s="272"/>
      <c r="F64" s="272"/>
      <c r="G64" s="272"/>
      <c r="H64" s="272"/>
      <c r="I64" s="397"/>
      <c r="J64" s="483"/>
      <c r="Q64"/>
      <c r="R64"/>
      <c r="S64"/>
    </row>
    <row r="65" spans="2:19" ht="15" thickBot="1">
      <c r="B65" s="819"/>
      <c r="C65" s="250" t="s">
        <v>1431</v>
      </c>
      <c r="D65" s="252"/>
      <c r="E65" s="252"/>
      <c r="F65" s="252"/>
      <c r="G65" s="252"/>
      <c r="H65" s="252"/>
      <c r="I65" s="387"/>
      <c r="J65" s="477"/>
      <c r="Q65"/>
      <c r="R65"/>
      <c r="S65"/>
    </row>
    <row r="66" spans="2:19">
      <c r="B66" s="818" t="s">
        <v>811</v>
      </c>
      <c r="C66" s="454" t="s">
        <v>1429</v>
      </c>
      <c r="D66" s="455"/>
      <c r="E66" s="456"/>
      <c r="F66" s="500"/>
      <c r="G66" s="501"/>
      <c r="H66" s="502"/>
      <c r="I66" s="502"/>
      <c r="J66" s="475"/>
      <c r="Q66"/>
      <c r="R66"/>
      <c r="S66"/>
    </row>
    <row r="67" spans="2:19" ht="15" thickBot="1">
      <c r="B67" s="819"/>
      <c r="C67" s="250" t="s">
        <v>1431</v>
      </c>
      <c r="D67" s="252"/>
      <c r="E67" s="252"/>
      <c r="F67" s="284"/>
      <c r="G67" s="387"/>
      <c r="H67" s="387"/>
      <c r="I67" s="387"/>
      <c r="J67" s="466"/>
      <c r="Q67"/>
      <c r="R67"/>
      <c r="S67"/>
    </row>
    <row r="68" spans="2:19">
      <c r="B68" s="824" t="s">
        <v>777</v>
      </c>
      <c r="C68" s="246" t="s">
        <v>1429</v>
      </c>
      <c r="D68" s="247"/>
      <c r="E68" s="281"/>
      <c r="F68" s="247"/>
      <c r="G68" s="388"/>
      <c r="H68" s="388"/>
      <c r="I68" s="388"/>
      <c r="J68" s="476"/>
      <c r="Q68"/>
      <c r="R68"/>
      <c r="S68"/>
    </row>
    <row r="69" spans="2:19" ht="15" thickBot="1">
      <c r="B69" s="819"/>
      <c r="C69" s="250" t="s">
        <v>1431</v>
      </c>
      <c r="D69" s="265"/>
      <c r="E69" s="265"/>
      <c r="F69" s="265"/>
      <c r="G69" s="387"/>
      <c r="H69" s="389"/>
      <c r="I69" s="389"/>
      <c r="J69" s="477"/>
      <c r="Q69"/>
      <c r="R69"/>
      <c r="S69"/>
    </row>
    <row r="70" spans="2:19">
      <c r="B70" s="824" t="s">
        <v>1456</v>
      </c>
      <c r="C70" s="246" t="s">
        <v>1429</v>
      </c>
      <c r="D70" s="247"/>
      <c r="E70" s="281"/>
      <c r="F70" s="270"/>
      <c r="G70" s="395"/>
      <c r="H70" s="398"/>
      <c r="I70" s="398"/>
      <c r="J70" s="467"/>
      <c r="Q70"/>
      <c r="R70"/>
      <c r="S70"/>
    </row>
    <row r="71" spans="2:19" ht="15" thickBot="1">
      <c r="B71" s="819"/>
      <c r="C71" s="250" t="s">
        <v>1431</v>
      </c>
      <c r="D71" s="271"/>
      <c r="E71" s="271"/>
      <c r="F71" s="271"/>
      <c r="G71" s="383"/>
      <c r="H71" s="383"/>
      <c r="I71" s="383"/>
      <c r="J71" s="468"/>
      <c r="Q71"/>
      <c r="R71"/>
      <c r="S71"/>
    </row>
    <row r="72" spans="2:19">
      <c r="B72" s="824" t="s">
        <v>1457</v>
      </c>
      <c r="C72" s="246" t="s">
        <v>1429</v>
      </c>
      <c r="D72" s="272"/>
      <c r="E72" s="247"/>
      <c r="F72" s="247"/>
      <c r="G72" s="388"/>
      <c r="H72" s="388"/>
      <c r="I72" s="397"/>
      <c r="J72" s="467"/>
      <c r="Q72"/>
      <c r="R72"/>
      <c r="S72"/>
    </row>
    <row r="73" spans="2:19" ht="15" thickBot="1">
      <c r="B73" s="819"/>
      <c r="C73" s="250" t="s">
        <v>1431</v>
      </c>
      <c r="D73" s="276"/>
      <c r="E73" s="252"/>
      <c r="F73" s="252"/>
      <c r="G73" s="389"/>
      <c r="H73" s="389"/>
      <c r="I73" s="385"/>
      <c r="J73" s="477"/>
      <c r="Q73"/>
      <c r="R73"/>
      <c r="S73"/>
    </row>
    <row r="74" spans="2:19">
      <c r="B74" s="802" t="s">
        <v>1458</v>
      </c>
      <c r="C74" s="803"/>
      <c r="D74" s="803"/>
      <c r="E74" s="803"/>
      <c r="F74" s="803"/>
      <c r="G74" s="803"/>
      <c r="H74" s="803"/>
      <c r="I74" s="803"/>
      <c r="J74" s="804"/>
      <c r="Q74"/>
      <c r="R74"/>
      <c r="S74"/>
    </row>
    <row r="75" spans="2:19" ht="15" thickBot="1">
      <c r="B75" s="805"/>
      <c r="C75" s="806"/>
      <c r="D75" s="806"/>
      <c r="E75" s="806"/>
      <c r="F75" s="806"/>
      <c r="G75" s="806"/>
      <c r="H75" s="806"/>
      <c r="I75" s="806"/>
      <c r="J75" s="807"/>
      <c r="Q75"/>
      <c r="R75"/>
      <c r="S75"/>
    </row>
    <row r="76" spans="2:19">
      <c r="B76" s="824" t="s">
        <v>1459</v>
      </c>
      <c r="C76" s="246" t="s">
        <v>1429</v>
      </c>
      <c r="D76" s="263"/>
      <c r="E76" s="263"/>
      <c r="F76" s="281"/>
      <c r="G76" s="395"/>
      <c r="H76" s="395"/>
      <c r="I76" s="458"/>
      <c r="J76" s="481"/>
      <c r="Q76"/>
      <c r="R76"/>
      <c r="S76"/>
    </row>
    <row r="77" spans="2:19" ht="15" thickBot="1">
      <c r="B77" s="819"/>
      <c r="C77" s="250" t="s">
        <v>1431</v>
      </c>
      <c r="D77" s="251"/>
      <c r="E77" s="257"/>
      <c r="F77" s="411"/>
      <c r="G77" s="382"/>
      <c r="H77" s="383"/>
      <c r="I77" s="403"/>
      <c r="J77" s="597"/>
      <c r="Q77"/>
      <c r="R77"/>
      <c r="S77"/>
    </row>
    <row r="78" spans="2:19">
      <c r="B78" s="824" t="s">
        <v>1460</v>
      </c>
      <c r="C78" s="246" t="s">
        <v>1429</v>
      </c>
      <c r="D78" s="270"/>
      <c r="E78" s="270"/>
      <c r="F78" s="348"/>
      <c r="G78" s="398"/>
      <c r="H78" s="395"/>
      <c r="I78" s="395"/>
      <c r="J78" s="481"/>
      <c r="Q78"/>
      <c r="R78"/>
      <c r="S78"/>
    </row>
    <row r="79" spans="2:19" ht="15" thickBot="1">
      <c r="B79" s="819"/>
      <c r="C79" s="250" t="s">
        <v>1431</v>
      </c>
      <c r="D79" s="271"/>
      <c r="E79" s="271"/>
      <c r="F79" s="286"/>
      <c r="G79" s="383"/>
      <c r="H79" s="383"/>
      <c r="I79" s="383"/>
      <c r="J79" s="468"/>
      <c r="Q79"/>
      <c r="R79"/>
      <c r="S79"/>
    </row>
    <row r="80" spans="2:19">
      <c r="B80" s="824" t="s">
        <v>1461</v>
      </c>
      <c r="C80" s="246" t="s">
        <v>1429</v>
      </c>
      <c r="D80" s="281"/>
      <c r="E80" s="281"/>
      <c r="F80" s="281"/>
      <c r="G80" s="395"/>
      <c r="H80" s="395"/>
      <c r="I80" s="395"/>
      <c r="J80" s="481"/>
      <c r="Q80"/>
      <c r="R80"/>
      <c r="S80"/>
    </row>
    <row r="81" spans="2:19" ht="15" thickBot="1">
      <c r="B81" s="819"/>
      <c r="C81" s="250" t="s">
        <v>1431</v>
      </c>
      <c r="D81" s="271"/>
      <c r="E81" s="271"/>
      <c r="F81" s="271"/>
      <c r="G81" s="383"/>
      <c r="H81" s="383"/>
      <c r="I81" s="383"/>
      <c r="J81" s="468"/>
      <c r="Q81"/>
      <c r="R81"/>
      <c r="S81"/>
    </row>
    <row r="82" spans="2:19">
      <c r="B82" s="824" t="s">
        <v>1462</v>
      </c>
      <c r="C82" s="246" t="s">
        <v>1429</v>
      </c>
      <c r="D82" s="281"/>
      <c r="E82" s="281"/>
      <c r="F82" s="281"/>
      <c r="G82" s="395"/>
      <c r="H82" s="395"/>
      <c r="I82" s="395"/>
      <c r="J82" s="481"/>
      <c r="Q82"/>
      <c r="R82"/>
      <c r="S82"/>
    </row>
    <row r="83" spans="2:19" ht="15" thickBot="1">
      <c r="B83" s="819"/>
      <c r="C83" s="250" t="s">
        <v>1431</v>
      </c>
      <c r="D83" s="271"/>
      <c r="E83" s="271"/>
      <c r="F83" s="271"/>
      <c r="G83" s="383"/>
      <c r="H83" s="389"/>
      <c r="I83" s="389"/>
      <c r="J83" s="477"/>
      <c r="Q83"/>
      <c r="R83"/>
      <c r="S83"/>
    </row>
    <row r="84" spans="2:19">
      <c r="B84" s="824" t="s">
        <v>892</v>
      </c>
      <c r="C84" s="246" t="s">
        <v>1429</v>
      </c>
      <c r="D84" s="272"/>
      <c r="E84" s="272"/>
      <c r="F84" s="410"/>
      <c r="G84" s="412"/>
      <c r="H84" s="398"/>
      <c r="I84" s="398"/>
      <c r="J84" s="481"/>
      <c r="Q84"/>
      <c r="R84"/>
      <c r="S84"/>
    </row>
    <row r="85" spans="2:19" ht="15" thickBot="1">
      <c r="B85" s="819"/>
      <c r="C85" s="250" t="s">
        <v>1431</v>
      </c>
      <c r="D85" s="284"/>
      <c r="E85" s="285"/>
      <c r="F85" s="284"/>
      <c r="G85" s="389"/>
      <c r="H85" s="389"/>
      <c r="I85" s="383"/>
      <c r="J85" s="477"/>
      <c r="Q85"/>
      <c r="R85"/>
      <c r="S85"/>
    </row>
    <row r="86" spans="2:19">
      <c r="B86" s="824" t="s">
        <v>851</v>
      </c>
      <c r="C86" s="246" t="s">
        <v>1429</v>
      </c>
      <c r="D86" s="272"/>
      <c r="E86" s="272"/>
      <c r="F86" s="272"/>
      <c r="G86" s="397"/>
      <c r="H86" s="398"/>
      <c r="I86" s="379"/>
      <c r="J86" s="463"/>
      <c r="Q86"/>
      <c r="R86"/>
      <c r="S86"/>
    </row>
    <row r="87" spans="2:19" ht="15" thickBot="1">
      <c r="B87" s="819"/>
      <c r="C87" s="250" t="s">
        <v>1431</v>
      </c>
      <c r="D87" s="257"/>
      <c r="E87" s="257"/>
      <c r="F87" s="257"/>
      <c r="G87" s="390"/>
      <c r="H87" s="390"/>
      <c r="I87" s="575"/>
      <c r="J87" s="464"/>
      <c r="Q87"/>
      <c r="R87"/>
      <c r="S87"/>
    </row>
    <row r="88" spans="2:19">
      <c r="B88" s="824" t="s">
        <v>1463</v>
      </c>
      <c r="C88" s="246" t="s">
        <v>1429</v>
      </c>
      <c r="D88" s="272"/>
      <c r="E88" s="270"/>
      <c r="F88" s="270"/>
      <c r="G88" s="397"/>
      <c r="H88" s="398"/>
      <c r="I88" s="398"/>
      <c r="J88" s="467"/>
      <c r="Q88"/>
      <c r="R88"/>
      <c r="S88"/>
    </row>
    <row r="89" spans="2:19" ht="15" thickBot="1">
      <c r="B89" s="819"/>
      <c r="C89" s="250" t="s">
        <v>1431</v>
      </c>
      <c r="D89" s="252"/>
      <c r="E89" s="252"/>
      <c r="F89" s="252"/>
      <c r="G89" s="389"/>
      <c r="H89" s="389"/>
      <c r="I89" s="383"/>
      <c r="J89" s="468"/>
      <c r="Q89"/>
      <c r="R89"/>
      <c r="S89"/>
    </row>
    <row r="90" spans="2:19">
      <c r="B90" s="824" t="s">
        <v>1464</v>
      </c>
      <c r="C90" s="246" t="s">
        <v>1429</v>
      </c>
      <c r="D90" s="281"/>
      <c r="E90" s="281"/>
      <c r="F90" s="281"/>
      <c r="G90" s="395"/>
      <c r="H90" s="395"/>
      <c r="I90" s="386"/>
      <c r="J90" s="467"/>
      <c r="Q90"/>
      <c r="R90"/>
      <c r="S90"/>
    </row>
    <row r="91" spans="2:19" ht="15" thickBot="1">
      <c r="B91" s="819"/>
      <c r="C91" s="250" t="s">
        <v>1431</v>
      </c>
      <c r="D91" s="276"/>
      <c r="E91" s="271"/>
      <c r="F91" s="271"/>
      <c r="G91" s="383"/>
      <c r="H91" s="383"/>
      <c r="I91" s="402"/>
      <c r="J91" s="468"/>
      <c r="Q91"/>
      <c r="R91"/>
      <c r="S91"/>
    </row>
    <row r="92" spans="2:19">
      <c r="B92" s="824" t="s">
        <v>733</v>
      </c>
      <c r="C92" s="246" t="s">
        <v>1429</v>
      </c>
      <c r="D92" s="281"/>
      <c r="E92" s="281"/>
      <c r="F92" s="281"/>
      <c r="G92" s="395"/>
      <c r="H92" s="395"/>
      <c r="I92" s="395"/>
      <c r="J92" s="481"/>
      <c r="Q92"/>
      <c r="R92"/>
      <c r="S92"/>
    </row>
    <row r="93" spans="2:19" ht="15" thickBot="1">
      <c r="B93" s="819"/>
      <c r="C93" s="250" t="s">
        <v>1431</v>
      </c>
      <c r="D93" s="251"/>
      <c r="E93" s="271"/>
      <c r="F93" s="271"/>
      <c r="G93" s="383"/>
      <c r="H93" s="383"/>
      <c r="I93" s="383"/>
      <c r="J93" s="468"/>
      <c r="Q93"/>
      <c r="R93"/>
      <c r="S93"/>
    </row>
    <row r="94" spans="2:19">
      <c r="B94" s="824" t="s">
        <v>814</v>
      </c>
      <c r="C94" s="246" t="s">
        <v>1429</v>
      </c>
      <c r="D94" s="281"/>
      <c r="E94" s="287"/>
      <c r="F94" s="287"/>
      <c r="G94" s="379"/>
      <c r="H94" s="379"/>
      <c r="I94" s="395"/>
      <c r="J94" s="481"/>
      <c r="Q94"/>
      <c r="R94"/>
      <c r="S94"/>
    </row>
    <row r="95" spans="2:19" ht="15" thickBot="1">
      <c r="B95" s="819"/>
      <c r="C95" s="250" t="s">
        <v>1431</v>
      </c>
      <c r="D95" s="271"/>
      <c r="E95" s="271"/>
      <c r="F95" s="271"/>
      <c r="G95" s="383"/>
      <c r="H95" s="389"/>
      <c r="I95" s="383"/>
      <c r="J95" s="477"/>
      <c r="Q95"/>
      <c r="R95"/>
      <c r="S95"/>
    </row>
    <row r="96" spans="2:19">
      <c r="B96" s="802" t="s">
        <v>1465</v>
      </c>
      <c r="C96" s="803"/>
      <c r="D96" s="803"/>
      <c r="E96" s="803"/>
      <c r="F96" s="803"/>
      <c r="G96" s="803"/>
      <c r="H96" s="803"/>
      <c r="I96" s="803"/>
      <c r="J96" s="804"/>
      <c r="Q96"/>
      <c r="R96"/>
      <c r="S96"/>
    </row>
    <row r="97" spans="2:19" ht="15" thickBot="1">
      <c r="B97" s="805"/>
      <c r="C97" s="806"/>
      <c r="D97" s="806"/>
      <c r="E97" s="806"/>
      <c r="F97" s="806"/>
      <c r="G97" s="806"/>
      <c r="H97" s="806"/>
      <c r="I97" s="806"/>
      <c r="J97" s="807"/>
      <c r="Q97"/>
      <c r="R97"/>
      <c r="S97"/>
    </row>
    <row r="98" spans="2:19">
      <c r="B98" s="824" t="s">
        <v>1466</v>
      </c>
      <c r="C98" s="246" t="s">
        <v>1429</v>
      </c>
      <c r="D98" s="263"/>
      <c r="E98" s="281"/>
      <c r="F98" s="281"/>
      <c r="G98" s="395"/>
      <c r="H98" s="395"/>
      <c r="I98" s="395"/>
      <c r="J98" s="481"/>
      <c r="Q98"/>
      <c r="R98"/>
      <c r="S98"/>
    </row>
    <row r="99" spans="2:19" ht="15" thickBot="1">
      <c r="B99" s="819"/>
      <c r="C99" s="250" t="s">
        <v>1431</v>
      </c>
      <c r="D99" s="271"/>
      <c r="E99" s="271"/>
      <c r="F99" s="271"/>
      <c r="G99" s="382"/>
      <c r="H99" s="383"/>
      <c r="I99" s="383"/>
      <c r="J99" s="468"/>
      <c r="Q99"/>
      <c r="R99"/>
      <c r="S99"/>
    </row>
    <row r="100" spans="2:19">
      <c r="B100" s="828" t="s">
        <v>793</v>
      </c>
      <c r="C100" s="246" t="s">
        <v>1429</v>
      </c>
      <c r="D100" s="281"/>
      <c r="E100" s="281"/>
      <c r="F100" s="281"/>
      <c r="G100" s="395"/>
      <c r="H100" s="458"/>
      <c r="I100" s="458"/>
      <c r="J100" s="495"/>
      <c r="Q100"/>
      <c r="R100"/>
      <c r="S100"/>
    </row>
    <row r="101" spans="2:19" ht="15" thickBot="1">
      <c r="B101" s="829"/>
      <c r="C101" s="250" t="s">
        <v>1431</v>
      </c>
      <c r="D101" s="271"/>
      <c r="E101" s="271"/>
      <c r="F101" s="271"/>
      <c r="G101" s="383"/>
      <c r="H101" s="383"/>
      <c r="I101" s="383"/>
      <c r="J101" s="468"/>
      <c r="Q101"/>
      <c r="R101"/>
      <c r="S101"/>
    </row>
    <row r="102" spans="2:19">
      <c r="B102" s="824" t="s">
        <v>1467</v>
      </c>
      <c r="C102" s="246" t="s">
        <v>1429</v>
      </c>
      <c r="D102" s="272"/>
      <c r="E102" s="281"/>
      <c r="F102" s="281"/>
      <c r="G102" s="395"/>
      <c r="H102" s="395"/>
      <c r="I102" s="395"/>
      <c r="J102" s="481"/>
      <c r="Q102"/>
      <c r="R102"/>
      <c r="S102"/>
    </row>
    <row r="103" spans="2:19" ht="15" thickBot="1">
      <c r="B103" s="819"/>
      <c r="C103" s="250" t="s">
        <v>1431</v>
      </c>
      <c r="D103" s="271"/>
      <c r="E103" s="271"/>
      <c r="F103" s="271"/>
      <c r="G103" s="383"/>
      <c r="H103" s="383"/>
      <c r="I103" s="383"/>
      <c r="J103" s="468"/>
      <c r="Q103"/>
      <c r="R103"/>
      <c r="S103"/>
    </row>
    <row r="104" spans="2:19">
      <c r="B104" s="824" t="s">
        <v>1468</v>
      </c>
      <c r="C104" s="246" t="s">
        <v>1429</v>
      </c>
      <c r="D104" s="272"/>
      <c r="E104" s="275"/>
      <c r="F104" s="275"/>
      <c r="G104" s="386"/>
      <c r="H104" s="386"/>
      <c r="I104" s="386"/>
      <c r="J104" s="497"/>
      <c r="Q104"/>
      <c r="R104"/>
      <c r="S104"/>
    </row>
    <row r="105" spans="2:19" ht="15" thickBot="1">
      <c r="B105" s="819"/>
      <c r="C105" s="250" t="s">
        <v>1431</v>
      </c>
      <c r="D105" s="271"/>
      <c r="E105" s="277"/>
      <c r="F105" s="277"/>
      <c r="G105" s="402"/>
      <c r="H105" s="402"/>
      <c r="I105" s="402"/>
      <c r="J105" s="498"/>
      <c r="Q105"/>
      <c r="R105"/>
      <c r="S105"/>
    </row>
    <row r="106" spans="2:19">
      <c r="B106" s="824" t="s">
        <v>1469</v>
      </c>
      <c r="C106" s="246" t="s">
        <v>1429</v>
      </c>
      <c r="D106" s="272"/>
      <c r="E106" s="275"/>
      <c r="F106" s="275"/>
      <c r="G106" s="386"/>
      <c r="H106" s="386"/>
      <c r="I106" s="386"/>
      <c r="J106" s="497"/>
      <c r="Q106"/>
      <c r="R106"/>
      <c r="S106"/>
    </row>
    <row r="107" spans="2:19" ht="15" thickBot="1">
      <c r="B107" s="819"/>
      <c r="C107" s="250" t="s">
        <v>1431</v>
      </c>
      <c r="D107" s="271"/>
      <c r="E107" s="277"/>
      <c r="F107" s="277"/>
      <c r="G107" s="402"/>
      <c r="H107" s="402"/>
      <c r="I107" s="402"/>
      <c r="J107" s="498"/>
      <c r="Q107"/>
      <c r="R107"/>
      <c r="S107"/>
    </row>
    <row r="108" spans="2:19">
      <c r="B108" s="824" t="s">
        <v>1470</v>
      </c>
      <c r="C108" s="246" t="s">
        <v>1429</v>
      </c>
      <c r="D108" s="281"/>
      <c r="E108" s="281"/>
      <c r="F108" s="281"/>
      <c r="G108" s="379"/>
      <c r="H108" s="395"/>
      <c r="I108" s="386"/>
      <c r="J108" s="497"/>
      <c r="Q108"/>
      <c r="R108"/>
      <c r="S108"/>
    </row>
    <row r="109" spans="2:19" ht="15" thickBot="1">
      <c r="B109" s="819"/>
      <c r="C109" s="250" t="s">
        <v>1431</v>
      </c>
      <c r="D109" s="251"/>
      <c r="E109" s="251"/>
      <c r="F109" s="251"/>
      <c r="G109" s="383"/>
      <c r="H109" s="383"/>
      <c r="I109" s="383"/>
      <c r="J109" s="468"/>
      <c r="Q109"/>
      <c r="R109"/>
      <c r="S109"/>
    </row>
    <row r="110" spans="2:19">
      <c r="B110" s="824" t="s">
        <v>1471</v>
      </c>
      <c r="C110" s="246" t="s">
        <v>1429</v>
      </c>
      <c r="D110" s="281"/>
      <c r="E110" s="281"/>
      <c r="F110" s="281"/>
      <c r="G110" s="395"/>
      <c r="H110" s="386"/>
      <c r="I110" s="386"/>
      <c r="J110" s="497"/>
    </row>
    <row r="111" spans="2:19" ht="15" thickBot="1">
      <c r="B111" s="819"/>
      <c r="C111" s="250" t="s">
        <v>1431</v>
      </c>
      <c r="D111" s="271"/>
      <c r="E111" s="271"/>
      <c r="F111" s="271"/>
      <c r="G111" s="383"/>
      <c r="H111" s="383"/>
      <c r="I111" s="383"/>
      <c r="J111" s="477"/>
    </row>
    <row r="112" spans="2:19">
      <c r="B112" s="824" t="s">
        <v>721</v>
      </c>
      <c r="C112" s="246" t="s">
        <v>1429</v>
      </c>
      <c r="D112" s="275"/>
      <c r="E112" s="275"/>
      <c r="F112" s="406"/>
      <c r="G112" s="386"/>
      <c r="H112" s="386"/>
      <c r="I112" s="386"/>
      <c r="J112" s="481"/>
    </row>
    <row r="113" spans="2:10" ht="15" thickBot="1">
      <c r="B113" s="819"/>
      <c r="C113" s="250" t="s">
        <v>1431</v>
      </c>
      <c r="D113" s="276"/>
      <c r="E113" s="276"/>
      <c r="F113" s="276"/>
      <c r="G113" s="385"/>
      <c r="H113" s="385"/>
      <c r="I113" s="383"/>
      <c r="J113" s="468"/>
    </row>
    <row r="114" spans="2:10">
      <c r="B114" s="802" t="s">
        <v>1472</v>
      </c>
      <c r="C114" s="803"/>
      <c r="D114" s="803"/>
      <c r="E114" s="803"/>
      <c r="F114" s="803"/>
      <c r="G114" s="803"/>
      <c r="H114" s="803"/>
      <c r="I114" s="803"/>
      <c r="J114" s="804"/>
    </row>
    <row r="115" spans="2:10" ht="15" thickBot="1">
      <c r="B115" s="805"/>
      <c r="C115" s="806"/>
      <c r="D115" s="806"/>
      <c r="E115" s="806"/>
      <c r="F115" s="806"/>
      <c r="G115" s="806"/>
      <c r="H115" s="806"/>
      <c r="I115" s="806"/>
      <c r="J115" s="807"/>
    </row>
    <row r="116" spans="2:10">
      <c r="B116" s="824" t="s">
        <v>1473</v>
      </c>
      <c r="C116" s="246" t="s">
        <v>1429</v>
      </c>
      <c r="D116" s="272"/>
      <c r="E116" s="272"/>
      <c r="F116" s="263"/>
      <c r="G116" s="397"/>
      <c r="H116" s="397"/>
      <c r="I116" s="397"/>
      <c r="J116" s="483"/>
    </row>
    <row r="117" spans="2:10" ht="15" thickBot="1">
      <c r="B117" s="819"/>
      <c r="C117" s="250" t="s">
        <v>1431</v>
      </c>
      <c r="D117" s="276"/>
      <c r="E117" s="274"/>
      <c r="F117" s="274"/>
      <c r="G117" s="384"/>
      <c r="H117" s="402"/>
      <c r="I117" s="384"/>
      <c r="J117" s="498"/>
    </row>
    <row r="118" spans="2:10">
      <c r="B118" s="824" t="s">
        <v>1474</v>
      </c>
      <c r="C118" s="246" t="s">
        <v>1429</v>
      </c>
      <c r="D118" s="263"/>
      <c r="E118" s="263"/>
      <c r="F118" s="263"/>
      <c r="G118" s="378"/>
      <c r="H118" s="458"/>
      <c r="I118" s="458"/>
      <c r="J118" s="495"/>
    </row>
    <row r="119" spans="2:10" ht="15" thickBot="1">
      <c r="B119" s="819"/>
      <c r="C119" s="250" t="s">
        <v>1431</v>
      </c>
      <c r="D119" s="276"/>
      <c r="E119" s="276"/>
      <c r="F119" s="276"/>
      <c r="G119" s="402"/>
      <c r="H119" s="402"/>
      <c r="I119" s="385"/>
      <c r="J119" s="473"/>
    </row>
    <row r="120" spans="2:10">
      <c r="B120" s="824" t="s">
        <v>882</v>
      </c>
      <c r="C120" s="246" t="s">
        <v>1429</v>
      </c>
      <c r="D120" s="263"/>
      <c r="E120" s="263"/>
      <c r="F120" s="347"/>
      <c r="G120" s="413"/>
      <c r="H120" s="458"/>
      <c r="I120" s="458"/>
      <c r="J120" s="481"/>
    </row>
    <row r="121" spans="2:10" ht="15" thickBot="1">
      <c r="B121" s="819"/>
      <c r="C121" s="250" t="s">
        <v>1431</v>
      </c>
      <c r="D121" s="276"/>
      <c r="E121" s="286"/>
      <c r="F121" s="286"/>
      <c r="G121" s="403"/>
      <c r="H121" s="385"/>
      <c r="I121" s="381"/>
      <c r="J121" s="462"/>
    </row>
    <row r="122" spans="2:10">
      <c r="B122" s="824" t="s">
        <v>768</v>
      </c>
      <c r="C122" s="246" t="s">
        <v>1429</v>
      </c>
      <c r="D122" s="281"/>
      <c r="E122" s="281"/>
      <c r="F122" s="281"/>
      <c r="G122" s="395"/>
      <c r="H122" s="395"/>
      <c r="I122" s="395"/>
      <c r="J122" s="481"/>
    </row>
    <row r="123" spans="2:10" ht="15" thickBot="1">
      <c r="B123" s="819"/>
      <c r="C123" s="250" t="s">
        <v>1431</v>
      </c>
      <c r="D123" s="251"/>
      <c r="E123" s="257"/>
      <c r="F123" s="251"/>
      <c r="G123" s="396"/>
      <c r="H123" s="396"/>
      <c r="I123" s="396"/>
      <c r="J123" s="462"/>
    </row>
    <row r="124" spans="2:10">
      <c r="B124" s="824" t="s">
        <v>1475</v>
      </c>
      <c r="C124" s="246" t="s">
        <v>1429</v>
      </c>
      <c r="D124" s="263"/>
      <c r="E124" s="288"/>
      <c r="F124" s="281"/>
      <c r="G124" s="386"/>
      <c r="H124" s="395"/>
      <c r="I124" s="386"/>
      <c r="J124" s="497"/>
    </row>
    <row r="125" spans="2:10" ht="15" thickBot="1">
      <c r="B125" s="819"/>
      <c r="C125" s="250" t="s">
        <v>1431</v>
      </c>
      <c r="D125" s="251"/>
      <c r="E125" s="285"/>
      <c r="F125" s="271"/>
      <c r="G125" s="402"/>
      <c r="H125" s="383"/>
      <c r="I125" s="402"/>
      <c r="J125" s="498"/>
    </row>
    <row r="126" spans="2:10">
      <c r="B126" s="824" t="s">
        <v>796</v>
      </c>
      <c r="C126" s="246" t="s">
        <v>1429</v>
      </c>
      <c r="D126" s="247"/>
      <c r="E126" s="247"/>
      <c r="F126" s="247"/>
      <c r="G126" s="388"/>
      <c r="H126" s="388"/>
      <c r="I126" s="388"/>
      <c r="J126" s="481"/>
    </row>
    <row r="127" spans="2:10" ht="15" thickBot="1">
      <c r="B127" s="819"/>
      <c r="C127" s="250" t="s">
        <v>1431</v>
      </c>
      <c r="D127" s="257"/>
      <c r="E127" s="271"/>
      <c r="F127" s="251"/>
      <c r="G127" s="396"/>
      <c r="H127" s="396"/>
      <c r="I127" s="383"/>
      <c r="J127" s="462"/>
    </row>
    <row r="128" spans="2:10">
      <c r="B128" s="824" t="s">
        <v>1476</v>
      </c>
      <c r="C128" s="246" t="s">
        <v>1429</v>
      </c>
      <c r="D128" s="281"/>
      <c r="E128" s="281"/>
      <c r="F128" s="281"/>
      <c r="G128" s="395"/>
      <c r="H128" s="395"/>
      <c r="I128" s="388"/>
      <c r="J128" s="481"/>
    </row>
    <row r="129" spans="2:10" ht="15" thickBot="1">
      <c r="B129" s="819"/>
      <c r="C129" s="250" t="s">
        <v>1431</v>
      </c>
      <c r="D129" s="271"/>
      <c r="E129" s="271"/>
      <c r="F129" s="271"/>
      <c r="G129" s="383"/>
      <c r="H129" s="383"/>
      <c r="I129" s="383"/>
      <c r="J129" s="468"/>
    </row>
    <row r="130" spans="2:10">
      <c r="B130" s="824" t="s">
        <v>1477</v>
      </c>
      <c r="C130" s="246" t="s">
        <v>1429</v>
      </c>
      <c r="D130" s="287"/>
      <c r="E130" s="287"/>
      <c r="F130" s="287"/>
      <c r="G130" s="379"/>
      <c r="H130" s="379"/>
      <c r="I130" s="379"/>
      <c r="J130" s="481"/>
    </row>
    <row r="131" spans="2:10" ht="15" thickBot="1">
      <c r="B131" s="819"/>
      <c r="C131" s="250" t="s">
        <v>1431</v>
      </c>
      <c r="D131" s="251"/>
      <c r="E131" s="251"/>
      <c r="F131" s="251"/>
      <c r="G131" s="414"/>
      <c r="H131" s="414"/>
      <c r="I131" s="414"/>
      <c r="J131" s="462"/>
    </row>
    <row r="132" spans="2:10">
      <c r="B132" s="824" t="s">
        <v>1478</v>
      </c>
      <c r="C132" s="246" t="s">
        <v>1429</v>
      </c>
      <c r="D132" s="281"/>
      <c r="E132" s="287"/>
      <c r="F132" s="281"/>
      <c r="G132" s="395"/>
      <c r="H132" s="395"/>
      <c r="I132" s="379"/>
      <c r="J132" s="463"/>
    </row>
    <row r="133" spans="2:10" ht="15" thickBot="1">
      <c r="B133" s="830"/>
      <c r="C133" s="599" t="s">
        <v>1431</v>
      </c>
      <c r="D133" s="600"/>
      <c r="E133" s="601"/>
      <c r="F133" s="601"/>
      <c r="G133" s="602"/>
      <c r="H133" s="603"/>
      <c r="I133" s="604"/>
      <c r="J133" s="605"/>
    </row>
    <row r="134" spans="2:10">
      <c r="B134" s="824" t="s">
        <v>1479</v>
      </c>
      <c r="C134" s="246" t="s">
        <v>1429</v>
      </c>
      <c r="D134" s="288"/>
      <c r="E134" s="281"/>
      <c r="F134" s="347"/>
      <c r="G134" s="379"/>
      <c r="H134" s="459"/>
      <c r="I134" s="576"/>
      <c r="J134" s="499"/>
    </row>
    <row r="135" spans="2:10" ht="15" thickBot="1">
      <c r="B135" s="819"/>
      <c r="C135" s="250" t="s">
        <v>1431</v>
      </c>
      <c r="D135" s="285"/>
      <c r="E135" s="271"/>
      <c r="F135" s="257"/>
      <c r="G135" s="396"/>
      <c r="H135" s="390"/>
      <c r="I135" s="575"/>
      <c r="J135" s="496"/>
    </row>
    <row r="136" spans="2:10">
      <c r="B136" s="289"/>
    </row>
    <row r="137" spans="2:10">
      <c r="B137" s="289"/>
    </row>
  </sheetData>
  <sheetProtection formatCells="0" formatColumns="0" formatRows="0" insertColumns="0" insertRows="0" insertHyperlinks="0" deleteColumns="0" deleteRows="0" sort="0" autoFilter="0" pivotTables="0"/>
  <mergeCells count="96">
    <mergeCell ref="V6:V7"/>
    <mergeCell ref="B62:B63"/>
    <mergeCell ref="B40:B41"/>
    <mergeCell ref="B42:B43"/>
    <mergeCell ref="B44:B45"/>
    <mergeCell ref="B46:B47"/>
    <mergeCell ref="B50:B51"/>
    <mergeCell ref="B52:B53"/>
    <mergeCell ref="B54:B55"/>
    <mergeCell ref="B56:B57"/>
    <mergeCell ref="B58:B59"/>
    <mergeCell ref="B60:B61"/>
    <mergeCell ref="B22:B23"/>
    <mergeCell ref="N22:N23"/>
    <mergeCell ref="O22:O23"/>
    <mergeCell ref="B38:B39"/>
    <mergeCell ref="B134:B135"/>
    <mergeCell ref="B112:B113"/>
    <mergeCell ref="B116:B117"/>
    <mergeCell ref="B118:B119"/>
    <mergeCell ref="B120:B121"/>
    <mergeCell ref="B122:B123"/>
    <mergeCell ref="B124:B125"/>
    <mergeCell ref="B126:B127"/>
    <mergeCell ref="B128:B129"/>
    <mergeCell ref="B130:B131"/>
    <mergeCell ref="B132:B133"/>
    <mergeCell ref="B114:J115"/>
    <mergeCell ref="B110:B111"/>
    <mergeCell ref="B88:B89"/>
    <mergeCell ref="B90:B91"/>
    <mergeCell ref="B92:B93"/>
    <mergeCell ref="B94:B95"/>
    <mergeCell ref="B98:B99"/>
    <mergeCell ref="B100:B101"/>
    <mergeCell ref="B102:B103"/>
    <mergeCell ref="B104:B105"/>
    <mergeCell ref="B106:B107"/>
    <mergeCell ref="B108:B109"/>
    <mergeCell ref="B96:J97"/>
    <mergeCell ref="B86:B87"/>
    <mergeCell ref="B64:B65"/>
    <mergeCell ref="B66:B67"/>
    <mergeCell ref="B68:B69"/>
    <mergeCell ref="B70:B71"/>
    <mergeCell ref="B72:B73"/>
    <mergeCell ref="B76:B77"/>
    <mergeCell ref="B78:B79"/>
    <mergeCell ref="B80:B81"/>
    <mergeCell ref="B82:B83"/>
    <mergeCell ref="B84:B85"/>
    <mergeCell ref="B24:B25"/>
    <mergeCell ref="N24:N25"/>
    <mergeCell ref="O24:O25"/>
    <mergeCell ref="B26:B27"/>
    <mergeCell ref="N26:N27"/>
    <mergeCell ref="O26:O27"/>
    <mergeCell ref="B28:B29"/>
    <mergeCell ref="B30:B31"/>
    <mergeCell ref="B32:B33"/>
    <mergeCell ref="B34:B35"/>
    <mergeCell ref="B36:B37"/>
    <mergeCell ref="B18:B19"/>
    <mergeCell ref="N18:N19"/>
    <mergeCell ref="O18:O19"/>
    <mergeCell ref="B20:B21"/>
    <mergeCell ref="N20:N21"/>
    <mergeCell ref="O20:O21"/>
    <mergeCell ref="B14:B15"/>
    <mergeCell ref="N14:N15"/>
    <mergeCell ref="O14:O15"/>
    <mergeCell ref="B16:B17"/>
    <mergeCell ref="N16:N17"/>
    <mergeCell ref="O16:O17"/>
    <mergeCell ref="B10:B11"/>
    <mergeCell ref="N10:N11"/>
    <mergeCell ref="O10:O11"/>
    <mergeCell ref="B12:B13"/>
    <mergeCell ref="N12:N13"/>
    <mergeCell ref="O12:O13"/>
    <mergeCell ref="B6:J7"/>
    <mergeCell ref="W6:W7"/>
    <mergeCell ref="N5:W5"/>
    <mergeCell ref="B48:J49"/>
    <mergeCell ref="B74:J75"/>
    <mergeCell ref="U6:U7"/>
    <mergeCell ref="T6:T7"/>
    <mergeCell ref="N6:N7"/>
    <mergeCell ref="O6:O7"/>
    <mergeCell ref="P6:P7"/>
    <mergeCell ref="Q6:Q7"/>
    <mergeCell ref="R6:R7"/>
    <mergeCell ref="S6:S7"/>
    <mergeCell ref="B8:B9"/>
    <mergeCell ref="N8:N9"/>
    <mergeCell ref="O8:O9"/>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3"/>
  </sheetPr>
  <dimension ref="A1:N64"/>
  <sheetViews>
    <sheetView zoomScale="70" zoomScaleNormal="70" workbookViewId="0">
      <selection activeCell="H33" sqref="H33"/>
    </sheetView>
  </sheetViews>
  <sheetFormatPr baseColWidth="10" defaultRowHeight="14.5"/>
  <cols>
    <col min="1" max="1" width="17.1796875" bestFit="1" customWidth="1"/>
    <col min="2" max="2" width="24.81640625" customWidth="1"/>
    <col min="3" max="3" width="44.1796875" bestFit="1" customWidth="1"/>
    <col min="4" max="4" width="15.1796875" bestFit="1" customWidth="1"/>
    <col min="5" max="5" width="11.81640625" bestFit="1" customWidth="1"/>
  </cols>
  <sheetData>
    <row r="1" spans="1:14" ht="18.75" customHeight="1">
      <c r="A1" s="683" t="s">
        <v>1948</v>
      </c>
      <c r="B1" s="684"/>
      <c r="C1" s="684"/>
      <c r="D1" s="684"/>
      <c r="E1" s="684"/>
      <c r="G1" s="508"/>
      <c r="H1" s="508"/>
      <c r="I1" s="508"/>
      <c r="J1" s="508"/>
      <c r="K1" s="508"/>
      <c r="L1" s="508"/>
      <c r="M1" s="508"/>
      <c r="N1" s="508"/>
    </row>
    <row r="2" spans="1:14">
      <c r="A2" s="677"/>
      <c r="B2" s="831" t="s">
        <v>1362</v>
      </c>
      <c r="C2" s="833" t="s">
        <v>896</v>
      </c>
      <c r="D2" s="835" t="s">
        <v>1565</v>
      </c>
      <c r="E2" s="837" t="s">
        <v>1566</v>
      </c>
      <c r="G2" s="508"/>
      <c r="H2" s="508"/>
      <c r="I2" s="508"/>
      <c r="J2" s="508"/>
      <c r="K2" s="508"/>
      <c r="L2" s="508"/>
      <c r="M2" s="508"/>
      <c r="N2" s="508"/>
    </row>
    <row r="3" spans="1:14">
      <c r="A3" s="678"/>
      <c r="B3" s="832"/>
      <c r="C3" s="834"/>
      <c r="D3" s="836"/>
      <c r="E3" s="838"/>
      <c r="G3" s="508"/>
      <c r="H3" s="508"/>
      <c r="I3" s="508"/>
      <c r="J3" s="508"/>
      <c r="K3" s="508"/>
      <c r="L3" s="508"/>
      <c r="M3" s="508"/>
      <c r="N3" s="508"/>
    </row>
    <row r="4" spans="1:14">
      <c r="A4" s="175"/>
      <c r="B4" s="176"/>
      <c r="C4" s="175" t="s">
        <v>1039</v>
      </c>
      <c r="D4" s="48">
        <f>AVERAGE(Dat1fix!LZ67:MC67)</f>
        <v>607.75</v>
      </c>
      <c r="E4" s="48">
        <f>Dat1fix!MD67</f>
        <v>2376</v>
      </c>
      <c r="G4" s="508"/>
      <c r="H4" s="508"/>
      <c r="I4" s="508"/>
      <c r="J4" s="508"/>
      <c r="K4" s="508"/>
      <c r="L4" s="508"/>
      <c r="M4" s="508"/>
      <c r="N4" s="508"/>
    </row>
    <row r="5" spans="1:14">
      <c r="A5" s="177"/>
      <c r="B5" s="178"/>
      <c r="C5" s="177" t="s">
        <v>1046</v>
      </c>
      <c r="D5" s="49">
        <f>AVERAGE(Dat1fix!LZ68:MC68)</f>
        <v>222</v>
      </c>
      <c r="E5" s="49">
        <f>Dat1fix!MD68</f>
        <v>1079</v>
      </c>
      <c r="G5" s="508"/>
      <c r="H5" s="508"/>
      <c r="I5" s="508"/>
      <c r="J5" s="508"/>
      <c r="K5" s="508"/>
      <c r="L5" s="508"/>
      <c r="M5" s="508"/>
      <c r="N5" s="508"/>
    </row>
    <row r="6" spans="1:14">
      <c r="A6" s="177"/>
      <c r="B6" s="178"/>
      <c r="C6" s="177" t="s">
        <v>1047</v>
      </c>
      <c r="D6" s="49">
        <f>AVERAGE(Dat1fix!LZ69:MC69)</f>
        <v>385.75</v>
      </c>
      <c r="E6" s="49">
        <f>Dat1fix!MD69</f>
        <v>1297</v>
      </c>
      <c r="G6" s="508"/>
      <c r="H6" s="508"/>
      <c r="I6" s="508"/>
      <c r="J6" s="508"/>
      <c r="K6" s="508"/>
      <c r="L6" s="508"/>
      <c r="M6" s="508"/>
      <c r="N6" s="508"/>
    </row>
    <row r="7" spans="1:14" ht="15" customHeight="1">
      <c r="A7" s="672" t="str">
        <f>Dat1fix!B4</f>
        <v>Oslo</v>
      </c>
      <c r="B7" s="673" t="str">
        <f>Dat1fix!C4</f>
        <v>Grønland Voksenopplæringssenter</v>
      </c>
      <c r="C7" s="180" t="str">
        <f>Dat1fix!D4</f>
        <v>Bredtveit fengsel og forvaringsanstalt (HS)</v>
      </c>
      <c r="D7" s="52">
        <f>AVERAGE(Dat1fix!LZ4:MC4)</f>
        <v>14.25</v>
      </c>
      <c r="E7" s="336">
        <f>Dat1fix!MD4</f>
        <v>51</v>
      </c>
      <c r="G7" s="508"/>
      <c r="H7" s="508"/>
      <c r="I7" s="508"/>
      <c r="J7" s="508"/>
      <c r="K7" s="508"/>
      <c r="L7" s="508"/>
      <c r="M7" s="508"/>
      <c r="N7" s="508"/>
    </row>
    <row r="8" spans="1:14">
      <c r="A8" s="672"/>
      <c r="B8" s="673"/>
      <c r="C8" s="180" t="str">
        <f>Dat1fix!D5</f>
        <v>Bredtveit fengsel,  Bredtveitveien avd (LS)</v>
      </c>
      <c r="D8" s="52">
        <f>AVERAGE(Dat1fix!LZ5:MC5)</f>
        <v>11.25</v>
      </c>
      <c r="E8" s="336">
        <f>Dat1fix!MD5</f>
        <v>14</v>
      </c>
      <c r="G8" s="508"/>
      <c r="H8" s="508"/>
      <c r="I8" s="508"/>
      <c r="J8" s="508"/>
      <c r="K8" s="508"/>
      <c r="L8" s="508"/>
      <c r="M8" s="508"/>
      <c r="N8" s="508"/>
    </row>
    <row r="9" spans="1:14">
      <c r="A9" s="672"/>
      <c r="B9" s="673"/>
      <c r="C9" s="180" t="str">
        <f>Dat1fix!D6</f>
        <v>Oslo fengsel avd B (HS)</v>
      </c>
      <c r="D9" s="52">
        <f>AVERAGE(Dat1fix!LZ6:MC6)</f>
        <v>30.75</v>
      </c>
      <c r="E9" s="336">
        <f>Dat1fix!MD6</f>
        <v>96</v>
      </c>
      <c r="G9" s="508"/>
      <c r="H9" s="508"/>
      <c r="I9" s="508"/>
      <c r="J9" s="508"/>
      <c r="K9" s="508"/>
      <c r="L9" s="508"/>
      <c r="M9" s="508"/>
      <c r="N9" s="508"/>
    </row>
    <row r="10" spans="1:14">
      <c r="A10" s="672" t="str">
        <f>Dat1fix!B9</f>
        <v>Akershus</v>
      </c>
      <c r="B10" s="507" t="str">
        <f>Dat1fix!C7</f>
        <v>Rud vgs</v>
      </c>
      <c r="C10" s="180" t="str">
        <f>Dat1fix!D7</f>
        <v>Ila fengsel og forvaringssanstalt (HS)</v>
      </c>
      <c r="D10" s="52">
        <f>AVERAGE(Dat1fix!LZ7:MC7)</f>
        <v>24</v>
      </c>
      <c r="E10" s="336">
        <f>Dat1fix!MD7</f>
        <v>37</v>
      </c>
      <c r="G10" s="508"/>
      <c r="H10" s="508"/>
      <c r="I10" s="508"/>
      <c r="J10" s="508"/>
      <c r="K10" s="508"/>
      <c r="L10" s="508"/>
      <c r="M10" s="508"/>
      <c r="N10" s="508"/>
    </row>
    <row r="11" spans="1:14">
      <c r="A11" s="672"/>
      <c r="B11" s="673" t="str">
        <f>Dat1fix!C9</f>
        <v>Jessheim vgs</v>
      </c>
      <c r="C11" s="180" t="str">
        <f>Dat1fix!D8</f>
        <v>Ullersmo fengsel (HS)</v>
      </c>
      <c r="D11" s="52">
        <f>AVERAGE(Dat1fix!LZ8:MC8)</f>
        <v>27</v>
      </c>
      <c r="E11" s="336">
        <f>Dat1fix!MD8</f>
        <v>63</v>
      </c>
      <c r="G11" s="508"/>
      <c r="H11" s="508"/>
      <c r="I11" s="508"/>
      <c r="J11" s="508"/>
      <c r="K11" s="508"/>
      <c r="L11" s="508"/>
      <c r="M11" s="508"/>
      <c r="N11" s="508"/>
    </row>
    <row r="12" spans="1:14">
      <c r="A12" s="672"/>
      <c r="B12" s="673"/>
      <c r="C12" s="180" t="str">
        <f>Dat1fix!D9</f>
        <v>Ullersmo fengsel Krogsrud avd (LS)</v>
      </c>
      <c r="D12" s="52">
        <f>AVERAGE(Dat1fix!LZ9:MC9)</f>
        <v>8.25</v>
      </c>
      <c r="E12" s="336">
        <f>Dat1fix!MD9</f>
        <v>0</v>
      </c>
      <c r="G12" s="508"/>
      <c r="H12" s="508"/>
      <c r="I12" s="508"/>
      <c r="J12" s="508"/>
      <c r="K12" s="508"/>
      <c r="L12" s="508"/>
      <c r="M12" s="508"/>
      <c r="N12" s="508"/>
    </row>
    <row r="13" spans="1:14">
      <c r="A13" s="672" t="str">
        <f>Dat1fix!B14</f>
        <v>Østfold</v>
      </c>
      <c r="B13" s="655" t="str">
        <f>Dat1fix!C10</f>
        <v>Borg vgs</v>
      </c>
      <c r="C13" s="180" t="str">
        <f>Dat1fix!D10</f>
        <v>Sarpsborg fengsel (HS)</v>
      </c>
      <c r="D13" s="52">
        <f>AVERAGE(Dat1fix!LZ10:MC10)</f>
        <v>0</v>
      </c>
      <c r="E13" s="336">
        <f>Dat1fix!MD10</f>
        <v>14</v>
      </c>
      <c r="G13" s="508"/>
      <c r="H13" s="508"/>
      <c r="I13" s="508"/>
      <c r="J13" s="508"/>
      <c r="K13" s="508"/>
      <c r="L13" s="508"/>
      <c r="M13" s="508"/>
      <c r="N13" s="508"/>
    </row>
    <row r="14" spans="1:14">
      <c r="A14" s="672"/>
      <c r="B14" s="655"/>
      <c r="C14" s="180" t="str">
        <f>Dat1fix!D11</f>
        <v>Ravneberget fengsel (LS)</v>
      </c>
      <c r="D14" s="52">
        <f>AVERAGE(Dat1fix!LZ11:MC11)</f>
        <v>0</v>
      </c>
      <c r="E14" s="336">
        <f>Dat1fix!MD11</f>
        <v>35</v>
      </c>
      <c r="G14" s="508"/>
      <c r="H14" s="508"/>
      <c r="I14" s="508"/>
      <c r="J14" s="508"/>
      <c r="K14" s="508"/>
      <c r="L14" s="508"/>
      <c r="M14" s="508"/>
      <c r="N14" s="508"/>
    </row>
    <row r="15" spans="1:14">
      <c r="A15" s="672"/>
      <c r="B15" s="673" t="str">
        <f>Dat1fix!C13</f>
        <v>Mysen vgs</v>
      </c>
      <c r="C15" s="180" t="str">
        <f>Dat1fix!D12</f>
        <v>Indre Østfold fengsel Trøgstad avd (LS)</v>
      </c>
      <c r="D15" s="52">
        <f>AVERAGE(Dat1fix!LZ12:MC12)</f>
        <v>8.25</v>
      </c>
      <c r="E15" s="336">
        <f>Dat1fix!MD12</f>
        <v>57</v>
      </c>
      <c r="G15" s="508"/>
      <c r="H15" s="508"/>
      <c r="I15" s="508"/>
      <c r="J15" s="508"/>
      <c r="K15" s="508"/>
      <c r="L15" s="508"/>
      <c r="M15" s="508"/>
      <c r="N15" s="508"/>
    </row>
    <row r="16" spans="1:14">
      <c r="A16" s="672"/>
      <c r="B16" s="673"/>
      <c r="C16" s="180" t="str">
        <f>Dat1fix!D13</f>
        <v>Indre Østfold fengsel Eidsberg avd (HS)</v>
      </c>
      <c r="D16" s="52">
        <f>AVERAGE(Dat1fix!LZ13:MC13)</f>
        <v>8.75</v>
      </c>
      <c r="E16" s="336">
        <f>Dat1fix!MD13</f>
        <v>32</v>
      </c>
      <c r="G16" s="508"/>
      <c r="H16" s="508"/>
      <c r="I16" s="508"/>
      <c r="J16" s="508"/>
      <c r="K16" s="508"/>
      <c r="L16" s="508"/>
      <c r="M16" s="508"/>
      <c r="N16" s="508"/>
    </row>
    <row r="17" spans="1:14">
      <c r="A17" s="672"/>
      <c r="B17" s="507" t="str">
        <f>Dat1fix!C14</f>
        <v>Halden vgs</v>
      </c>
      <c r="C17" s="180" t="str">
        <f>Dat1fix!D14</f>
        <v>Halden fengsel (HS)</v>
      </c>
      <c r="D17" s="52">
        <f>AVERAGE(Dat1fix!LZ14:MC14)</f>
        <v>40.75</v>
      </c>
      <c r="E17" s="336">
        <f>Dat1fix!MD14</f>
        <v>120</v>
      </c>
      <c r="G17" s="508"/>
      <c r="H17" s="508"/>
      <c r="I17" s="508"/>
      <c r="J17" s="508"/>
      <c r="K17" s="508"/>
      <c r="L17" s="508"/>
      <c r="M17" s="508"/>
      <c r="N17" s="508"/>
    </row>
    <row r="18" spans="1:14">
      <c r="A18" s="672" t="str">
        <f>Dat1fix!B19</f>
        <v>Hedmark</v>
      </c>
      <c r="B18" s="673" t="str">
        <f>Dat1fix!C17</f>
        <v>Skarnes vgs</v>
      </c>
      <c r="C18" s="180" t="str">
        <f>Dat1fix!D15</f>
        <v>Kongsvinger fengsel avd høyere sikkerhet (HS)</v>
      </c>
      <c r="D18" s="52">
        <f>AVERAGE(Dat1fix!LZ15:MC15)</f>
        <v>0.25</v>
      </c>
      <c r="E18" s="336">
        <f>Dat1fix!MD15</f>
        <v>2</v>
      </c>
      <c r="G18" s="508"/>
      <c r="H18" s="508"/>
      <c r="I18" s="508"/>
      <c r="J18" s="508"/>
      <c r="K18" s="508"/>
      <c r="L18" s="508"/>
      <c r="M18" s="508"/>
      <c r="N18" s="508"/>
    </row>
    <row r="19" spans="1:14">
      <c r="A19" s="672"/>
      <c r="B19" s="673"/>
      <c r="C19" s="180" t="str">
        <f>Dat1fix!D16</f>
        <v>Kongsvinger fengsel avd lavere sikkerhet (LS)</v>
      </c>
      <c r="D19" s="52">
        <f>AVERAGE(Dat1fix!LZ16:MC16)</f>
        <v>0</v>
      </c>
      <c r="E19" s="336">
        <f>Dat1fix!MD16</f>
        <v>0</v>
      </c>
      <c r="G19" s="508"/>
      <c r="H19" s="508"/>
      <c r="I19" s="508"/>
      <c r="J19" s="508"/>
      <c r="K19" s="508"/>
      <c r="L19" s="508"/>
      <c r="M19" s="508"/>
      <c r="N19" s="508"/>
    </row>
    <row r="20" spans="1:14">
      <c r="A20" s="672"/>
      <c r="B20" s="673"/>
      <c r="C20" s="180" t="str">
        <f>Dat1fix!D17</f>
        <v>Hedmark fengsel Bruvoll avd (LS)</v>
      </c>
      <c r="D20" s="52">
        <f>AVERAGE(Dat1fix!LZ17:MC17)</f>
        <v>13.25</v>
      </c>
      <c r="E20" s="336">
        <f>Dat1fix!MD17</f>
        <v>93</v>
      </c>
      <c r="G20" s="508"/>
      <c r="H20" s="508"/>
      <c r="I20" s="508"/>
      <c r="J20" s="508"/>
      <c r="K20" s="508"/>
      <c r="L20" s="508"/>
      <c r="M20" s="508"/>
      <c r="N20" s="508"/>
    </row>
    <row r="21" spans="1:14">
      <c r="A21" s="672"/>
      <c r="B21" s="673" t="str">
        <f>Dat1fix!C19</f>
        <v>Storhamar vgs</v>
      </c>
      <c r="C21" s="180" t="str">
        <f>Dat1fix!D18</f>
        <v>Hedmark fengsel Hamar avd (HS)</v>
      </c>
      <c r="D21" s="52">
        <f>AVERAGE(Dat1fix!LZ18:MC18)</f>
        <v>5.25</v>
      </c>
      <c r="E21" s="336">
        <f>Dat1fix!MD18</f>
        <v>43</v>
      </c>
      <c r="G21" s="508"/>
      <c r="H21" s="508"/>
      <c r="I21" s="508"/>
      <c r="J21" s="508"/>
      <c r="K21" s="508"/>
      <c r="L21" s="508"/>
      <c r="M21" s="508"/>
      <c r="N21" s="508"/>
    </row>
    <row r="22" spans="1:14">
      <c r="A22" s="672"/>
      <c r="B22" s="673"/>
      <c r="C22" s="180" t="str">
        <f>Dat1fix!D19</f>
        <v>Hedmark fengsel Ilseng avd (LS)</v>
      </c>
      <c r="D22" s="52">
        <f>AVERAGE(Dat1fix!LZ19:MC19)</f>
        <v>12</v>
      </c>
      <c r="E22" s="336">
        <f>Dat1fix!MD19</f>
        <v>152</v>
      </c>
      <c r="G22" s="508"/>
      <c r="H22" s="508"/>
      <c r="I22" s="508"/>
      <c r="J22" s="508"/>
      <c r="K22" s="508"/>
      <c r="L22" s="508"/>
      <c r="M22" s="508"/>
      <c r="N22" s="508"/>
    </row>
    <row r="23" spans="1:14">
      <c r="A23" s="672" t="str">
        <f>Dat1fix!B21</f>
        <v>Oppland</v>
      </c>
      <c r="B23" s="507" t="str">
        <f>Dat1fix!C20</f>
        <v>Gjøvik vgs</v>
      </c>
      <c r="C23" s="180" t="str">
        <f>Dat1fix!D20</f>
        <v>Vestoppland fengsel Gjøvik avd (HS)</v>
      </c>
      <c r="D23" s="52">
        <f>AVERAGE(Dat1fix!LZ20:MC20)</f>
        <v>5.75</v>
      </c>
      <c r="E23" s="336">
        <f>Dat1fix!MD20</f>
        <v>24</v>
      </c>
      <c r="G23" s="508"/>
      <c r="H23" s="508"/>
      <c r="I23" s="508"/>
      <c r="J23" s="508"/>
      <c r="K23" s="508"/>
      <c r="L23" s="508"/>
      <c r="M23" s="508"/>
      <c r="N23" s="508"/>
    </row>
    <row r="24" spans="1:14">
      <c r="A24" s="672"/>
      <c r="B24" s="507" t="str">
        <f>Dat1fix!C21</f>
        <v>Valdres vgs</v>
      </c>
      <c r="C24" s="180" t="str">
        <f>Dat1fix!D21</f>
        <v>Vestoppland fengsel Valdres avd (LS)</v>
      </c>
      <c r="D24" s="52">
        <f>AVERAGE(Dat1fix!LZ21:MC21)</f>
        <v>19.25</v>
      </c>
      <c r="E24" s="336">
        <f>Dat1fix!MD21</f>
        <v>45</v>
      </c>
      <c r="G24" s="508"/>
      <c r="H24" s="508"/>
      <c r="I24" s="508"/>
      <c r="J24" s="508"/>
      <c r="K24" s="508"/>
      <c r="L24" s="508"/>
      <c r="M24" s="508"/>
      <c r="N24" s="508"/>
    </row>
    <row r="25" spans="1:14">
      <c r="A25" s="672" t="str">
        <f>Dat1fix!B24</f>
        <v>Buskerud</v>
      </c>
      <c r="B25" s="655" t="str">
        <f>Dat1fix!C22</f>
        <v>Drammen vgs</v>
      </c>
      <c r="C25" s="180" t="str">
        <f>Dat1fix!D22</f>
        <v>Drammen fengsel (HS)</v>
      </c>
      <c r="D25" s="52">
        <f>AVERAGE(Dat1fix!LZ22:MC22)</f>
        <v>7</v>
      </c>
      <c r="E25" s="336">
        <f>Dat1fix!MD22</f>
        <v>37</v>
      </c>
      <c r="G25" s="508"/>
      <c r="H25" s="508"/>
      <c r="I25" s="508"/>
      <c r="J25" s="508"/>
      <c r="K25" s="508"/>
      <c r="L25" s="508"/>
      <c r="M25" s="508"/>
      <c r="N25" s="508"/>
    </row>
    <row r="26" spans="1:14">
      <c r="A26" s="672"/>
      <c r="B26" s="655"/>
      <c r="C26" s="180" t="str">
        <f>Dat1fix!D23</f>
        <v>Hassel fengsel (LS)</v>
      </c>
      <c r="D26" s="52">
        <f>AVERAGE(Dat1fix!LZ23:MC23)</f>
        <v>4.25</v>
      </c>
      <c r="E26" s="336">
        <f>Dat1fix!MD23</f>
        <v>22</v>
      </c>
      <c r="G26" s="508"/>
      <c r="H26" s="508"/>
      <c r="I26" s="508"/>
      <c r="J26" s="508"/>
      <c r="K26" s="508"/>
      <c r="L26" s="508"/>
      <c r="M26" s="508"/>
      <c r="N26" s="508"/>
    </row>
    <row r="27" spans="1:14">
      <c r="A27" s="672"/>
      <c r="B27" s="507" t="str">
        <f>Dat1fix!C24</f>
        <v>Hønefoss vgs</v>
      </c>
      <c r="C27" s="180" t="str">
        <f>Dat1fix!D24</f>
        <v>Ringerike fengsel (HS)</v>
      </c>
      <c r="D27" s="52">
        <f>AVERAGE(Dat1fix!LZ24:MC24)</f>
        <v>19.5</v>
      </c>
      <c r="E27" s="336">
        <f>Dat1fix!MD24</f>
        <v>60</v>
      </c>
      <c r="G27" s="508"/>
      <c r="H27" s="508"/>
      <c r="I27" s="508"/>
      <c r="J27" s="508"/>
      <c r="K27" s="508"/>
      <c r="L27" s="508"/>
      <c r="M27" s="508"/>
      <c r="N27" s="508"/>
    </row>
    <row r="28" spans="1:14">
      <c r="A28" s="672" t="str">
        <f>Dat1fix!B25</f>
        <v>Vestfold</v>
      </c>
      <c r="B28" s="673" t="str">
        <f>Dat1fix!C31</f>
        <v>Horten vgs</v>
      </c>
      <c r="C28" s="180" t="str">
        <f>Dat1fix!D25</f>
        <v>Nordre Vestfold fengsel Horten avd (HS)</v>
      </c>
      <c r="D28" s="52">
        <f>AVERAGE(Dat1fix!LZ25:MC25)</f>
        <v>7.5</v>
      </c>
      <c r="E28" s="336">
        <f>Dat1fix!MD25</f>
        <v>45</v>
      </c>
      <c r="G28" s="508"/>
      <c r="H28" s="508"/>
      <c r="I28" s="508"/>
      <c r="J28" s="508"/>
      <c r="K28" s="508"/>
      <c r="L28" s="508"/>
      <c r="M28" s="508"/>
      <c r="N28" s="508"/>
    </row>
    <row r="29" spans="1:14">
      <c r="A29" s="672"/>
      <c r="B29" s="673"/>
      <c r="C29" s="180" t="str">
        <f>Dat1fix!D26</f>
        <v>Nordre Vestfold fengsel Hof avd (LS)</v>
      </c>
      <c r="D29" s="52">
        <f>AVERAGE(Dat1fix!LZ26:MC26)</f>
        <v>5.5</v>
      </c>
      <c r="E29" s="336">
        <f>Dat1fix!MD26</f>
        <v>52</v>
      </c>
      <c r="G29" s="508"/>
      <c r="H29" s="508"/>
      <c r="I29" s="508"/>
      <c r="J29" s="508"/>
      <c r="K29" s="508"/>
      <c r="L29" s="508"/>
      <c r="M29" s="508"/>
      <c r="N29" s="508"/>
    </row>
    <row r="30" spans="1:14">
      <c r="A30" s="672"/>
      <c r="B30" s="673" t="str">
        <f>Dat1fix!C27</f>
        <v>Thor Heyerdahls vgs</v>
      </c>
      <c r="C30" s="180" t="str">
        <f>Dat1fix!D27</f>
        <v>Søndre Vestfold fengsel Larvik avd (HS)</v>
      </c>
      <c r="D30" s="52">
        <f>AVERAGE(Dat1fix!LZ27:MC27)</f>
        <v>12.25</v>
      </c>
      <c r="E30" s="336">
        <f>Dat1fix!MD27</f>
        <v>26</v>
      </c>
      <c r="G30" s="508"/>
      <c r="H30" s="508"/>
      <c r="I30" s="508"/>
      <c r="J30" s="508"/>
      <c r="K30" s="508"/>
      <c r="L30" s="508"/>
      <c r="M30" s="508"/>
      <c r="N30" s="508"/>
    </row>
    <row r="31" spans="1:14">
      <c r="A31" s="672"/>
      <c r="B31" s="673"/>
      <c r="C31" s="180" t="str">
        <f>Dat1fix!D28</f>
        <v>Sandefjord fengsel (LS)</v>
      </c>
      <c r="D31" s="52">
        <f>AVERAGE(Dat1fix!LZ28:MC28)</f>
        <v>5</v>
      </c>
      <c r="E31" s="336">
        <f>Dat1fix!MD28</f>
        <v>8</v>
      </c>
      <c r="G31" s="508"/>
      <c r="H31" s="508"/>
      <c r="I31" s="508"/>
      <c r="J31" s="508"/>
      <c r="K31" s="508"/>
      <c r="L31" s="508"/>
      <c r="M31" s="508"/>
      <c r="N31" s="508"/>
    </row>
    <row r="32" spans="1:14">
      <c r="A32" s="672"/>
      <c r="B32" s="673" t="str">
        <f>Dat1fix!C29</f>
        <v>Færder vgs</v>
      </c>
      <c r="C32" s="180" t="str">
        <f>Dat1fix!D29</f>
        <v>Søndre Vestfold fengsel Berg avd (LS)</v>
      </c>
      <c r="D32" s="52">
        <f>AVERAGE(Dat1fix!LZ29:MC29)</f>
        <v>16.5</v>
      </c>
      <c r="E32" s="336">
        <f>Dat1fix!MD29</f>
        <v>34</v>
      </c>
      <c r="G32" s="508"/>
      <c r="H32" s="508"/>
      <c r="I32" s="508"/>
      <c r="J32" s="508"/>
      <c r="K32" s="508"/>
      <c r="L32" s="508"/>
      <c r="M32" s="508"/>
      <c r="N32" s="508"/>
    </row>
    <row r="33" spans="1:14">
      <c r="A33" s="672"/>
      <c r="B33" s="673"/>
      <c r="C33" s="180" t="str">
        <f>Dat1fix!D30</f>
        <v>Sem fengsel (HS)</v>
      </c>
      <c r="D33" s="52">
        <f>AVERAGE(Dat1fix!LZ30:MC30)</f>
        <v>9.5</v>
      </c>
      <c r="E33" s="336">
        <f>Dat1fix!MD30</f>
        <v>63</v>
      </c>
      <c r="G33" s="508"/>
      <c r="H33" s="508"/>
      <c r="I33" s="508"/>
      <c r="J33" s="508"/>
      <c r="K33" s="508"/>
      <c r="L33" s="508"/>
      <c r="M33" s="508"/>
      <c r="N33" s="508"/>
    </row>
    <row r="34" spans="1:14">
      <c r="A34" s="672"/>
      <c r="B34" s="507" t="str">
        <f>Dat1fix!C31</f>
        <v>Horten vgs</v>
      </c>
      <c r="C34" s="180" t="str">
        <f>Dat1fix!D31</f>
        <v>Bastøy fengsel (LS)</v>
      </c>
      <c r="D34" s="52">
        <f>AVERAGE(Dat1fix!LZ31:MC31)</f>
        <v>14.5</v>
      </c>
      <c r="E34" s="336">
        <f>Dat1fix!MD31</f>
        <v>95</v>
      </c>
      <c r="G34" s="508"/>
      <c r="H34" s="508"/>
      <c r="I34" s="508"/>
      <c r="J34" s="508"/>
      <c r="K34" s="508"/>
      <c r="L34" s="508"/>
      <c r="M34" s="508"/>
      <c r="N34" s="508"/>
    </row>
    <row r="35" spans="1:14">
      <c r="A35" s="672" t="str">
        <f>Dat1fix!B32</f>
        <v>Telemark</v>
      </c>
      <c r="B35" s="673" t="str">
        <f>Dat1fix!C32</f>
        <v>Hjalmar Johansen vgs</v>
      </c>
      <c r="C35" s="180" t="str">
        <f>Dat1fix!D32</f>
        <v>Telemark fengsel Skien avd (HS)</v>
      </c>
      <c r="D35" s="52">
        <f>AVERAGE(Dat1fix!LZ32:MC32)</f>
        <v>9.75</v>
      </c>
      <c r="E35" s="336">
        <f>Dat1fix!MD32</f>
        <v>30</v>
      </c>
      <c r="G35" s="508"/>
      <c r="H35" s="508"/>
      <c r="I35" s="508"/>
      <c r="J35" s="508"/>
      <c r="K35" s="508"/>
      <c r="L35" s="508"/>
      <c r="M35" s="508"/>
      <c r="N35" s="508"/>
    </row>
    <row r="36" spans="1:14">
      <c r="A36" s="672"/>
      <c r="B36" s="673"/>
      <c r="C36" s="180" t="str">
        <f>Dat1fix!D33</f>
        <v>Telemark fengsel Kragerø avd (HS)</v>
      </c>
      <c r="D36" s="52">
        <f>AVERAGE(Dat1fix!LZ33:MC33)</f>
        <v>5</v>
      </c>
      <c r="E36" s="336">
        <f>Dat1fix!MD33</f>
        <v>14</v>
      </c>
      <c r="G36" s="508"/>
      <c r="H36" s="508"/>
      <c r="I36" s="508"/>
      <c r="J36" s="508"/>
      <c r="K36" s="508"/>
      <c r="L36" s="508"/>
      <c r="M36" s="508"/>
      <c r="N36" s="508"/>
    </row>
    <row r="37" spans="1:14">
      <c r="A37" s="672"/>
      <c r="B37" s="507" t="str">
        <f>Dat1fix!C34</f>
        <v>Vest-Telemark vgs</v>
      </c>
      <c r="C37" s="180" t="str">
        <f>Dat1fix!D34</f>
        <v>Arendal  fengsel Kleivgrend avd (LS)</v>
      </c>
      <c r="D37" s="52">
        <f>AVERAGE(Dat1fix!LZ34:MC34)</f>
        <v>0</v>
      </c>
      <c r="E37" s="336">
        <f>Dat1fix!MD34</f>
        <v>0</v>
      </c>
      <c r="G37" s="508"/>
      <c r="H37" s="508"/>
      <c r="I37" s="508"/>
      <c r="J37" s="508"/>
      <c r="K37" s="508"/>
      <c r="L37" s="508"/>
      <c r="M37" s="508"/>
      <c r="N37" s="508"/>
    </row>
    <row r="38" spans="1:14">
      <c r="A38" s="654" t="str">
        <f>Dat1fix!B35</f>
        <v>Aust-Agder</v>
      </c>
      <c r="B38" s="673" t="str">
        <f>Dat1fix!C35</f>
        <v>Sam Eyde vgs</v>
      </c>
      <c r="C38" s="180" t="str">
        <f>Dat1fix!D35</f>
        <v>Arendal fengsel (HS)</v>
      </c>
      <c r="D38" s="52">
        <f>AVERAGE(Dat1fix!LZ35:MC35)</f>
        <v>7.75</v>
      </c>
      <c r="E38" s="336">
        <f>Dat1fix!MD35</f>
        <v>46</v>
      </c>
      <c r="G38" s="508"/>
      <c r="H38" s="508"/>
      <c r="I38" s="508"/>
      <c r="J38" s="508"/>
      <c r="K38" s="508"/>
      <c r="L38" s="508"/>
      <c r="M38" s="508"/>
      <c r="N38" s="508"/>
    </row>
    <row r="39" spans="1:14">
      <c r="A39" s="654"/>
      <c r="B39" s="673"/>
      <c r="C39" s="180" t="str">
        <f>Dat1fix!D36</f>
        <v>Arendal fengsel Håvet avd (LS)</v>
      </c>
      <c r="D39" s="52">
        <f>AVERAGE(Dat1fix!LZ36:MC36)</f>
        <v>8.25</v>
      </c>
      <c r="E39" s="336">
        <f>Dat1fix!MD36</f>
        <v>12</v>
      </c>
      <c r="G39" s="508"/>
      <c r="H39" s="508"/>
      <c r="I39" s="508"/>
      <c r="J39" s="508"/>
      <c r="K39" s="508"/>
      <c r="L39" s="508"/>
      <c r="M39" s="508"/>
      <c r="N39" s="508"/>
    </row>
    <row r="40" spans="1:14">
      <c r="A40" s="654"/>
      <c r="B40" s="507" t="str">
        <f>Dat1fix!C37</f>
        <v>Setesdal vgs</v>
      </c>
      <c r="C40" s="180" t="str">
        <f>Dat1fix!D37</f>
        <v>Arendal fengsel Evje avd (LS)</v>
      </c>
      <c r="D40" s="52">
        <f>AVERAGE(Dat1fix!LZ37:MC37)</f>
        <v>10.25</v>
      </c>
      <c r="E40" s="336">
        <f>Dat1fix!MD37</f>
        <v>40</v>
      </c>
      <c r="G40" s="508"/>
      <c r="H40" s="508"/>
      <c r="I40" s="508"/>
      <c r="J40" s="508"/>
      <c r="K40" s="508"/>
      <c r="L40" s="508"/>
      <c r="M40" s="508"/>
      <c r="N40" s="508"/>
    </row>
    <row r="41" spans="1:14">
      <c r="A41" s="225" t="s">
        <v>890</v>
      </c>
      <c r="B41" s="507" t="str">
        <f>Dat1fix!C38</f>
        <v>Kvadraturen vgs</v>
      </c>
      <c r="C41" s="180" t="str">
        <f>Dat1fix!D38</f>
        <v>Kristiansand fengsel (HS)</v>
      </c>
      <c r="D41" s="52">
        <f>AVERAGE(Dat1fix!LZ38:MC38)</f>
        <v>6.75</v>
      </c>
      <c r="E41" s="336">
        <f>Dat1fix!MD38</f>
        <v>11</v>
      </c>
      <c r="G41" s="508"/>
      <c r="H41" s="508"/>
      <c r="I41" s="508"/>
      <c r="J41" s="508"/>
      <c r="K41" s="508"/>
      <c r="L41" s="508"/>
      <c r="M41" s="508"/>
      <c r="N41" s="508"/>
    </row>
    <row r="42" spans="1:14">
      <c r="A42" s="672" t="str">
        <f>Dat1fix!B39</f>
        <v>Rogaland</v>
      </c>
      <c r="B42" s="507" t="str">
        <f>Dat1fix!C39</f>
        <v>Randaberg vgs</v>
      </c>
      <c r="C42" s="180" t="str">
        <f>Dat1fix!D39</f>
        <v>Stavanger fengsel (HS)</v>
      </c>
      <c r="D42" s="52">
        <f>AVERAGE(Dat1fix!LZ39:MC39)</f>
        <v>22</v>
      </c>
      <c r="E42" s="336">
        <f>Dat1fix!MD39</f>
        <v>94</v>
      </c>
      <c r="G42" s="508"/>
      <c r="H42" s="508"/>
      <c r="I42" s="508"/>
      <c r="J42" s="508"/>
      <c r="K42" s="508"/>
      <c r="L42" s="508"/>
      <c r="M42" s="508"/>
      <c r="N42" s="508"/>
    </row>
    <row r="43" spans="1:14">
      <c r="A43" s="672"/>
      <c r="B43" s="507" t="str">
        <f>Dat1fix!C40</f>
        <v>Haugaland vgs</v>
      </c>
      <c r="C43" s="180" t="str">
        <f>Dat1fix!D40</f>
        <v>Haugesund fengsel (HS)</v>
      </c>
      <c r="D43" s="52">
        <f>AVERAGE(Dat1fix!LZ40:MC40)</f>
        <v>1.5</v>
      </c>
      <c r="E43" s="336">
        <f>Dat1fix!MD40</f>
        <v>7</v>
      </c>
      <c r="G43" s="508"/>
      <c r="H43" s="508"/>
      <c r="I43" s="508"/>
      <c r="J43" s="508"/>
      <c r="K43" s="508"/>
      <c r="L43" s="508"/>
      <c r="M43" s="508"/>
      <c r="N43" s="508"/>
    </row>
    <row r="44" spans="1:14">
      <c r="A44" s="672"/>
      <c r="B44" s="673" t="str">
        <f>Dat1fix!C41</f>
        <v>Time vgs</v>
      </c>
      <c r="C44" s="180" t="str">
        <f>Dat1fix!D41</f>
        <v>Åna fengsel (HS)</v>
      </c>
      <c r="D44" s="52">
        <f>AVERAGE(Dat1fix!LZ41:MC41)</f>
        <v>55.5</v>
      </c>
      <c r="E44" s="336">
        <f>Dat1fix!MD41</f>
        <v>165</v>
      </c>
      <c r="G44" s="508"/>
      <c r="H44" s="508"/>
      <c r="I44" s="508"/>
      <c r="J44" s="508"/>
      <c r="K44" s="508"/>
      <c r="L44" s="508"/>
      <c r="M44" s="508"/>
      <c r="N44" s="508"/>
    </row>
    <row r="45" spans="1:14">
      <c r="A45" s="672"/>
      <c r="B45" s="673"/>
      <c r="C45" s="180" t="str">
        <f>Dat1fix!D42</f>
        <v>Åna fengsel Rødgata avd (LS)</v>
      </c>
      <c r="D45" s="52">
        <f>AVERAGE(Dat1fix!LZ42:MC42)</f>
        <v>9.5</v>
      </c>
      <c r="E45" s="336">
        <f>Dat1fix!MD42</f>
        <v>0</v>
      </c>
      <c r="G45" s="508"/>
      <c r="H45" s="508"/>
      <c r="I45" s="508"/>
      <c r="J45" s="508"/>
      <c r="K45" s="508"/>
      <c r="L45" s="508"/>
      <c r="M45" s="508"/>
      <c r="N45" s="508"/>
    </row>
    <row r="46" spans="1:14">
      <c r="A46" s="672"/>
      <c r="B46" s="507" t="str">
        <f>Dat1fix!C43</f>
        <v>Ølen vgs</v>
      </c>
      <c r="C46" s="180" t="str">
        <f>Dat1fix!D43</f>
        <v>Sandeid fengsel (LS)</v>
      </c>
      <c r="D46" s="52">
        <f>AVERAGE(Dat1fix!LZ43:MC43)</f>
        <v>21</v>
      </c>
      <c r="E46" s="336">
        <f>Dat1fix!MD43</f>
        <v>91</v>
      </c>
      <c r="G46" s="508"/>
      <c r="H46" s="508"/>
      <c r="I46" s="508"/>
      <c r="J46" s="508"/>
      <c r="K46" s="508"/>
      <c r="L46" s="508"/>
      <c r="M46" s="508"/>
      <c r="N46" s="508"/>
    </row>
    <row r="47" spans="1:14">
      <c r="A47" s="672" t="str">
        <f>Dat1fix!B44</f>
        <v>Hordaland</v>
      </c>
      <c r="B47" s="673" t="str">
        <f>Dat1fix!C44</f>
        <v>Åsane vgs</v>
      </c>
      <c r="C47" s="180" t="str">
        <f>Dat1fix!D44</f>
        <v>Bergen fengsel Osterøy avd (LS)</v>
      </c>
      <c r="D47" s="52">
        <f>AVERAGE(Dat1fix!LZ44:MC44)</f>
        <v>15</v>
      </c>
      <c r="E47" s="336">
        <f>Dat1fix!MD44</f>
        <v>51</v>
      </c>
      <c r="G47" s="508"/>
      <c r="H47" s="508"/>
      <c r="I47" s="508"/>
      <c r="J47" s="508"/>
      <c r="K47" s="508"/>
      <c r="L47" s="508"/>
      <c r="M47" s="508"/>
      <c r="N47" s="508"/>
    </row>
    <row r="48" spans="1:14">
      <c r="A48" s="672"/>
      <c r="B48" s="673"/>
      <c r="C48" s="180" t="str">
        <f>Dat1fix!D45</f>
        <v>Bergen fengsel (HS)</v>
      </c>
      <c r="D48" s="52">
        <f>AVERAGE(Dat1fix!LZ45:MC45)</f>
        <v>14.25</v>
      </c>
      <c r="E48" s="336">
        <f>Dat1fix!MD45</f>
        <v>30</v>
      </c>
      <c r="G48" s="508"/>
      <c r="H48" s="508"/>
      <c r="I48" s="508"/>
      <c r="J48" s="508"/>
      <c r="K48" s="508"/>
      <c r="L48" s="508"/>
      <c r="M48" s="508"/>
      <c r="N48" s="508"/>
    </row>
    <row r="49" spans="1:14">
      <c r="A49" s="672"/>
      <c r="B49" s="673"/>
      <c r="C49" s="180" t="str">
        <f>Dat1fix!D46</f>
        <v>Bjørgvin fengsel (LS)</v>
      </c>
      <c r="D49" s="52">
        <f>AVERAGE(Dat1fix!LZ46:MC46)</f>
        <v>20.75</v>
      </c>
      <c r="E49" s="336">
        <f>Dat1fix!MD46</f>
        <v>216</v>
      </c>
      <c r="G49" s="508"/>
      <c r="H49" s="508"/>
      <c r="I49" s="508"/>
      <c r="J49" s="508"/>
      <c r="K49" s="508"/>
      <c r="L49" s="508"/>
      <c r="M49" s="508"/>
      <c r="N49" s="508"/>
    </row>
    <row r="50" spans="1:14">
      <c r="A50" s="672" t="str">
        <f>Dat1fix!B47</f>
        <v>Sogn og Fjordane</v>
      </c>
      <c r="B50" s="673" t="str">
        <f>Dat1fix!C47</f>
        <v>Sogndal vgs</v>
      </c>
      <c r="C50" s="180" t="str">
        <f>Dat1fix!D47</f>
        <v>Vik fengsel avd høyere sikkerhet (HS)</v>
      </c>
      <c r="D50" s="52">
        <f>AVERAGE(Dat1fix!LZ47:MC47)</f>
        <v>2</v>
      </c>
      <c r="E50" s="336">
        <f>Dat1fix!MD47</f>
        <v>0</v>
      </c>
      <c r="G50" s="508"/>
      <c r="H50" s="508"/>
      <c r="I50" s="508"/>
      <c r="J50" s="508"/>
      <c r="K50" s="508"/>
      <c r="L50" s="508"/>
      <c r="M50" s="508"/>
      <c r="N50" s="508"/>
    </row>
    <row r="51" spans="1:14">
      <c r="A51" s="672"/>
      <c r="B51" s="673"/>
      <c r="C51" s="180" t="str">
        <f>Dat1fix!D48</f>
        <v>Vik fengsel avd lavere sikkerhet (LS)</v>
      </c>
      <c r="D51" s="52">
        <f>AVERAGE(Dat1fix!LZ48:MC48)</f>
        <v>0.5</v>
      </c>
      <c r="E51" s="336">
        <f>Dat1fix!MD48</f>
        <v>0</v>
      </c>
      <c r="G51" s="508"/>
      <c r="H51" s="508"/>
      <c r="I51" s="508"/>
      <c r="J51" s="508"/>
      <c r="K51" s="508"/>
      <c r="L51" s="508"/>
      <c r="M51" s="508"/>
      <c r="N51" s="508"/>
    </row>
    <row r="52" spans="1:14">
      <c r="A52" s="672" t="str">
        <f>Dat1fix!B49</f>
        <v>Møre og Romsdal</v>
      </c>
      <c r="B52" s="673" t="str">
        <f>Dat1fix!C49</f>
        <v>Romsdal vgs</v>
      </c>
      <c r="C52" s="180" t="str">
        <f>Dat1fix!D49</f>
        <v>Hustad fengsel avd høyere sikkerhet (HS)</v>
      </c>
      <c r="D52" s="52">
        <f>AVERAGE(Dat1fix!LZ49:MC49)</f>
        <v>5</v>
      </c>
      <c r="E52" s="336">
        <f>Dat1fix!MD49</f>
        <v>21</v>
      </c>
      <c r="G52" s="508"/>
      <c r="H52" s="508"/>
      <c r="I52" s="508"/>
      <c r="J52" s="508"/>
      <c r="K52" s="508"/>
      <c r="L52" s="508"/>
      <c r="M52" s="508"/>
      <c r="N52" s="508"/>
    </row>
    <row r="53" spans="1:14">
      <c r="A53" s="672"/>
      <c r="B53" s="673"/>
      <c r="C53" s="180" t="str">
        <f>Dat1fix!D50</f>
        <v>Hustad fengsel avd lavere sikkerhet (LS)</v>
      </c>
      <c r="D53" s="52">
        <f>AVERAGE(Dat1fix!LZ50:MC50)</f>
        <v>4.25</v>
      </c>
      <c r="E53" s="336">
        <f>Dat1fix!MD50</f>
        <v>15</v>
      </c>
      <c r="G53" s="508"/>
      <c r="H53" s="508"/>
      <c r="I53" s="508"/>
      <c r="J53" s="508"/>
      <c r="K53" s="508"/>
      <c r="L53" s="508"/>
      <c r="M53" s="508"/>
      <c r="N53" s="508"/>
    </row>
    <row r="54" spans="1:14">
      <c r="A54" s="672"/>
      <c r="B54" s="507" t="str">
        <f>Dat1fix!C51</f>
        <v>Fagerlia vgs</v>
      </c>
      <c r="C54" s="180" t="str">
        <f>Dat1fix!D51</f>
        <v>Ålesund fengsel (HS)</v>
      </c>
      <c r="D54" s="52">
        <f>AVERAGE(Dat1fix!LZ51:MC51)</f>
        <v>0.25</v>
      </c>
      <c r="E54" s="336">
        <f>Dat1fix!MD51</f>
        <v>0</v>
      </c>
      <c r="G54" s="508"/>
      <c r="H54" s="508"/>
      <c r="I54" s="508"/>
      <c r="J54" s="508"/>
      <c r="K54" s="508"/>
      <c r="L54" s="508"/>
      <c r="M54" s="508"/>
      <c r="N54" s="508"/>
    </row>
    <row r="55" spans="1:14">
      <c r="A55" s="672" t="str">
        <f>Dat1fix!B52</f>
        <v>Sør-Trøndelag</v>
      </c>
      <c r="B55" s="673" t="str">
        <f>Dat1fix!C52</f>
        <v>Charlottenlund vgs</v>
      </c>
      <c r="C55" s="180" t="str">
        <f>Dat1fix!D52</f>
        <v>Trondheim fengsel Nermarka avd (HS)</v>
      </c>
      <c r="D55" s="52">
        <f>AVERAGE(Dat1fix!LZ52:MC52)</f>
        <v>21.25</v>
      </c>
      <c r="E55" s="336">
        <f>Dat1fix!MD52</f>
        <v>81</v>
      </c>
      <c r="G55" s="508"/>
      <c r="H55" s="508"/>
      <c r="I55" s="508"/>
      <c r="J55" s="508"/>
      <c r="K55" s="508"/>
      <c r="L55" s="508"/>
      <c r="M55" s="508"/>
      <c r="N55" s="508"/>
    </row>
    <row r="56" spans="1:14">
      <c r="A56" s="672"/>
      <c r="B56" s="673"/>
      <c r="C56" s="180" t="str">
        <f>Dat1fix!D53</f>
        <v>Trondheim fengsel Leira avd (LS)</v>
      </c>
      <c r="D56" s="52">
        <f>AVERAGE(Dat1fix!LZ53:MC53)</f>
        <v>5</v>
      </c>
      <c r="E56" s="336">
        <f>Dat1fix!MD53</f>
        <v>6</v>
      </c>
      <c r="G56" s="508"/>
      <c r="H56" s="508"/>
      <c r="I56" s="508"/>
      <c r="J56" s="508"/>
      <c r="K56" s="508"/>
      <c r="L56" s="508"/>
      <c r="M56" s="508"/>
      <c r="N56" s="508"/>
    </row>
    <row r="57" spans="1:14">
      <c r="A57" s="180" t="str">
        <f>Dat1fix!B54</f>
        <v>Nord-Trøndelag</v>
      </c>
      <c r="B57" s="507" t="str">
        <f>Dat1fix!C54</f>
        <v>Steinkjer vgs</v>
      </c>
      <c r="C57" s="180" t="str">
        <f>Dat1fix!D54</f>
        <v>Verdal fengsel (LS)</v>
      </c>
      <c r="D57" s="52">
        <f>AVERAGE(Dat1fix!LZ54:MC54)</f>
        <v>5</v>
      </c>
      <c r="E57" s="336">
        <f>Dat1fix!MD54</f>
        <v>26</v>
      </c>
      <c r="G57" s="508"/>
      <c r="H57" s="508"/>
      <c r="I57" s="508"/>
      <c r="J57" s="508"/>
      <c r="K57" s="508"/>
      <c r="L57" s="508"/>
      <c r="M57" s="508"/>
      <c r="N57" s="508"/>
    </row>
    <row r="58" spans="1:14">
      <c r="A58" s="672" t="str">
        <f>Dat1fix!B55</f>
        <v>Nordland</v>
      </c>
      <c r="B58" s="673" t="str">
        <f>Dat1fix!C55</f>
        <v>Bodø vgs</v>
      </c>
      <c r="C58" s="180" t="str">
        <f>Dat1fix!D55</f>
        <v>Bodø fengsel (HS)</v>
      </c>
      <c r="D58" s="52">
        <f>AVERAGE(Dat1fix!LZ55:MC55)</f>
        <v>11.5</v>
      </c>
      <c r="E58" s="336">
        <f>Dat1fix!MD55</f>
        <v>37</v>
      </c>
      <c r="G58" s="508"/>
      <c r="H58" s="508"/>
      <c r="I58" s="508"/>
      <c r="J58" s="508"/>
      <c r="K58" s="508"/>
      <c r="L58" s="508"/>
      <c r="M58" s="508"/>
      <c r="N58" s="508"/>
    </row>
    <row r="59" spans="1:14">
      <c r="A59" s="672"/>
      <c r="B59" s="673"/>
      <c r="C59" s="180" t="str">
        <f>Dat1fix!D56</f>
        <v>Bodø fengsel Fauske avd (LS)</v>
      </c>
      <c r="D59" s="52">
        <f>AVERAGE(Dat1fix!LZ56:MC56)</f>
        <v>3.75</v>
      </c>
      <c r="E59" s="336">
        <f>Dat1fix!MD56</f>
        <v>15</v>
      </c>
      <c r="G59" s="508"/>
      <c r="H59" s="508"/>
      <c r="I59" s="508"/>
      <c r="J59" s="508"/>
      <c r="K59" s="508"/>
      <c r="L59" s="508"/>
      <c r="M59" s="508"/>
      <c r="N59" s="508"/>
    </row>
    <row r="60" spans="1:14">
      <c r="A60" s="672"/>
      <c r="B60" s="507" t="str">
        <f>Dat1fix!C57</f>
        <v>Mosjøen vgs</v>
      </c>
      <c r="C60" s="180" t="str">
        <f>Dat1fix!D57</f>
        <v>Mosjøen fengsel (HS)</v>
      </c>
      <c r="D60" s="52">
        <f>AVERAGE(Dat1fix!LZ57:MC57)</f>
        <v>5</v>
      </c>
      <c r="E60" s="336">
        <f>Dat1fix!MD57</f>
        <v>20</v>
      </c>
      <c r="G60" s="508"/>
      <c r="H60" s="508"/>
      <c r="I60" s="508"/>
      <c r="J60" s="508"/>
      <c r="K60" s="508"/>
      <c r="L60" s="508"/>
      <c r="M60" s="508"/>
      <c r="N60" s="508"/>
    </row>
    <row r="61" spans="1:14">
      <c r="A61" s="672" t="str">
        <f>Dat1fix!B58</f>
        <v>Troms</v>
      </c>
      <c r="B61" s="673" t="str">
        <f>Dat1fix!C58</f>
        <v>Breivika vgs</v>
      </c>
      <c r="C61" s="180" t="str">
        <f>Dat1fix!D58</f>
        <v>Tromsø fengsel avd. høyere sikkerhet (HS)</v>
      </c>
      <c r="D61" s="52">
        <f>AVERAGE(Dat1fix!LZ58:MC58)</f>
        <v>0</v>
      </c>
      <c r="E61" s="336">
        <f>Dat1fix!MD58</f>
        <v>0</v>
      </c>
      <c r="G61" s="508"/>
      <c r="H61" s="508"/>
      <c r="I61" s="508"/>
      <c r="J61" s="508"/>
      <c r="K61" s="508"/>
      <c r="L61" s="508"/>
      <c r="M61" s="508"/>
      <c r="N61" s="508"/>
    </row>
    <row r="62" spans="1:14">
      <c r="A62" s="672"/>
      <c r="B62" s="673"/>
      <c r="C62" s="180" t="str">
        <f>Dat1fix!D59</f>
        <v>Tromsø fengsel avd. lavere sikkerhet (LS)</v>
      </c>
      <c r="D62" s="52">
        <f>AVERAGE(Dat1fix!LZ59:MC59)</f>
        <v>0</v>
      </c>
      <c r="E62" s="336">
        <f>Dat1fix!MD59</f>
        <v>0</v>
      </c>
      <c r="G62" s="508"/>
      <c r="H62" s="508"/>
      <c r="I62" s="508"/>
      <c r="J62" s="508"/>
      <c r="K62" s="508"/>
      <c r="L62" s="508"/>
      <c r="M62" s="508"/>
      <c r="N62" s="508"/>
    </row>
    <row r="63" spans="1:14">
      <c r="A63" s="672" t="str">
        <f>Dat1fix!B60</f>
        <v>Finmark</v>
      </c>
      <c r="B63" s="673" t="str">
        <f>Dat1fix!C60</f>
        <v>Vadsø vgs</v>
      </c>
      <c r="C63" s="180" t="str">
        <f>Dat1fix!D60</f>
        <v>Vadsø fengsel avd. høyere sikkerhet (HS)</v>
      </c>
      <c r="D63" s="52">
        <f>AVERAGE(Dat1fix!LZ60:MC60)</f>
        <v>5.75</v>
      </c>
      <c r="E63" s="336">
        <f>Dat1fix!MD60</f>
        <v>28</v>
      </c>
      <c r="G63" s="508"/>
      <c r="H63" s="508"/>
      <c r="I63" s="508"/>
      <c r="J63" s="508"/>
      <c r="K63" s="508"/>
      <c r="L63" s="508"/>
      <c r="M63" s="508"/>
      <c r="N63" s="508"/>
    </row>
    <row r="64" spans="1:14">
      <c r="A64" s="672"/>
      <c r="B64" s="673"/>
      <c r="C64" s="180" t="str">
        <f>Dat1fix!D61</f>
        <v>Vadsø fengsel avd lavere sikkerhet (LS)</v>
      </c>
      <c r="D64" s="52">
        <f>AVERAGE(Dat1fix!LZ61:MC61)</f>
        <v>0.75</v>
      </c>
      <c r="E64" s="336">
        <f>Dat1fix!MD61</f>
        <v>0</v>
      </c>
      <c r="G64" s="508"/>
      <c r="H64" s="508"/>
      <c r="I64" s="508"/>
      <c r="J64" s="508"/>
      <c r="K64" s="508"/>
      <c r="L64" s="508"/>
      <c r="M64" s="508"/>
      <c r="N64" s="508"/>
    </row>
  </sheetData>
  <mergeCells count="43">
    <mergeCell ref="A38:A40"/>
    <mergeCell ref="B38:B39"/>
    <mergeCell ref="A42:A46"/>
    <mergeCell ref="B44:B45"/>
    <mergeCell ref="A47:A49"/>
    <mergeCell ref="B47:B49"/>
    <mergeCell ref="A63:A64"/>
    <mergeCell ref="B63:B64"/>
    <mergeCell ref="A50:A51"/>
    <mergeCell ref="B50:B51"/>
    <mergeCell ref="A52:A54"/>
    <mergeCell ref="B52:B53"/>
    <mergeCell ref="A55:A56"/>
    <mergeCell ref="B55:B56"/>
    <mergeCell ref="A58:A60"/>
    <mergeCell ref="B58:B59"/>
    <mergeCell ref="A61:A62"/>
    <mergeCell ref="B61:B62"/>
    <mergeCell ref="B35:B36"/>
    <mergeCell ref="A18:A22"/>
    <mergeCell ref="B18:B20"/>
    <mergeCell ref="B21:B22"/>
    <mergeCell ref="A23:A24"/>
    <mergeCell ref="A25:A27"/>
    <mergeCell ref="B25:B26"/>
    <mergeCell ref="A28:A34"/>
    <mergeCell ref="B28:B29"/>
    <mergeCell ref="B30:B31"/>
    <mergeCell ref="B32:B33"/>
    <mergeCell ref="A35:A37"/>
    <mergeCell ref="A7:A9"/>
    <mergeCell ref="B7:B9"/>
    <mergeCell ref="A10:A12"/>
    <mergeCell ref="B11:B12"/>
    <mergeCell ref="A13:A17"/>
    <mergeCell ref="B13:B14"/>
    <mergeCell ref="B15:B16"/>
    <mergeCell ref="A1:E1"/>
    <mergeCell ref="A2:A3"/>
    <mergeCell ref="B2:B3"/>
    <mergeCell ref="C2:C3"/>
    <mergeCell ref="D2:D3"/>
    <mergeCell ref="E2:E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3"/>
  </sheetPr>
  <dimension ref="A1:L64"/>
  <sheetViews>
    <sheetView zoomScale="80" zoomScaleNormal="80" workbookViewId="0">
      <selection activeCell="G15" sqref="G15"/>
    </sheetView>
  </sheetViews>
  <sheetFormatPr baseColWidth="10" defaultColWidth="11.453125" defaultRowHeight="14.5"/>
  <cols>
    <col min="1" max="1" width="19" style="139" customWidth="1"/>
    <col min="2" max="2" width="25.1796875" style="134" customWidth="1"/>
    <col min="3" max="3" width="44" style="140" bestFit="1" customWidth="1"/>
    <col min="4" max="4" width="20.81640625" style="138" customWidth="1"/>
    <col min="5" max="5" width="11.453125" style="138" bestFit="1" customWidth="1"/>
    <col min="6" max="6" width="9.81640625" style="138" customWidth="1"/>
  </cols>
  <sheetData>
    <row r="1" spans="1:12" ht="18.5">
      <c r="A1" s="683" t="s">
        <v>1949</v>
      </c>
      <c r="B1" s="684"/>
      <c r="C1" s="684"/>
      <c r="D1" s="684"/>
      <c r="E1" s="684"/>
    </row>
    <row r="2" spans="1:12" ht="15" customHeight="1">
      <c r="A2" s="677"/>
      <c r="B2" s="831" t="s">
        <v>1362</v>
      </c>
      <c r="C2" s="833" t="s">
        <v>896</v>
      </c>
      <c r="D2" s="835" t="s">
        <v>1565</v>
      </c>
      <c r="E2" s="837" t="s">
        <v>1566</v>
      </c>
    </row>
    <row r="3" spans="1:12">
      <c r="A3" s="678"/>
      <c r="B3" s="832"/>
      <c r="C3" s="834"/>
      <c r="D3" s="836"/>
      <c r="E3" s="838"/>
    </row>
    <row r="4" spans="1:12">
      <c r="A4" s="175"/>
      <c r="B4" s="176"/>
      <c r="C4" s="175" t="s">
        <v>1039</v>
      </c>
      <c r="D4" s="48">
        <f>AVERAGE(Dat1fix!LZ67:MC67)</f>
        <v>607.75</v>
      </c>
      <c r="E4" s="48">
        <f>Dat1fix!MD67</f>
        <v>2376</v>
      </c>
    </row>
    <row r="5" spans="1:12">
      <c r="A5" s="177"/>
      <c r="B5" s="178"/>
      <c r="C5" s="177" t="s">
        <v>1046</v>
      </c>
      <c r="D5" s="49">
        <f>AVERAGE(Dat1fix!LZ68:MC68)</f>
        <v>222</v>
      </c>
      <c r="E5" s="49">
        <f>Dat1fix!MD68</f>
        <v>1079</v>
      </c>
    </row>
    <row r="6" spans="1:12">
      <c r="A6" s="177"/>
      <c r="B6" s="178"/>
      <c r="C6" s="177" t="s">
        <v>1047</v>
      </c>
      <c r="D6" s="49">
        <f>AVERAGE(Dat1fix!LZ69:MC69)</f>
        <v>385.75</v>
      </c>
      <c r="E6" s="49">
        <f>Dat1fix!MD69</f>
        <v>1297</v>
      </c>
      <c r="G6" s="13"/>
      <c r="H6" s="13"/>
      <c r="I6" s="13"/>
      <c r="J6" s="13"/>
      <c r="K6" s="13"/>
      <c r="L6" s="13"/>
    </row>
    <row r="7" spans="1:12" ht="15" customHeight="1">
      <c r="A7" s="672" t="str">
        <f>Dat1fix!B4</f>
        <v>Oslo</v>
      </c>
      <c r="B7" s="673" t="str">
        <f>Dat1fix!C4</f>
        <v>Grønland Voksenopplæringssenter</v>
      </c>
      <c r="C7" s="180" t="str">
        <f>Dat1fix!D4</f>
        <v>Bredtveit fengsel og forvaringsanstalt (HS)</v>
      </c>
      <c r="D7" s="52">
        <f>AVERAGE(Dat1fix!LZ4:MC4)</f>
        <v>14.25</v>
      </c>
      <c r="E7" s="336">
        <f>Dat1fix!MD4</f>
        <v>51</v>
      </c>
    </row>
    <row r="8" spans="1:12">
      <c r="A8" s="672"/>
      <c r="B8" s="673"/>
      <c r="C8" s="180" t="str">
        <f>Dat1fix!D5</f>
        <v>Bredtveit fengsel,  Bredtveitveien avd (LS)</v>
      </c>
      <c r="D8" s="52">
        <f>AVERAGE(Dat1fix!LZ5:MC5)</f>
        <v>11.25</v>
      </c>
      <c r="E8" s="336">
        <f>Dat1fix!MD5</f>
        <v>14</v>
      </c>
    </row>
    <row r="9" spans="1:12">
      <c r="A9" s="672"/>
      <c r="B9" s="673"/>
      <c r="C9" s="180" t="str">
        <f>Dat1fix!D6</f>
        <v>Oslo fengsel avd B (HS)</v>
      </c>
      <c r="D9" s="52">
        <f>AVERAGE(Dat1fix!LZ6:MC6)</f>
        <v>30.75</v>
      </c>
      <c r="E9" s="336">
        <f>Dat1fix!MD6</f>
        <v>96</v>
      </c>
    </row>
    <row r="10" spans="1:12">
      <c r="A10" s="672" t="str">
        <f>Dat1fix!B9</f>
        <v>Akershus</v>
      </c>
      <c r="B10" s="363" t="str">
        <f>Dat1fix!C7</f>
        <v>Rud vgs</v>
      </c>
      <c r="C10" s="180" t="str">
        <f>Dat1fix!D7</f>
        <v>Ila fengsel og forvaringssanstalt (HS)</v>
      </c>
      <c r="D10" s="52">
        <f>AVERAGE(Dat1fix!LZ7:MC7)</f>
        <v>24</v>
      </c>
      <c r="E10" s="336">
        <f>Dat1fix!MD7</f>
        <v>37</v>
      </c>
    </row>
    <row r="11" spans="1:12">
      <c r="A11" s="672"/>
      <c r="B11" s="673" t="str">
        <f>Dat1fix!C9</f>
        <v>Jessheim vgs</v>
      </c>
      <c r="C11" s="180" t="str">
        <f>Dat1fix!D8</f>
        <v>Ullersmo fengsel (HS)</v>
      </c>
      <c r="D11" s="52">
        <f>AVERAGE(Dat1fix!LZ8:MC8)</f>
        <v>27</v>
      </c>
      <c r="E11" s="336">
        <f>Dat1fix!MD8</f>
        <v>63</v>
      </c>
    </row>
    <row r="12" spans="1:12">
      <c r="A12" s="672"/>
      <c r="B12" s="673"/>
      <c r="C12" s="180" t="str">
        <f>Dat1fix!D9</f>
        <v>Ullersmo fengsel Krogsrud avd (LS)</v>
      </c>
      <c r="D12" s="52">
        <f>AVERAGE(Dat1fix!LZ9:MC9)</f>
        <v>8.25</v>
      </c>
      <c r="E12" s="336">
        <f>Dat1fix!MD9</f>
        <v>0</v>
      </c>
    </row>
    <row r="13" spans="1:12">
      <c r="A13" s="672" t="str">
        <f>Dat1fix!B14</f>
        <v>Østfold</v>
      </c>
      <c r="B13" s="655" t="str">
        <f>Dat1fix!C10</f>
        <v>Borg vgs</v>
      </c>
      <c r="C13" s="180" t="str">
        <f>Dat1fix!D10</f>
        <v>Sarpsborg fengsel (HS)</v>
      </c>
      <c r="D13" s="52">
        <f>AVERAGE(Dat1fix!LZ10:MC10)</f>
        <v>0</v>
      </c>
      <c r="E13" s="336">
        <f>Dat1fix!MD10</f>
        <v>14</v>
      </c>
    </row>
    <row r="14" spans="1:12">
      <c r="A14" s="672"/>
      <c r="B14" s="655"/>
      <c r="C14" s="180" t="str">
        <f>Dat1fix!D11</f>
        <v>Ravneberget fengsel (LS)</v>
      </c>
      <c r="D14" s="52">
        <f>AVERAGE(Dat1fix!LZ11:MC11)</f>
        <v>0</v>
      </c>
      <c r="E14" s="336">
        <f>Dat1fix!MD11</f>
        <v>35</v>
      </c>
    </row>
    <row r="15" spans="1:12">
      <c r="A15" s="672"/>
      <c r="B15" s="673" t="str">
        <f>Dat1fix!C13</f>
        <v>Mysen vgs</v>
      </c>
      <c r="C15" s="180" t="str">
        <f>Dat1fix!D12</f>
        <v>Indre Østfold fengsel Trøgstad avd (LS)</v>
      </c>
      <c r="D15" s="52">
        <f>AVERAGE(Dat1fix!LZ12:MC12)</f>
        <v>8.25</v>
      </c>
      <c r="E15" s="336">
        <f>Dat1fix!MD12</f>
        <v>57</v>
      </c>
    </row>
    <row r="16" spans="1:12">
      <c r="A16" s="672"/>
      <c r="B16" s="673"/>
      <c r="C16" s="180" t="str">
        <f>Dat1fix!D13</f>
        <v>Indre Østfold fengsel Eidsberg avd (HS)</v>
      </c>
      <c r="D16" s="52">
        <f>AVERAGE(Dat1fix!LZ13:MC13)</f>
        <v>8.75</v>
      </c>
      <c r="E16" s="336">
        <f>Dat1fix!MD13</f>
        <v>32</v>
      </c>
    </row>
    <row r="17" spans="1:5">
      <c r="A17" s="672"/>
      <c r="B17" s="363" t="str">
        <f>Dat1fix!C14</f>
        <v>Halden vgs</v>
      </c>
      <c r="C17" s="180" t="str">
        <f>Dat1fix!D14</f>
        <v>Halden fengsel (HS)</v>
      </c>
      <c r="D17" s="52">
        <f>AVERAGE(Dat1fix!LZ14:MC14)</f>
        <v>40.75</v>
      </c>
      <c r="E17" s="336">
        <f>Dat1fix!MD14</f>
        <v>120</v>
      </c>
    </row>
    <row r="18" spans="1:5">
      <c r="A18" s="672" t="str">
        <f>Dat1fix!B19</f>
        <v>Hedmark</v>
      </c>
      <c r="B18" s="673" t="str">
        <f>Dat1fix!C17</f>
        <v>Skarnes vgs</v>
      </c>
      <c r="C18" s="180" t="str">
        <f>Dat1fix!D15</f>
        <v>Kongsvinger fengsel avd høyere sikkerhet (HS)</v>
      </c>
      <c r="D18" s="52">
        <f>AVERAGE(Dat1fix!LZ15:MC15)</f>
        <v>0.25</v>
      </c>
      <c r="E18" s="336">
        <f>Dat1fix!MD15</f>
        <v>2</v>
      </c>
    </row>
    <row r="19" spans="1:5">
      <c r="A19" s="672"/>
      <c r="B19" s="673"/>
      <c r="C19" s="180" t="str">
        <f>Dat1fix!D16</f>
        <v>Kongsvinger fengsel avd lavere sikkerhet (LS)</v>
      </c>
      <c r="D19" s="52">
        <f>AVERAGE(Dat1fix!LZ16:MC16)</f>
        <v>0</v>
      </c>
      <c r="E19" s="336">
        <f>Dat1fix!MD16</f>
        <v>0</v>
      </c>
    </row>
    <row r="20" spans="1:5">
      <c r="A20" s="672"/>
      <c r="B20" s="673"/>
      <c r="C20" s="180" t="str">
        <f>Dat1fix!D17</f>
        <v>Hedmark fengsel Bruvoll avd (LS)</v>
      </c>
      <c r="D20" s="52">
        <f>AVERAGE(Dat1fix!LZ17:MC17)</f>
        <v>13.25</v>
      </c>
      <c r="E20" s="336">
        <f>Dat1fix!MD17</f>
        <v>93</v>
      </c>
    </row>
    <row r="21" spans="1:5">
      <c r="A21" s="672"/>
      <c r="B21" s="673" t="str">
        <f>Dat1fix!C19</f>
        <v>Storhamar vgs</v>
      </c>
      <c r="C21" s="180" t="str">
        <f>Dat1fix!D18</f>
        <v>Hedmark fengsel Hamar avd (HS)</v>
      </c>
      <c r="D21" s="52">
        <f>AVERAGE(Dat1fix!LZ18:MC18)</f>
        <v>5.25</v>
      </c>
      <c r="E21" s="336">
        <f>Dat1fix!MD18</f>
        <v>43</v>
      </c>
    </row>
    <row r="22" spans="1:5">
      <c r="A22" s="672"/>
      <c r="B22" s="673"/>
      <c r="C22" s="180" t="str">
        <f>Dat1fix!D19</f>
        <v>Hedmark fengsel Ilseng avd (LS)</v>
      </c>
      <c r="D22" s="52">
        <f>AVERAGE(Dat1fix!LZ19:MC19)</f>
        <v>12</v>
      </c>
      <c r="E22" s="336">
        <f>Dat1fix!MD19</f>
        <v>152</v>
      </c>
    </row>
    <row r="23" spans="1:5">
      <c r="A23" s="672" t="str">
        <f>Dat1fix!B21</f>
        <v>Oppland</v>
      </c>
      <c r="B23" s="363" t="str">
        <f>Dat1fix!C20</f>
        <v>Gjøvik vgs</v>
      </c>
      <c r="C23" s="180" t="str">
        <f>Dat1fix!D20</f>
        <v>Vestoppland fengsel Gjøvik avd (HS)</v>
      </c>
      <c r="D23" s="52">
        <f>AVERAGE(Dat1fix!LZ20:MC20)</f>
        <v>5.75</v>
      </c>
      <c r="E23" s="336">
        <f>Dat1fix!MD20</f>
        <v>24</v>
      </c>
    </row>
    <row r="24" spans="1:5">
      <c r="A24" s="672"/>
      <c r="B24" s="363" t="str">
        <f>Dat1fix!C21</f>
        <v>Valdres vgs</v>
      </c>
      <c r="C24" s="180" t="str">
        <f>Dat1fix!D21</f>
        <v>Vestoppland fengsel Valdres avd (LS)</v>
      </c>
      <c r="D24" s="52">
        <f>AVERAGE(Dat1fix!LZ21:MC21)</f>
        <v>19.25</v>
      </c>
      <c r="E24" s="336">
        <f>Dat1fix!MD21</f>
        <v>45</v>
      </c>
    </row>
    <row r="25" spans="1:5">
      <c r="A25" s="672" t="str">
        <f>Dat1fix!B24</f>
        <v>Buskerud</v>
      </c>
      <c r="B25" s="655" t="str">
        <f>Dat1fix!C22</f>
        <v>Drammen vgs</v>
      </c>
      <c r="C25" s="180" t="str">
        <f>Dat1fix!D22</f>
        <v>Drammen fengsel (HS)</v>
      </c>
      <c r="D25" s="52">
        <f>AVERAGE(Dat1fix!LZ22:MC22)</f>
        <v>7</v>
      </c>
      <c r="E25" s="336">
        <f>Dat1fix!MD22</f>
        <v>37</v>
      </c>
    </row>
    <row r="26" spans="1:5">
      <c r="A26" s="672"/>
      <c r="B26" s="655"/>
      <c r="C26" s="180" t="str">
        <f>Dat1fix!D23</f>
        <v>Hassel fengsel (LS)</v>
      </c>
      <c r="D26" s="52">
        <f>AVERAGE(Dat1fix!LZ23:MC23)</f>
        <v>4.25</v>
      </c>
      <c r="E26" s="336">
        <f>Dat1fix!MD23</f>
        <v>22</v>
      </c>
    </row>
    <row r="27" spans="1:5">
      <c r="A27" s="672"/>
      <c r="B27" s="363" t="str">
        <f>Dat1fix!C24</f>
        <v>Hønefoss vgs</v>
      </c>
      <c r="C27" s="180" t="str">
        <f>Dat1fix!D24</f>
        <v>Ringerike fengsel (HS)</v>
      </c>
      <c r="D27" s="52">
        <f>AVERAGE(Dat1fix!LZ24:MC24)</f>
        <v>19.5</v>
      </c>
      <c r="E27" s="336">
        <f>Dat1fix!MD24</f>
        <v>60</v>
      </c>
    </row>
    <row r="28" spans="1:5">
      <c r="A28" s="672" t="str">
        <f>Dat1fix!B25</f>
        <v>Vestfold</v>
      </c>
      <c r="B28" s="673" t="str">
        <f>Dat1fix!C31</f>
        <v>Horten vgs</v>
      </c>
      <c r="C28" s="180" t="str">
        <f>Dat1fix!D25</f>
        <v>Nordre Vestfold fengsel Horten avd (HS)</v>
      </c>
      <c r="D28" s="52">
        <f>AVERAGE(Dat1fix!LZ25:MC25)</f>
        <v>7.5</v>
      </c>
      <c r="E28" s="336">
        <f>Dat1fix!MD25</f>
        <v>45</v>
      </c>
    </row>
    <row r="29" spans="1:5">
      <c r="A29" s="672"/>
      <c r="B29" s="673"/>
      <c r="C29" s="180" t="str">
        <f>Dat1fix!D26</f>
        <v>Nordre Vestfold fengsel Hof avd (LS)</v>
      </c>
      <c r="D29" s="52">
        <f>AVERAGE(Dat1fix!LZ26:MC26)</f>
        <v>5.5</v>
      </c>
      <c r="E29" s="336">
        <f>Dat1fix!MD26</f>
        <v>52</v>
      </c>
    </row>
    <row r="30" spans="1:5">
      <c r="A30" s="672"/>
      <c r="B30" s="673" t="str">
        <f>Dat1fix!C27</f>
        <v>Thor Heyerdahls vgs</v>
      </c>
      <c r="C30" s="180" t="str">
        <f>Dat1fix!D27</f>
        <v>Søndre Vestfold fengsel Larvik avd (HS)</v>
      </c>
      <c r="D30" s="52">
        <f>AVERAGE(Dat1fix!LZ27:MC27)</f>
        <v>12.25</v>
      </c>
      <c r="E30" s="336">
        <f>Dat1fix!MD27</f>
        <v>26</v>
      </c>
    </row>
    <row r="31" spans="1:5">
      <c r="A31" s="672"/>
      <c r="B31" s="673"/>
      <c r="C31" s="180" t="str">
        <f>Dat1fix!D28</f>
        <v>Sandefjord fengsel (LS)</v>
      </c>
      <c r="D31" s="52">
        <f>AVERAGE(Dat1fix!LZ28:MC28)</f>
        <v>5</v>
      </c>
      <c r="E31" s="336">
        <f>Dat1fix!MD28</f>
        <v>8</v>
      </c>
    </row>
    <row r="32" spans="1:5">
      <c r="A32" s="672"/>
      <c r="B32" s="673" t="str">
        <f>Dat1fix!C29</f>
        <v>Færder vgs</v>
      </c>
      <c r="C32" s="180" t="str">
        <f>Dat1fix!D29</f>
        <v>Søndre Vestfold fengsel Berg avd (LS)</v>
      </c>
      <c r="D32" s="52">
        <f>AVERAGE(Dat1fix!LZ29:MC29)</f>
        <v>16.5</v>
      </c>
      <c r="E32" s="336">
        <f>Dat1fix!MD29</f>
        <v>34</v>
      </c>
    </row>
    <row r="33" spans="1:5">
      <c r="A33" s="672"/>
      <c r="B33" s="673"/>
      <c r="C33" s="180" t="str">
        <f>Dat1fix!D30</f>
        <v>Sem fengsel (HS)</v>
      </c>
      <c r="D33" s="52">
        <f>AVERAGE(Dat1fix!LZ30:MC30)</f>
        <v>9.5</v>
      </c>
      <c r="E33" s="336">
        <f>Dat1fix!MD30</f>
        <v>63</v>
      </c>
    </row>
    <row r="34" spans="1:5">
      <c r="A34" s="672"/>
      <c r="B34" s="363" t="str">
        <f>Dat1fix!C31</f>
        <v>Horten vgs</v>
      </c>
      <c r="C34" s="180" t="str">
        <f>Dat1fix!D31</f>
        <v>Bastøy fengsel (LS)</v>
      </c>
      <c r="D34" s="52">
        <f>AVERAGE(Dat1fix!LZ31:MC31)</f>
        <v>14.5</v>
      </c>
      <c r="E34" s="336">
        <f>Dat1fix!MD31</f>
        <v>95</v>
      </c>
    </row>
    <row r="35" spans="1:5">
      <c r="A35" s="672" t="str">
        <f>Dat1fix!B32</f>
        <v>Telemark</v>
      </c>
      <c r="B35" s="673" t="str">
        <f>Dat1fix!C32</f>
        <v>Hjalmar Johansen vgs</v>
      </c>
      <c r="C35" s="180" t="str">
        <f>Dat1fix!D32</f>
        <v>Telemark fengsel Skien avd (HS)</v>
      </c>
      <c r="D35" s="52">
        <f>AVERAGE(Dat1fix!LZ32:MC32)</f>
        <v>9.75</v>
      </c>
      <c r="E35" s="336">
        <f>Dat1fix!MD32</f>
        <v>30</v>
      </c>
    </row>
    <row r="36" spans="1:5">
      <c r="A36" s="672"/>
      <c r="B36" s="673"/>
      <c r="C36" s="180" t="str">
        <f>Dat1fix!D33</f>
        <v>Telemark fengsel Kragerø avd (HS)</v>
      </c>
      <c r="D36" s="52">
        <f>AVERAGE(Dat1fix!LZ33:MC33)</f>
        <v>5</v>
      </c>
      <c r="E36" s="336">
        <f>Dat1fix!MD33</f>
        <v>14</v>
      </c>
    </row>
    <row r="37" spans="1:5">
      <c r="A37" s="672"/>
      <c r="B37" s="363" t="str">
        <f>Dat1fix!C34</f>
        <v>Vest-Telemark vgs</v>
      </c>
      <c r="C37" s="180" t="str">
        <f>Dat1fix!D34</f>
        <v>Arendal  fengsel Kleivgrend avd (LS)</v>
      </c>
      <c r="D37" s="52">
        <f>AVERAGE(Dat1fix!LZ34:MC34)</f>
        <v>0</v>
      </c>
      <c r="E37" s="336">
        <f>Dat1fix!MD34</f>
        <v>0</v>
      </c>
    </row>
    <row r="38" spans="1:5">
      <c r="A38" s="654" t="str">
        <f>Dat1fix!B35</f>
        <v>Aust-Agder</v>
      </c>
      <c r="B38" s="673" t="str">
        <f>Dat1fix!C35</f>
        <v>Sam Eyde vgs</v>
      </c>
      <c r="C38" s="180" t="str">
        <f>Dat1fix!D35</f>
        <v>Arendal fengsel (HS)</v>
      </c>
      <c r="D38" s="52">
        <f>AVERAGE(Dat1fix!LZ35:MC35)</f>
        <v>7.75</v>
      </c>
      <c r="E38" s="336">
        <f>Dat1fix!MD35</f>
        <v>46</v>
      </c>
    </row>
    <row r="39" spans="1:5">
      <c r="A39" s="654"/>
      <c r="B39" s="673"/>
      <c r="C39" s="180" t="str">
        <f>Dat1fix!D36</f>
        <v>Arendal fengsel Håvet avd (LS)</v>
      </c>
      <c r="D39" s="52">
        <f>AVERAGE(Dat1fix!LZ36:MC36)</f>
        <v>8.25</v>
      </c>
      <c r="E39" s="336">
        <f>Dat1fix!MD36</f>
        <v>12</v>
      </c>
    </row>
    <row r="40" spans="1:5">
      <c r="A40" s="654"/>
      <c r="B40" s="363" t="str">
        <f>Dat1fix!C37</f>
        <v>Setesdal vgs</v>
      </c>
      <c r="C40" s="180" t="str">
        <f>Dat1fix!D37</f>
        <v>Arendal fengsel Evje avd (LS)</v>
      </c>
      <c r="D40" s="52">
        <f>AVERAGE(Dat1fix!LZ37:MC37)</f>
        <v>10.25</v>
      </c>
      <c r="E40" s="336">
        <f>Dat1fix!MD37</f>
        <v>40</v>
      </c>
    </row>
    <row r="41" spans="1:5">
      <c r="A41" s="225" t="s">
        <v>890</v>
      </c>
      <c r="B41" s="363" t="str">
        <f>Dat1fix!C38</f>
        <v>Kvadraturen vgs</v>
      </c>
      <c r="C41" s="180" t="str">
        <f>Dat1fix!D38</f>
        <v>Kristiansand fengsel (HS)</v>
      </c>
      <c r="D41" s="52">
        <f>AVERAGE(Dat1fix!LZ38:MC38)</f>
        <v>6.75</v>
      </c>
      <c r="E41" s="336">
        <f>Dat1fix!MD38</f>
        <v>11</v>
      </c>
    </row>
    <row r="42" spans="1:5">
      <c r="A42" s="672" t="str">
        <f>Dat1fix!B39</f>
        <v>Rogaland</v>
      </c>
      <c r="B42" s="363" t="str">
        <f>Dat1fix!C39</f>
        <v>Randaberg vgs</v>
      </c>
      <c r="C42" s="180" t="str">
        <f>Dat1fix!D39</f>
        <v>Stavanger fengsel (HS)</v>
      </c>
      <c r="D42" s="52">
        <f>AVERAGE(Dat1fix!LZ39:MC39)</f>
        <v>22</v>
      </c>
      <c r="E42" s="336">
        <f>Dat1fix!MD39</f>
        <v>94</v>
      </c>
    </row>
    <row r="43" spans="1:5">
      <c r="A43" s="672"/>
      <c r="B43" s="363" t="str">
        <f>Dat1fix!C40</f>
        <v>Haugaland vgs</v>
      </c>
      <c r="C43" s="180" t="str">
        <f>Dat1fix!D40</f>
        <v>Haugesund fengsel (HS)</v>
      </c>
      <c r="D43" s="52">
        <f>AVERAGE(Dat1fix!LZ40:MC40)</f>
        <v>1.5</v>
      </c>
      <c r="E43" s="336">
        <f>Dat1fix!MD40</f>
        <v>7</v>
      </c>
    </row>
    <row r="44" spans="1:5">
      <c r="A44" s="672"/>
      <c r="B44" s="673" t="str">
        <f>Dat1fix!C41</f>
        <v>Time vgs</v>
      </c>
      <c r="C44" s="180" t="str">
        <f>Dat1fix!D41</f>
        <v>Åna fengsel (HS)</v>
      </c>
      <c r="D44" s="52">
        <f>AVERAGE(Dat1fix!LZ41:MC41)</f>
        <v>55.5</v>
      </c>
      <c r="E44" s="336">
        <f>Dat1fix!MD41</f>
        <v>165</v>
      </c>
    </row>
    <row r="45" spans="1:5">
      <c r="A45" s="672"/>
      <c r="B45" s="673"/>
      <c r="C45" s="180" t="str">
        <f>Dat1fix!D42</f>
        <v>Åna fengsel Rødgata avd (LS)</v>
      </c>
      <c r="D45" s="52">
        <f>AVERAGE(Dat1fix!LZ42:MC42)</f>
        <v>9.5</v>
      </c>
      <c r="E45" s="336">
        <f>Dat1fix!MD42</f>
        <v>0</v>
      </c>
    </row>
    <row r="46" spans="1:5">
      <c r="A46" s="672"/>
      <c r="B46" s="363" t="str">
        <f>Dat1fix!C43</f>
        <v>Ølen vgs</v>
      </c>
      <c r="C46" s="180" t="str">
        <f>Dat1fix!D43</f>
        <v>Sandeid fengsel (LS)</v>
      </c>
      <c r="D46" s="52">
        <f>AVERAGE(Dat1fix!LZ43:MC43)</f>
        <v>21</v>
      </c>
      <c r="E46" s="336">
        <f>Dat1fix!MD43</f>
        <v>91</v>
      </c>
    </row>
    <row r="47" spans="1:5">
      <c r="A47" s="672" t="str">
        <f>Dat1fix!B44</f>
        <v>Hordaland</v>
      </c>
      <c r="B47" s="673" t="str">
        <f>Dat1fix!C44</f>
        <v>Åsane vgs</v>
      </c>
      <c r="C47" s="180" t="str">
        <f>Dat1fix!D44</f>
        <v>Bergen fengsel Osterøy avd (LS)</v>
      </c>
      <c r="D47" s="52">
        <f>AVERAGE(Dat1fix!LZ44:MC44)</f>
        <v>15</v>
      </c>
      <c r="E47" s="336">
        <f>Dat1fix!MD44</f>
        <v>51</v>
      </c>
    </row>
    <row r="48" spans="1:5">
      <c r="A48" s="672"/>
      <c r="B48" s="673"/>
      <c r="C48" s="180" t="str">
        <f>Dat1fix!D45</f>
        <v>Bergen fengsel (HS)</v>
      </c>
      <c r="D48" s="52">
        <f>AVERAGE(Dat1fix!LZ45:MC45)</f>
        <v>14.25</v>
      </c>
      <c r="E48" s="336">
        <f>Dat1fix!MD45</f>
        <v>30</v>
      </c>
    </row>
    <row r="49" spans="1:5">
      <c r="A49" s="672"/>
      <c r="B49" s="673"/>
      <c r="C49" s="180" t="str">
        <f>Dat1fix!D46</f>
        <v>Bjørgvin fengsel (LS)</v>
      </c>
      <c r="D49" s="52">
        <f>AVERAGE(Dat1fix!LZ46:MC46)</f>
        <v>20.75</v>
      </c>
      <c r="E49" s="336">
        <f>Dat1fix!MD46</f>
        <v>216</v>
      </c>
    </row>
    <row r="50" spans="1:5">
      <c r="A50" s="672" t="str">
        <f>Dat1fix!B47</f>
        <v>Sogn og Fjordane</v>
      </c>
      <c r="B50" s="673" t="str">
        <f>Dat1fix!C47</f>
        <v>Sogndal vgs</v>
      </c>
      <c r="C50" s="180" t="str">
        <f>Dat1fix!D47</f>
        <v>Vik fengsel avd høyere sikkerhet (HS)</v>
      </c>
      <c r="D50" s="52">
        <f>AVERAGE(Dat1fix!LZ47:MC47)</f>
        <v>2</v>
      </c>
      <c r="E50" s="336">
        <f>Dat1fix!MD47</f>
        <v>0</v>
      </c>
    </row>
    <row r="51" spans="1:5">
      <c r="A51" s="672"/>
      <c r="B51" s="673"/>
      <c r="C51" s="180" t="str">
        <f>Dat1fix!D48</f>
        <v>Vik fengsel avd lavere sikkerhet (LS)</v>
      </c>
      <c r="D51" s="52">
        <f>AVERAGE(Dat1fix!LZ48:MC48)</f>
        <v>0.5</v>
      </c>
      <c r="E51" s="336">
        <f>Dat1fix!MD48</f>
        <v>0</v>
      </c>
    </row>
    <row r="52" spans="1:5">
      <c r="A52" s="672" t="str">
        <f>Dat1fix!B49</f>
        <v>Møre og Romsdal</v>
      </c>
      <c r="B52" s="673" t="str">
        <f>Dat1fix!C49</f>
        <v>Romsdal vgs</v>
      </c>
      <c r="C52" s="180" t="str">
        <f>Dat1fix!D49</f>
        <v>Hustad fengsel avd høyere sikkerhet (HS)</v>
      </c>
      <c r="D52" s="52">
        <f>AVERAGE(Dat1fix!LZ49:MC49)</f>
        <v>5</v>
      </c>
      <c r="E52" s="336">
        <f>Dat1fix!MD49</f>
        <v>21</v>
      </c>
    </row>
    <row r="53" spans="1:5">
      <c r="A53" s="672"/>
      <c r="B53" s="673"/>
      <c r="C53" s="180" t="str">
        <f>Dat1fix!D50</f>
        <v>Hustad fengsel avd lavere sikkerhet (LS)</v>
      </c>
      <c r="D53" s="52">
        <f>AVERAGE(Dat1fix!LZ50:MC50)</f>
        <v>4.25</v>
      </c>
      <c r="E53" s="336">
        <f>Dat1fix!MD50</f>
        <v>15</v>
      </c>
    </row>
    <row r="54" spans="1:5">
      <c r="A54" s="672"/>
      <c r="B54" s="363" t="str">
        <f>Dat1fix!C51</f>
        <v>Fagerlia vgs</v>
      </c>
      <c r="C54" s="180" t="str">
        <f>Dat1fix!D51</f>
        <v>Ålesund fengsel (HS)</v>
      </c>
      <c r="D54" s="52">
        <f>AVERAGE(Dat1fix!LZ51:MC51)</f>
        <v>0.25</v>
      </c>
      <c r="E54" s="336">
        <f>Dat1fix!MD51</f>
        <v>0</v>
      </c>
    </row>
    <row r="55" spans="1:5">
      <c r="A55" s="672" t="str">
        <f>Dat1fix!B52</f>
        <v>Sør-Trøndelag</v>
      </c>
      <c r="B55" s="673" t="str">
        <f>Dat1fix!C52</f>
        <v>Charlottenlund vgs</v>
      </c>
      <c r="C55" s="180" t="str">
        <f>Dat1fix!D52</f>
        <v>Trondheim fengsel Nermarka avd (HS)</v>
      </c>
      <c r="D55" s="52">
        <f>AVERAGE(Dat1fix!LZ52:MC52)</f>
        <v>21.25</v>
      </c>
      <c r="E55" s="336">
        <f>Dat1fix!MD52</f>
        <v>81</v>
      </c>
    </row>
    <row r="56" spans="1:5">
      <c r="A56" s="672"/>
      <c r="B56" s="673"/>
      <c r="C56" s="180" t="str">
        <f>Dat1fix!D53</f>
        <v>Trondheim fengsel Leira avd (LS)</v>
      </c>
      <c r="D56" s="52">
        <f>AVERAGE(Dat1fix!LZ53:MC53)</f>
        <v>5</v>
      </c>
      <c r="E56" s="336">
        <f>Dat1fix!MD53</f>
        <v>6</v>
      </c>
    </row>
    <row r="57" spans="1:5">
      <c r="A57" s="180" t="str">
        <f>Dat1fix!B54</f>
        <v>Nord-Trøndelag</v>
      </c>
      <c r="B57" s="363" t="str">
        <f>Dat1fix!C54</f>
        <v>Steinkjer vgs</v>
      </c>
      <c r="C57" s="180" t="str">
        <f>Dat1fix!D54</f>
        <v>Verdal fengsel (LS)</v>
      </c>
      <c r="D57" s="52">
        <f>AVERAGE(Dat1fix!LZ54:MC54)</f>
        <v>5</v>
      </c>
      <c r="E57" s="336">
        <f>Dat1fix!MD54</f>
        <v>26</v>
      </c>
    </row>
    <row r="58" spans="1:5">
      <c r="A58" s="672" t="str">
        <f>Dat1fix!B55</f>
        <v>Nordland</v>
      </c>
      <c r="B58" s="673" t="str">
        <f>Dat1fix!C55</f>
        <v>Bodø vgs</v>
      </c>
      <c r="C58" s="180" t="str">
        <f>Dat1fix!D55</f>
        <v>Bodø fengsel (HS)</v>
      </c>
      <c r="D58" s="52">
        <f>AVERAGE(Dat1fix!LZ55:MC55)</f>
        <v>11.5</v>
      </c>
      <c r="E58" s="336">
        <f>Dat1fix!MD55</f>
        <v>37</v>
      </c>
    </row>
    <row r="59" spans="1:5">
      <c r="A59" s="672"/>
      <c r="B59" s="673"/>
      <c r="C59" s="180" t="str">
        <f>Dat1fix!D56</f>
        <v>Bodø fengsel Fauske avd (LS)</v>
      </c>
      <c r="D59" s="52">
        <f>AVERAGE(Dat1fix!LZ56:MC56)</f>
        <v>3.75</v>
      </c>
      <c r="E59" s="336">
        <f>Dat1fix!MD56</f>
        <v>15</v>
      </c>
    </row>
    <row r="60" spans="1:5">
      <c r="A60" s="672"/>
      <c r="B60" s="363" t="str">
        <f>Dat1fix!C57</f>
        <v>Mosjøen vgs</v>
      </c>
      <c r="C60" s="180" t="str">
        <f>Dat1fix!D57</f>
        <v>Mosjøen fengsel (HS)</v>
      </c>
      <c r="D60" s="52">
        <f>AVERAGE(Dat1fix!LZ57:MC57)</f>
        <v>5</v>
      </c>
      <c r="E60" s="336">
        <f>Dat1fix!MD57</f>
        <v>20</v>
      </c>
    </row>
    <row r="61" spans="1:5">
      <c r="A61" s="672" t="str">
        <f>Dat1fix!B58</f>
        <v>Troms</v>
      </c>
      <c r="B61" s="673" t="str">
        <f>Dat1fix!C58</f>
        <v>Breivika vgs</v>
      </c>
      <c r="C61" s="180" t="str">
        <f>Dat1fix!D58</f>
        <v>Tromsø fengsel avd. høyere sikkerhet (HS)</v>
      </c>
      <c r="D61" s="52">
        <f>AVERAGE(Dat1fix!LZ58:MC58)</f>
        <v>0</v>
      </c>
      <c r="E61" s="336">
        <f>Dat1fix!MD58</f>
        <v>0</v>
      </c>
    </row>
    <row r="62" spans="1:5">
      <c r="A62" s="672"/>
      <c r="B62" s="673"/>
      <c r="C62" s="180" t="str">
        <f>Dat1fix!D59</f>
        <v>Tromsø fengsel avd. lavere sikkerhet (LS)</v>
      </c>
      <c r="D62" s="52">
        <f>AVERAGE(Dat1fix!LZ59:MC59)</f>
        <v>0</v>
      </c>
      <c r="E62" s="336">
        <f>Dat1fix!MD59</f>
        <v>0</v>
      </c>
    </row>
    <row r="63" spans="1:5">
      <c r="A63" s="672" t="str">
        <f>Dat1fix!B60</f>
        <v>Finmark</v>
      </c>
      <c r="B63" s="673" t="str">
        <f>Dat1fix!C60</f>
        <v>Vadsø vgs</v>
      </c>
      <c r="C63" s="180" t="str">
        <f>Dat1fix!D60</f>
        <v>Vadsø fengsel avd. høyere sikkerhet (HS)</v>
      </c>
      <c r="D63" s="52">
        <f>AVERAGE(Dat1fix!LZ60:MC60)</f>
        <v>5.75</v>
      </c>
      <c r="E63" s="336">
        <f>Dat1fix!MD60</f>
        <v>28</v>
      </c>
    </row>
    <row r="64" spans="1:5">
      <c r="A64" s="672"/>
      <c r="B64" s="673"/>
      <c r="C64" s="180" t="str">
        <f>Dat1fix!D61</f>
        <v>Vadsø fengsel avd lavere sikkerhet (LS)</v>
      </c>
      <c r="D64" s="52">
        <f>AVERAGE(Dat1fix!LZ61:MC61)</f>
        <v>0.75</v>
      </c>
      <c r="E64" s="336">
        <f>Dat1fix!MD61</f>
        <v>0</v>
      </c>
    </row>
  </sheetData>
  <mergeCells count="43">
    <mergeCell ref="A10:A12"/>
    <mergeCell ref="B11:B12"/>
    <mergeCell ref="A2:A3"/>
    <mergeCell ref="B2:B3"/>
    <mergeCell ref="C2:C3"/>
    <mergeCell ref="A7:A9"/>
    <mergeCell ref="B7:B9"/>
    <mergeCell ref="A13:A17"/>
    <mergeCell ref="B13:B14"/>
    <mergeCell ref="B15:B16"/>
    <mergeCell ref="A18:A22"/>
    <mergeCell ref="B18:B20"/>
    <mergeCell ref="B21:B22"/>
    <mergeCell ref="A23:A24"/>
    <mergeCell ref="A25:A27"/>
    <mergeCell ref="B25:B26"/>
    <mergeCell ref="A28:A34"/>
    <mergeCell ref="B28:B29"/>
    <mergeCell ref="B30:B31"/>
    <mergeCell ref="B32:B33"/>
    <mergeCell ref="B52:B53"/>
    <mergeCell ref="A35:A37"/>
    <mergeCell ref="B35:B36"/>
    <mergeCell ref="A38:A40"/>
    <mergeCell ref="B38:B39"/>
    <mergeCell ref="A42:A46"/>
    <mergeCell ref="B44:B45"/>
    <mergeCell ref="E2:E3"/>
    <mergeCell ref="A1:E1"/>
    <mergeCell ref="D2:D3"/>
    <mergeCell ref="A63:A64"/>
    <mergeCell ref="B63:B64"/>
    <mergeCell ref="A55:A56"/>
    <mergeCell ref="B55:B56"/>
    <mergeCell ref="A58:A60"/>
    <mergeCell ref="B58:B59"/>
    <mergeCell ref="A61:A62"/>
    <mergeCell ref="B61:B62"/>
    <mergeCell ref="A47:A49"/>
    <mergeCell ref="B47:B49"/>
    <mergeCell ref="A50:A51"/>
    <mergeCell ref="B50:B51"/>
    <mergeCell ref="A52:A5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theme="0"/>
  </sheetPr>
  <dimension ref="B1:LN38"/>
  <sheetViews>
    <sheetView topLeftCell="EQ1" zoomScale="70" zoomScaleNormal="70" workbookViewId="0">
      <selection activeCell="FD5" sqref="FD5"/>
    </sheetView>
  </sheetViews>
  <sheetFormatPr baseColWidth="10" defaultColWidth="11.453125" defaultRowHeight="14.5"/>
  <cols>
    <col min="2" max="2" width="15.7265625" customWidth="1"/>
    <col min="3" max="3" width="34.7265625" customWidth="1"/>
    <col min="4" max="4" width="18.7265625" customWidth="1"/>
  </cols>
  <sheetData>
    <row r="1" spans="2:326">
      <c r="H1" s="636" t="s">
        <v>922</v>
      </c>
      <c r="I1" s="636"/>
      <c r="J1" s="636"/>
      <c r="K1" s="636"/>
      <c r="L1" s="636"/>
      <c r="M1" s="636"/>
      <c r="N1" s="636"/>
      <c r="O1" s="636"/>
      <c r="P1" s="636"/>
      <c r="Q1" s="636"/>
      <c r="R1" s="636"/>
      <c r="S1" s="636"/>
      <c r="T1" s="636" t="s">
        <v>923</v>
      </c>
      <c r="U1" s="636"/>
      <c r="V1" s="636"/>
      <c r="W1" s="636"/>
      <c r="X1" s="636"/>
      <c r="Y1" s="636"/>
      <c r="Z1" s="636"/>
      <c r="AA1" s="636"/>
      <c r="AB1" s="636"/>
      <c r="AC1" s="636"/>
      <c r="AD1" s="636"/>
      <c r="AE1" s="636"/>
      <c r="AF1" s="636"/>
      <c r="AG1" s="636" t="s">
        <v>924</v>
      </c>
      <c r="AH1" s="636"/>
      <c r="AI1" s="625" t="s">
        <v>1337</v>
      </c>
      <c r="AJ1" s="636"/>
      <c r="AK1" s="636"/>
      <c r="AL1" s="636"/>
      <c r="AM1" s="636"/>
      <c r="AN1" s="636"/>
      <c r="AO1" s="636"/>
      <c r="AP1" s="636"/>
      <c r="AQ1" s="636"/>
      <c r="AR1" s="636"/>
      <c r="AS1" s="636"/>
      <c r="AT1" s="636"/>
      <c r="AU1" s="636"/>
      <c r="AV1" s="636"/>
      <c r="AW1" s="636"/>
      <c r="AX1" s="636"/>
      <c r="AY1" s="636"/>
      <c r="AZ1" s="636"/>
      <c r="BA1" s="636"/>
      <c r="BB1" s="636"/>
      <c r="BC1" s="636"/>
      <c r="BD1" s="636"/>
      <c r="BE1" s="636"/>
      <c r="BF1" s="625" t="s">
        <v>1336</v>
      </c>
      <c r="BG1" s="636"/>
      <c r="BH1" s="636"/>
      <c r="BI1" s="636"/>
      <c r="BJ1" s="636"/>
      <c r="BK1" s="636"/>
      <c r="BL1" s="636"/>
      <c r="BM1" s="636"/>
      <c r="BN1" s="636"/>
      <c r="BO1" s="636"/>
      <c r="BP1" s="636"/>
      <c r="BQ1" s="636"/>
      <c r="BR1" s="636"/>
      <c r="BS1" s="636"/>
      <c r="BT1" s="636"/>
      <c r="BU1" s="636"/>
      <c r="BV1" s="636"/>
      <c r="BW1" s="636"/>
      <c r="BX1" s="636"/>
      <c r="BY1" s="636"/>
      <c r="BZ1" s="636"/>
      <c r="CA1" s="636"/>
      <c r="CB1" s="636"/>
      <c r="CC1" s="625" t="s">
        <v>1158</v>
      </c>
      <c r="CD1" s="636"/>
      <c r="CE1" s="636" t="s">
        <v>972</v>
      </c>
      <c r="CF1" s="636"/>
      <c r="CG1" s="636"/>
      <c r="CH1" s="636"/>
      <c r="CI1" s="636"/>
      <c r="CJ1" s="636"/>
      <c r="CK1" s="636"/>
      <c r="CL1" s="636"/>
      <c r="CM1" s="636"/>
      <c r="CN1" s="636"/>
      <c r="CO1" s="636"/>
      <c r="CP1" s="636"/>
      <c r="CQ1" s="636"/>
      <c r="CR1" s="636"/>
      <c r="CS1" s="636"/>
      <c r="CT1" s="636"/>
      <c r="CU1" s="636"/>
      <c r="CV1" s="636"/>
      <c r="CW1" s="636"/>
      <c r="CX1" s="636"/>
      <c r="CY1" s="636"/>
      <c r="CZ1" s="636"/>
      <c r="DA1" s="636" t="s">
        <v>973</v>
      </c>
      <c r="DB1" s="636"/>
      <c r="DC1" s="636"/>
      <c r="DD1" s="636"/>
      <c r="DE1" s="636"/>
      <c r="DF1" s="636"/>
      <c r="DG1" s="636"/>
      <c r="DH1" s="636"/>
      <c r="DI1" s="636"/>
      <c r="DJ1" s="636"/>
      <c r="DK1" s="636"/>
      <c r="DL1" s="636"/>
      <c r="DM1" s="636"/>
      <c r="DN1" s="636"/>
      <c r="DO1" s="636"/>
      <c r="DP1" s="636"/>
      <c r="DQ1" s="636"/>
      <c r="DR1" s="636"/>
      <c r="DS1" s="636"/>
      <c r="DT1" s="636"/>
      <c r="DU1" s="636"/>
      <c r="DV1" s="636"/>
      <c r="DW1" s="636" t="s">
        <v>978</v>
      </c>
      <c r="DX1" s="636"/>
      <c r="DY1" s="625" t="s">
        <v>1326</v>
      </c>
      <c r="DZ1" s="636"/>
      <c r="EA1" s="636" t="s">
        <v>983</v>
      </c>
      <c r="EB1" s="636"/>
      <c r="EC1" s="636"/>
      <c r="ED1" s="636"/>
      <c r="EE1" s="636" t="s">
        <v>984</v>
      </c>
      <c r="EF1" s="636"/>
      <c r="EG1" s="636"/>
      <c r="EH1" s="636"/>
      <c r="EI1" s="636" t="s">
        <v>985</v>
      </c>
      <c r="EJ1" s="636"/>
      <c r="GR1" s="636" t="s">
        <v>922</v>
      </c>
      <c r="GS1" s="636"/>
      <c r="GT1" s="636"/>
      <c r="GU1" s="636"/>
      <c r="GV1" s="636"/>
      <c r="GW1" s="636"/>
      <c r="GX1" s="636"/>
      <c r="GY1" s="636"/>
      <c r="GZ1" s="636"/>
      <c r="HA1" s="636"/>
      <c r="HB1" s="636"/>
      <c r="HC1" s="636"/>
      <c r="HD1" s="300"/>
      <c r="HE1" s="636" t="s">
        <v>923</v>
      </c>
      <c r="HF1" s="636"/>
      <c r="HG1" s="636"/>
      <c r="HH1" s="636"/>
      <c r="HI1" s="636"/>
      <c r="HJ1" s="636"/>
      <c r="HK1" s="636"/>
      <c r="HL1" s="636"/>
      <c r="HM1" s="636"/>
      <c r="HN1" s="636"/>
      <c r="HO1" s="636"/>
      <c r="HP1" s="636"/>
      <c r="HQ1" s="636" t="s">
        <v>924</v>
      </c>
      <c r="HR1" s="636"/>
      <c r="HS1" s="636" t="s">
        <v>949</v>
      </c>
      <c r="HT1" s="636"/>
      <c r="HU1" s="636"/>
      <c r="HV1" s="636"/>
      <c r="HW1" s="636"/>
      <c r="HX1" s="636"/>
      <c r="HY1" s="636"/>
      <c r="HZ1" s="636"/>
      <c r="IA1" s="636"/>
      <c r="IB1" s="636"/>
      <c r="IC1" s="636"/>
      <c r="ID1" s="636"/>
      <c r="IE1" s="636"/>
      <c r="IF1" s="636"/>
      <c r="IG1" s="636"/>
      <c r="IH1" s="636"/>
      <c r="II1" s="636"/>
      <c r="IJ1" s="636"/>
      <c r="IK1" s="636"/>
      <c r="IL1" s="636"/>
      <c r="IM1" s="636"/>
      <c r="IN1" s="636"/>
      <c r="IO1" s="636"/>
      <c r="IP1" s="636" t="s">
        <v>950</v>
      </c>
      <c r="IQ1" s="636"/>
      <c r="IR1" s="636"/>
      <c r="IS1" s="636"/>
      <c r="IT1" s="636"/>
      <c r="IU1" s="636"/>
      <c r="IV1" s="636"/>
      <c r="IW1" s="636"/>
      <c r="IX1" s="636"/>
      <c r="IY1" s="636"/>
      <c r="IZ1" s="636"/>
      <c r="JA1" s="636"/>
      <c r="JB1" s="636"/>
      <c r="JC1" s="636"/>
      <c r="JD1" s="636"/>
      <c r="JE1" s="636"/>
      <c r="JF1" s="636"/>
      <c r="JG1" s="636"/>
      <c r="JH1" s="636"/>
      <c r="JI1" s="636"/>
      <c r="JJ1" s="636"/>
      <c r="JK1" s="636"/>
      <c r="JL1" s="636"/>
      <c r="JM1" s="636" t="s">
        <v>951</v>
      </c>
      <c r="JN1" s="636"/>
      <c r="JO1" s="636" t="s">
        <v>972</v>
      </c>
      <c r="JP1" s="636"/>
      <c r="JQ1" s="636"/>
      <c r="JR1" s="636"/>
      <c r="JS1" s="636"/>
      <c r="JT1" s="636"/>
      <c r="JU1" s="636"/>
      <c r="JV1" s="636"/>
      <c r="JW1" s="636"/>
      <c r="JX1" s="636"/>
      <c r="JY1" s="636"/>
      <c r="JZ1" s="636"/>
      <c r="KA1" s="636"/>
      <c r="KB1" s="636"/>
      <c r="KC1" s="636"/>
      <c r="KD1" s="636"/>
      <c r="KE1" s="636"/>
      <c r="KF1" s="636"/>
      <c r="KG1" s="636"/>
      <c r="KH1" s="636"/>
      <c r="KI1" s="636"/>
      <c r="KJ1" s="636"/>
      <c r="KK1" s="636" t="s">
        <v>973</v>
      </c>
      <c r="KL1" s="636"/>
      <c r="KM1" s="636"/>
      <c r="KN1" s="636"/>
      <c r="KO1" s="636"/>
      <c r="KP1" s="636"/>
      <c r="KQ1" s="636"/>
      <c r="KR1" s="636"/>
      <c r="KS1" s="636"/>
      <c r="KT1" s="636"/>
      <c r="KU1" s="636"/>
      <c r="KV1" s="636"/>
      <c r="KW1" s="636"/>
      <c r="KX1" s="636"/>
      <c r="KY1" s="636"/>
      <c r="KZ1" s="636"/>
      <c r="LA1" s="636"/>
      <c r="LB1" s="636"/>
      <c r="LC1" s="636"/>
      <c r="LD1" s="636"/>
      <c r="LE1" s="636"/>
      <c r="LF1" s="636"/>
      <c r="LG1" s="636" t="s">
        <v>978</v>
      </c>
      <c r="LH1" s="636"/>
      <c r="LI1" s="143"/>
    </row>
    <row r="2" spans="2:326" s="2" customFormat="1">
      <c r="E2" s="633" t="s">
        <v>899</v>
      </c>
      <c r="F2" s="635"/>
      <c r="G2" s="298" t="s">
        <v>1528</v>
      </c>
      <c r="H2" s="35" t="s">
        <v>910</v>
      </c>
      <c r="I2" s="36" t="s">
        <v>911</v>
      </c>
      <c r="J2" s="35" t="s">
        <v>912</v>
      </c>
      <c r="K2" s="36" t="s">
        <v>913</v>
      </c>
      <c r="L2" s="35" t="s">
        <v>914</v>
      </c>
      <c r="M2" s="36" t="s">
        <v>915</v>
      </c>
      <c r="N2" s="35" t="s">
        <v>916</v>
      </c>
      <c r="O2" s="36" t="s">
        <v>917</v>
      </c>
      <c r="P2" s="35" t="s">
        <v>918</v>
      </c>
      <c r="Q2" s="36" t="s">
        <v>919</v>
      </c>
      <c r="R2" s="35" t="s">
        <v>920</v>
      </c>
      <c r="S2" s="36" t="s">
        <v>921</v>
      </c>
      <c r="T2" s="299" t="s">
        <v>1528</v>
      </c>
      <c r="U2" s="35" t="s">
        <v>910</v>
      </c>
      <c r="V2" s="36" t="s">
        <v>911</v>
      </c>
      <c r="W2" s="35" t="s">
        <v>912</v>
      </c>
      <c r="X2" s="36" t="s">
        <v>913</v>
      </c>
      <c r="Y2" s="35" t="s">
        <v>914</v>
      </c>
      <c r="Z2" s="36" t="s">
        <v>915</v>
      </c>
      <c r="AA2" s="35" t="s">
        <v>916</v>
      </c>
      <c r="AB2" s="36" t="s">
        <v>917</v>
      </c>
      <c r="AC2" s="35" t="s">
        <v>918</v>
      </c>
      <c r="AD2" s="36" t="s">
        <v>919</v>
      </c>
      <c r="AE2" s="35" t="s">
        <v>920</v>
      </c>
      <c r="AF2" s="36" t="s">
        <v>921</v>
      </c>
      <c r="AG2" s="35" t="s">
        <v>925</v>
      </c>
      <c r="AH2" s="36" t="s">
        <v>925</v>
      </c>
      <c r="AI2" s="2" t="s">
        <v>926</v>
      </c>
      <c r="AJ2" s="2" t="s">
        <v>927</v>
      </c>
      <c r="AK2" s="2" t="s">
        <v>928</v>
      </c>
      <c r="AL2" s="2" t="s">
        <v>929</v>
      </c>
      <c r="AM2" s="2" t="s">
        <v>930</v>
      </c>
      <c r="AN2" s="2" t="s">
        <v>931</v>
      </c>
      <c r="AO2" s="2" t="s">
        <v>932</v>
      </c>
      <c r="AP2" s="2" t="s">
        <v>933</v>
      </c>
      <c r="AQ2" s="2" t="s">
        <v>934</v>
      </c>
      <c r="AR2" s="2" t="s">
        <v>935</v>
      </c>
      <c r="AS2" s="2" t="s">
        <v>936</v>
      </c>
      <c r="AT2" s="2" t="s">
        <v>937</v>
      </c>
      <c r="AU2" s="2" t="s">
        <v>938</v>
      </c>
      <c r="AV2" s="2" t="s">
        <v>939</v>
      </c>
      <c r="AW2" s="2" t="s">
        <v>940</v>
      </c>
      <c r="AX2" s="2" t="s">
        <v>941</v>
      </c>
      <c r="AY2" s="2" t="s">
        <v>942</v>
      </c>
      <c r="AZ2" s="2" t="s">
        <v>943</v>
      </c>
      <c r="BA2" s="2" t="s">
        <v>944</v>
      </c>
      <c r="BB2" s="2" t="s">
        <v>945</v>
      </c>
      <c r="BC2" s="2" t="s">
        <v>946</v>
      </c>
      <c r="BD2" s="2" t="s">
        <v>947</v>
      </c>
      <c r="BE2" s="2" t="s">
        <v>948</v>
      </c>
      <c r="BF2" s="2" t="s">
        <v>926</v>
      </c>
      <c r="BG2" s="2" t="s">
        <v>927</v>
      </c>
      <c r="BH2" s="2" t="s">
        <v>928</v>
      </c>
      <c r="BI2" s="2" t="s">
        <v>929</v>
      </c>
      <c r="BJ2" s="2" t="s">
        <v>930</v>
      </c>
      <c r="BK2" s="2" t="s">
        <v>931</v>
      </c>
      <c r="BL2" s="2" t="s">
        <v>932</v>
      </c>
      <c r="BM2" s="2" t="s">
        <v>933</v>
      </c>
      <c r="BN2" s="2" t="s">
        <v>934</v>
      </c>
      <c r="BO2" s="2" t="s">
        <v>935</v>
      </c>
      <c r="BP2" s="2" t="s">
        <v>936</v>
      </c>
      <c r="BQ2" s="2" t="s">
        <v>937</v>
      </c>
      <c r="BR2" s="2" t="s">
        <v>938</v>
      </c>
      <c r="BS2" s="2" t="s">
        <v>939</v>
      </c>
      <c r="BT2" s="2" t="s">
        <v>940</v>
      </c>
      <c r="BU2" s="2" t="s">
        <v>941</v>
      </c>
      <c r="BV2" s="2" t="s">
        <v>942</v>
      </c>
      <c r="BW2" s="2" t="s">
        <v>943</v>
      </c>
      <c r="BX2" s="2" t="s">
        <v>944</v>
      </c>
      <c r="BY2" s="2" t="s">
        <v>945</v>
      </c>
      <c r="BZ2" s="2" t="s">
        <v>946</v>
      </c>
      <c r="CA2" s="2" t="s">
        <v>947</v>
      </c>
      <c r="CB2" s="2" t="s">
        <v>948</v>
      </c>
      <c r="CC2" s="2" t="s">
        <v>925</v>
      </c>
      <c r="CD2" s="2" t="s">
        <v>925</v>
      </c>
      <c r="CE2" s="2" t="s">
        <v>971</v>
      </c>
      <c r="CF2" s="2" t="s">
        <v>952</v>
      </c>
      <c r="CG2" s="2" t="s">
        <v>1332</v>
      </c>
      <c r="CH2" s="2" t="s">
        <v>954</v>
      </c>
      <c r="CI2" s="2" t="s">
        <v>759</v>
      </c>
      <c r="CJ2" s="2" t="s">
        <v>955</v>
      </c>
      <c r="CK2" s="2" t="s">
        <v>956</v>
      </c>
      <c r="CL2" s="2" t="s">
        <v>957</v>
      </c>
      <c r="CM2" s="2" t="s">
        <v>958</v>
      </c>
      <c r="CN2" s="2" t="s">
        <v>959</v>
      </c>
      <c r="CO2" s="2" t="s">
        <v>960</v>
      </c>
      <c r="CP2" s="2" t="s">
        <v>961</v>
      </c>
      <c r="CQ2" s="2" t="s">
        <v>962</v>
      </c>
      <c r="CR2" s="2" t="s">
        <v>963</v>
      </c>
      <c r="CS2" s="2" t="s">
        <v>964</v>
      </c>
      <c r="CT2" s="2" t="s">
        <v>965</v>
      </c>
      <c r="CU2" s="2" t="s">
        <v>966</v>
      </c>
      <c r="CV2" s="2" t="s">
        <v>967</v>
      </c>
      <c r="CW2" s="2" t="s">
        <v>968</v>
      </c>
      <c r="CX2" s="2" t="s">
        <v>969</v>
      </c>
      <c r="CY2" s="2" t="s">
        <v>970</v>
      </c>
      <c r="CZ2" s="2" t="s">
        <v>948</v>
      </c>
      <c r="DA2" s="2" t="s">
        <v>971</v>
      </c>
      <c r="DB2" s="2" t="s">
        <v>952</v>
      </c>
      <c r="DC2" s="2" t="s">
        <v>953</v>
      </c>
      <c r="DD2" s="2" t="s">
        <v>954</v>
      </c>
      <c r="DE2" s="2" t="s">
        <v>759</v>
      </c>
      <c r="DF2" s="2" t="s">
        <v>955</v>
      </c>
      <c r="DG2" s="2" t="s">
        <v>956</v>
      </c>
      <c r="DH2" s="2" t="s">
        <v>957</v>
      </c>
      <c r="DI2" s="2" t="s">
        <v>958</v>
      </c>
      <c r="DJ2" s="2" t="s">
        <v>959</v>
      </c>
      <c r="DK2" s="2" t="s">
        <v>960</v>
      </c>
      <c r="DL2" s="2" t="s">
        <v>961</v>
      </c>
      <c r="DM2" s="2" t="s">
        <v>962</v>
      </c>
      <c r="DN2" s="2" t="s">
        <v>963</v>
      </c>
      <c r="DO2" s="2" t="s">
        <v>964</v>
      </c>
      <c r="DP2" s="2" t="s">
        <v>965</v>
      </c>
      <c r="DQ2" s="2" t="s">
        <v>966</v>
      </c>
      <c r="DR2" s="2" t="s">
        <v>967</v>
      </c>
      <c r="DS2" s="2" t="s">
        <v>968</v>
      </c>
      <c r="DT2" s="2" t="s">
        <v>969</v>
      </c>
      <c r="DU2" s="2" t="s">
        <v>970</v>
      </c>
      <c r="DV2" s="2" t="s">
        <v>948</v>
      </c>
      <c r="DW2" s="2" t="s">
        <v>925</v>
      </c>
      <c r="DX2" s="2" t="s">
        <v>925</v>
      </c>
      <c r="EA2" s="2" t="s">
        <v>979</v>
      </c>
      <c r="EB2" s="2" t="s">
        <v>980</v>
      </c>
      <c r="EC2" s="2" t="s">
        <v>981</v>
      </c>
      <c r="ED2" s="2" t="s">
        <v>982</v>
      </c>
      <c r="EE2" s="2" t="s">
        <v>979</v>
      </c>
      <c r="EF2" s="2" t="s">
        <v>980</v>
      </c>
      <c r="EG2" s="2" t="s">
        <v>981</v>
      </c>
      <c r="EH2" s="2" t="s">
        <v>982</v>
      </c>
      <c r="EI2" s="2" t="s">
        <v>986</v>
      </c>
      <c r="EJ2" s="2" t="s">
        <v>986</v>
      </c>
      <c r="EK2" s="633" t="s">
        <v>991</v>
      </c>
      <c r="EL2" s="634"/>
      <c r="EM2" s="634"/>
      <c r="EN2" s="635"/>
      <c r="EO2" s="633" t="s">
        <v>1003</v>
      </c>
      <c r="EP2" s="634"/>
      <c r="EQ2" s="634"/>
      <c r="ER2" s="634"/>
      <c r="ES2" s="634"/>
      <c r="ET2" s="634"/>
      <c r="EU2" s="634"/>
      <c r="EV2" s="634"/>
      <c r="EW2" s="635"/>
      <c r="EX2" s="633" t="s">
        <v>1166</v>
      </c>
      <c r="EY2" s="634"/>
      <c r="EZ2" s="634"/>
      <c r="FA2" s="634"/>
      <c r="FB2" s="634"/>
      <c r="FC2" s="634"/>
      <c r="FD2" s="634"/>
      <c r="FE2" s="634"/>
      <c r="FF2" s="634"/>
      <c r="FG2" s="634"/>
      <c r="FH2" s="635"/>
      <c r="FI2" s="633" t="s">
        <v>1167</v>
      </c>
      <c r="FJ2" s="634"/>
      <c r="FK2" s="634"/>
      <c r="FL2" s="634"/>
      <c r="FM2" s="635"/>
      <c r="FN2" s="633" t="s">
        <v>1004</v>
      </c>
      <c r="FO2" s="634"/>
      <c r="FP2" s="634"/>
      <c r="FQ2" s="634"/>
      <c r="FR2" s="634"/>
      <c r="FS2" s="635"/>
      <c r="FT2" s="633" t="s">
        <v>1021</v>
      </c>
      <c r="FU2" s="634"/>
      <c r="FV2" s="634"/>
      <c r="FW2" s="634"/>
      <c r="FX2" s="634"/>
      <c r="FY2" s="634"/>
      <c r="FZ2" s="634"/>
      <c r="GA2" s="634"/>
      <c r="GB2" s="634"/>
      <c r="GC2" s="634"/>
      <c r="GD2" s="634"/>
      <c r="GE2" s="634"/>
      <c r="GF2" s="634"/>
      <c r="GG2" s="634"/>
      <c r="GH2" s="634"/>
      <c r="GI2" s="634"/>
      <c r="GJ2" s="635"/>
      <c r="GL2" s="633" t="s">
        <v>1026</v>
      </c>
      <c r="GM2" s="634"/>
      <c r="GN2" s="635"/>
      <c r="GP2" s="544" t="s">
        <v>899</v>
      </c>
      <c r="GQ2" s="546"/>
      <c r="GR2" s="543" t="s">
        <v>1528</v>
      </c>
      <c r="GS2" s="541" t="s">
        <v>910</v>
      </c>
      <c r="GT2" s="542" t="s">
        <v>911</v>
      </c>
      <c r="GU2" s="541" t="s">
        <v>912</v>
      </c>
      <c r="GV2" s="542" t="s">
        <v>913</v>
      </c>
      <c r="GW2" s="541" t="s">
        <v>914</v>
      </c>
      <c r="GX2" s="542" t="s">
        <v>915</v>
      </c>
      <c r="GY2" s="541" t="s">
        <v>916</v>
      </c>
      <c r="GZ2" s="542" t="s">
        <v>917</v>
      </c>
      <c r="HA2" s="541" t="s">
        <v>918</v>
      </c>
      <c r="HB2" s="542" t="s">
        <v>919</v>
      </c>
      <c r="HC2" s="541" t="s">
        <v>920</v>
      </c>
      <c r="HD2" s="542" t="s">
        <v>921</v>
      </c>
      <c r="HE2" s="543" t="s">
        <v>1528</v>
      </c>
      <c r="HF2" s="541" t="s">
        <v>910</v>
      </c>
      <c r="HG2" s="542" t="s">
        <v>911</v>
      </c>
      <c r="HH2" s="541" t="s">
        <v>912</v>
      </c>
      <c r="HI2" s="542" t="s">
        <v>913</v>
      </c>
      <c r="HJ2" s="541" t="s">
        <v>914</v>
      </c>
      <c r="HK2" s="542" t="s">
        <v>915</v>
      </c>
      <c r="HL2" s="541" t="s">
        <v>916</v>
      </c>
      <c r="HM2" s="542" t="s">
        <v>917</v>
      </c>
      <c r="HN2" s="541" t="s">
        <v>918</v>
      </c>
      <c r="HO2" s="542" t="s">
        <v>919</v>
      </c>
      <c r="HP2" s="541" t="s">
        <v>920</v>
      </c>
      <c r="HQ2" s="542" t="s">
        <v>921</v>
      </c>
      <c r="HR2" s="541" t="s">
        <v>925</v>
      </c>
      <c r="HS2" s="542" t="s">
        <v>925</v>
      </c>
      <c r="HT2" s="2" t="s">
        <v>926</v>
      </c>
      <c r="HU2" s="2" t="s">
        <v>927</v>
      </c>
      <c r="HV2" s="2" t="s">
        <v>928</v>
      </c>
      <c r="HW2" s="2" t="s">
        <v>929</v>
      </c>
      <c r="HX2" s="2" t="s">
        <v>930</v>
      </c>
      <c r="HY2" s="2" t="s">
        <v>931</v>
      </c>
      <c r="HZ2" s="2" t="s">
        <v>932</v>
      </c>
      <c r="IA2" s="2" t="s">
        <v>933</v>
      </c>
      <c r="IB2" s="2" t="s">
        <v>934</v>
      </c>
      <c r="IC2" s="2" t="s">
        <v>935</v>
      </c>
      <c r="ID2" s="2" t="s">
        <v>936</v>
      </c>
      <c r="IE2" s="2" t="s">
        <v>937</v>
      </c>
      <c r="IF2" s="2" t="s">
        <v>938</v>
      </c>
      <c r="IG2" s="2" t="s">
        <v>939</v>
      </c>
      <c r="IH2" s="2" t="s">
        <v>940</v>
      </c>
      <c r="II2" s="2" t="s">
        <v>941</v>
      </c>
      <c r="IJ2" s="2" t="s">
        <v>942</v>
      </c>
      <c r="IK2" s="2" t="s">
        <v>943</v>
      </c>
      <c r="IL2" s="2" t="s">
        <v>944</v>
      </c>
      <c r="IM2" s="2" t="s">
        <v>945</v>
      </c>
      <c r="IN2" s="2" t="s">
        <v>946</v>
      </c>
      <c r="IO2" s="2" t="s">
        <v>947</v>
      </c>
      <c r="IP2" s="2" t="s">
        <v>948</v>
      </c>
      <c r="IQ2" s="2" t="s">
        <v>926</v>
      </c>
      <c r="IR2" s="2" t="s">
        <v>927</v>
      </c>
      <c r="IS2" s="2" t="s">
        <v>928</v>
      </c>
      <c r="IT2" s="2" t="s">
        <v>929</v>
      </c>
      <c r="IU2" s="2" t="s">
        <v>930</v>
      </c>
      <c r="IV2" s="2" t="s">
        <v>931</v>
      </c>
      <c r="IW2" s="2" t="s">
        <v>932</v>
      </c>
      <c r="IX2" s="2" t="s">
        <v>933</v>
      </c>
      <c r="IY2" s="2" t="s">
        <v>934</v>
      </c>
      <c r="IZ2" s="2" t="s">
        <v>935</v>
      </c>
      <c r="JA2" s="2" t="s">
        <v>936</v>
      </c>
      <c r="JB2" s="2" t="s">
        <v>937</v>
      </c>
      <c r="JC2" s="2" t="s">
        <v>938</v>
      </c>
      <c r="JD2" s="2" t="s">
        <v>939</v>
      </c>
      <c r="JE2" s="2" t="s">
        <v>940</v>
      </c>
      <c r="JF2" s="2" t="s">
        <v>941</v>
      </c>
      <c r="JG2" s="2" t="s">
        <v>942</v>
      </c>
      <c r="JH2" s="2" t="s">
        <v>943</v>
      </c>
      <c r="JI2" s="2" t="s">
        <v>944</v>
      </c>
      <c r="JJ2" s="2" t="s">
        <v>945</v>
      </c>
      <c r="JK2" s="2" t="s">
        <v>946</v>
      </c>
      <c r="JL2" s="2" t="s">
        <v>947</v>
      </c>
      <c r="JM2" s="2" t="s">
        <v>948</v>
      </c>
      <c r="JN2" s="2" t="s">
        <v>925</v>
      </c>
      <c r="JO2" s="2" t="s">
        <v>925</v>
      </c>
      <c r="JP2" s="2" t="s">
        <v>971</v>
      </c>
      <c r="JQ2" s="2" t="s">
        <v>952</v>
      </c>
      <c r="JR2" s="2" t="s">
        <v>953</v>
      </c>
      <c r="JS2" s="2" t="s">
        <v>954</v>
      </c>
      <c r="JT2" s="2" t="s">
        <v>759</v>
      </c>
      <c r="JU2" s="2" t="s">
        <v>955</v>
      </c>
      <c r="JV2" s="2" t="s">
        <v>956</v>
      </c>
      <c r="JW2" s="2" t="s">
        <v>957</v>
      </c>
      <c r="JX2" s="2" t="s">
        <v>958</v>
      </c>
      <c r="JY2" s="2" t="s">
        <v>959</v>
      </c>
      <c r="JZ2" s="2" t="s">
        <v>960</v>
      </c>
      <c r="KA2" s="2" t="s">
        <v>961</v>
      </c>
      <c r="KB2" s="2" t="s">
        <v>962</v>
      </c>
      <c r="KC2" s="2" t="s">
        <v>963</v>
      </c>
      <c r="KD2" s="2" t="s">
        <v>964</v>
      </c>
      <c r="KE2" s="2" t="s">
        <v>965</v>
      </c>
      <c r="KF2" s="2" t="s">
        <v>966</v>
      </c>
      <c r="KG2" s="2" t="s">
        <v>967</v>
      </c>
      <c r="KH2" s="2" t="s">
        <v>968</v>
      </c>
      <c r="KI2" s="2" t="s">
        <v>969</v>
      </c>
      <c r="KJ2" s="2" t="s">
        <v>970</v>
      </c>
      <c r="KK2" s="2" t="s">
        <v>948</v>
      </c>
      <c r="KL2" s="2" t="s">
        <v>971</v>
      </c>
      <c r="KM2" s="2" t="s">
        <v>952</v>
      </c>
      <c r="KN2" s="2" t="s">
        <v>953</v>
      </c>
      <c r="KO2" s="2" t="s">
        <v>954</v>
      </c>
      <c r="KP2" s="2" t="s">
        <v>759</v>
      </c>
      <c r="KQ2" s="2" t="s">
        <v>955</v>
      </c>
      <c r="KR2" s="2" t="s">
        <v>956</v>
      </c>
      <c r="KS2" s="2" t="s">
        <v>957</v>
      </c>
      <c r="KT2" s="2" t="s">
        <v>958</v>
      </c>
      <c r="KU2" s="2" t="s">
        <v>959</v>
      </c>
      <c r="KV2" s="2" t="s">
        <v>960</v>
      </c>
      <c r="KW2" s="2" t="s">
        <v>961</v>
      </c>
      <c r="KX2" s="2" t="s">
        <v>962</v>
      </c>
      <c r="KY2" s="2" t="s">
        <v>963</v>
      </c>
      <c r="KZ2" s="2" t="s">
        <v>964</v>
      </c>
      <c r="LA2" s="2" t="s">
        <v>965</v>
      </c>
      <c r="LB2" s="2" t="s">
        <v>966</v>
      </c>
      <c r="LC2" s="2" t="s">
        <v>967</v>
      </c>
      <c r="LD2" s="2" t="s">
        <v>968</v>
      </c>
      <c r="LE2" s="2" t="s">
        <v>969</v>
      </c>
      <c r="LF2" s="2" t="s">
        <v>970</v>
      </c>
      <c r="LG2" s="2" t="s">
        <v>948</v>
      </c>
      <c r="LH2" s="2" t="s">
        <v>925</v>
      </c>
      <c r="LI2" s="2" t="s">
        <v>925</v>
      </c>
      <c r="LJ2" s="2" t="s">
        <v>1369</v>
      </c>
      <c r="LK2" s="544" t="s">
        <v>1032</v>
      </c>
      <c r="LL2" s="545"/>
      <c r="LM2" s="546"/>
    </row>
    <row r="3" spans="2:326" s="2" customFormat="1">
      <c r="B3" s="2" t="s">
        <v>895</v>
      </c>
      <c r="C3" s="2" t="s">
        <v>1152</v>
      </c>
      <c r="D3" s="2" t="s">
        <v>1153</v>
      </c>
      <c r="E3" s="2" t="s">
        <v>1155</v>
      </c>
      <c r="F3" s="2" t="s">
        <v>1156</v>
      </c>
      <c r="G3" s="2" t="s">
        <v>900</v>
      </c>
      <c r="H3" s="2" t="s">
        <v>900</v>
      </c>
      <c r="I3" s="2" t="s">
        <v>900</v>
      </c>
      <c r="J3" s="2" t="s">
        <v>900</v>
      </c>
      <c r="K3" s="2" t="s">
        <v>900</v>
      </c>
      <c r="L3" s="2" t="s">
        <v>900</v>
      </c>
      <c r="M3" s="2" t="s">
        <v>900</v>
      </c>
      <c r="N3" s="2" t="s">
        <v>900</v>
      </c>
      <c r="O3" s="2" t="s">
        <v>900</v>
      </c>
      <c r="P3" s="2" t="s">
        <v>900</v>
      </c>
      <c r="Q3" s="2" t="s">
        <v>900</v>
      </c>
      <c r="R3" s="2" t="s">
        <v>900</v>
      </c>
      <c r="S3" s="2" t="s">
        <v>900</v>
      </c>
      <c r="T3" s="2" t="s">
        <v>901</v>
      </c>
      <c r="U3" s="2" t="s">
        <v>901</v>
      </c>
      <c r="V3" s="2" t="s">
        <v>901</v>
      </c>
      <c r="W3" s="2" t="s">
        <v>901</v>
      </c>
      <c r="X3" s="2" t="s">
        <v>901</v>
      </c>
      <c r="Y3" s="2" t="s">
        <v>901</v>
      </c>
      <c r="Z3" s="2" t="s">
        <v>901</v>
      </c>
      <c r="AA3" s="2" t="s">
        <v>901</v>
      </c>
      <c r="AB3" s="2" t="s">
        <v>901</v>
      </c>
      <c r="AC3" s="2" t="s">
        <v>901</v>
      </c>
      <c r="AD3" s="2" t="s">
        <v>901</v>
      </c>
      <c r="AE3" s="2" t="s">
        <v>901</v>
      </c>
      <c r="AF3" s="2" t="s">
        <v>901</v>
      </c>
      <c r="AG3" s="2" t="s">
        <v>900</v>
      </c>
      <c r="AH3" s="2" t="s">
        <v>901</v>
      </c>
      <c r="AI3" s="2" t="s">
        <v>900</v>
      </c>
      <c r="AJ3" s="2" t="s">
        <v>900</v>
      </c>
      <c r="AK3" s="2" t="s">
        <v>900</v>
      </c>
      <c r="AL3" s="2" t="s">
        <v>900</v>
      </c>
      <c r="AM3" s="2" t="s">
        <v>900</v>
      </c>
      <c r="AN3" s="2" t="s">
        <v>900</v>
      </c>
      <c r="AO3" s="2" t="s">
        <v>900</v>
      </c>
      <c r="AP3" s="2" t="s">
        <v>900</v>
      </c>
      <c r="AQ3" s="2" t="s">
        <v>900</v>
      </c>
      <c r="AR3" s="2" t="s">
        <v>900</v>
      </c>
      <c r="AS3" s="2" t="s">
        <v>900</v>
      </c>
      <c r="AT3" s="2" t="s">
        <v>900</v>
      </c>
      <c r="AU3" s="2" t="s">
        <v>900</v>
      </c>
      <c r="AV3" s="2" t="s">
        <v>900</v>
      </c>
      <c r="AW3" s="2" t="s">
        <v>900</v>
      </c>
      <c r="AX3" s="2" t="s">
        <v>900</v>
      </c>
      <c r="AY3" s="2" t="s">
        <v>900</v>
      </c>
      <c r="AZ3" s="2" t="s">
        <v>900</v>
      </c>
      <c r="BA3" s="2" t="s">
        <v>900</v>
      </c>
      <c r="BB3" s="2" t="s">
        <v>900</v>
      </c>
      <c r="BC3" s="2" t="s">
        <v>900</v>
      </c>
      <c r="BD3" s="2" t="s">
        <v>900</v>
      </c>
      <c r="BE3" s="2" t="s">
        <v>900</v>
      </c>
      <c r="BF3" s="2" t="s">
        <v>901</v>
      </c>
      <c r="BG3" s="2" t="s">
        <v>901</v>
      </c>
      <c r="BH3" s="2" t="s">
        <v>901</v>
      </c>
      <c r="BI3" s="2" t="s">
        <v>901</v>
      </c>
      <c r="BJ3" s="2" t="s">
        <v>901</v>
      </c>
      <c r="BK3" s="2" t="s">
        <v>901</v>
      </c>
      <c r="BL3" s="2" t="s">
        <v>901</v>
      </c>
      <c r="BM3" s="2" t="s">
        <v>901</v>
      </c>
      <c r="BN3" s="2" t="s">
        <v>901</v>
      </c>
      <c r="BO3" s="2" t="s">
        <v>901</v>
      </c>
      <c r="BP3" s="2" t="s">
        <v>901</v>
      </c>
      <c r="BQ3" s="2" t="s">
        <v>901</v>
      </c>
      <c r="BR3" s="2" t="s">
        <v>901</v>
      </c>
      <c r="BS3" s="2" t="s">
        <v>901</v>
      </c>
      <c r="BT3" s="2" t="s">
        <v>901</v>
      </c>
      <c r="BU3" s="2" t="s">
        <v>901</v>
      </c>
      <c r="BV3" s="2" t="s">
        <v>901</v>
      </c>
      <c r="BW3" s="2" t="s">
        <v>901</v>
      </c>
      <c r="BX3" s="2" t="s">
        <v>901</v>
      </c>
      <c r="BY3" s="2" t="s">
        <v>901</v>
      </c>
      <c r="BZ3" s="2" t="s">
        <v>901</v>
      </c>
      <c r="CA3" s="2" t="s">
        <v>901</v>
      </c>
      <c r="CB3" s="2" t="s">
        <v>901</v>
      </c>
      <c r="CC3" s="2" t="s">
        <v>900</v>
      </c>
      <c r="CD3" s="2" t="s">
        <v>901</v>
      </c>
      <c r="CE3" s="2" t="s">
        <v>900</v>
      </c>
      <c r="CF3" s="2" t="s">
        <v>900</v>
      </c>
      <c r="CG3" s="2" t="s">
        <v>900</v>
      </c>
      <c r="CH3" s="2" t="s">
        <v>900</v>
      </c>
      <c r="CI3" s="2" t="s">
        <v>900</v>
      </c>
      <c r="CJ3" s="2" t="s">
        <v>900</v>
      </c>
      <c r="CK3" s="2" t="s">
        <v>900</v>
      </c>
      <c r="CL3" s="2" t="s">
        <v>900</v>
      </c>
      <c r="CM3" s="2" t="s">
        <v>900</v>
      </c>
      <c r="CN3" s="2" t="s">
        <v>900</v>
      </c>
      <c r="CO3" s="2" t="s">
        <v>900</v>
      </c>
      <c r="CP3" s="2" t="s">
        <v>900</v>
      </c>
      <c r="CQ3" s="2" t="s">
        <v>900</v>
      </c>
      <c r="CR3" s="2" t="s">
        <v>900</v>
      </c>
      <c r="CS3" s="2" t="s">
        <v>900</v>
      </c>
      <c r="CT3" s="2" t="s">
        <v>900</v>
      </c>
      <c r="CU3" s="2" t="s">
        <v>900</v>
      </c>
      <c r="CV3" s="2" t="s">
        <v>900</v>
      </c>
      <c r="CW3" s="2" t="s">
        <v>900</v>
      </c>
      <c r="CX3" s="2" t="s">
        <v>900</v>
      </c>
      <c r="CY3" s="2" t="s">
        <v>900</v>
      </c>
      <c r="CZ3" s="2" t="s">
        <v>900</v>
      </c>
      <c r="DA3" s="2" t="s">
        <v>901</v>
      </c>
      <c r="DB3" s="2" t="s">
        <v>901</v>
      </c>
      <c r="DC3" s="2" t="s">
        <v>901</v>
      </c>
      <c r="DD3" s="2" t="s">
        <v>901</v>
      </c>
      <c r="DE3" s="2" t="s">
        <v>901</v>
      </c>
      <c r="DF3" s="2" t="s">
        <v>901</v>
      </c>
      <c r="DG3" s="2" t="s">
        <v>901</v>
      </c>
      <c r="DH3" s="2" t="s">
        <v>901</v>
      </c>
      <c r="DI3" s="2" t="s">
        <v>901</v>
      </c>
      <c r="DJ3" s="2" t="s">
        <v>901</v>
      </c>
      <c r="DK3" s="2" t="s">
        <v>901</v>
      </c>
      <c r="DL3" s="2" t="s">
        <v>901</v>
      </c>
      <c r="DM3" s="2" t="s">
        <v>901</v>
      </c>
      <c r="DN3" s="2" t="s">
        <v>901</v>
      </c>
      <c r="DO3" s="2" t="s">
        <v>901</v>
      </c>
      <c r="DP3" s="2" t="s">
        <v>901</v>
      </c>
      <c r="DQ3" s="2" t="s">
        <v>901</v>
      </c>
      <c r="DR3" s="2" t="s">
        <v>901</v>
      </c>
      <c r="DS3" s="2" t="s">
        <v>901</v>
      </c>
      <c r="DT3" s="2" t="s">
        <v>901</v>
      </c>
      <c r="DU3" s="2" t="s">
        <v>901</v>
      </c>
      <c r="DV3" s="2" t="s">
        <v>901</v>
      </c>
      <c r="DW3" s="2" t="s">
        <v>900</v>
      </c>
      <c r="DX3" s="2" t="s">
        <v>901</v>
      </c>
      <c r="DY3" s="2" t="s">
        <v>900</v>
      </c>
      <c r="DZ3" s="2" t="s">
        <v>901</v>
      </c>
      <c r="EA3" s="2" t="s">
        <v>900</v>
      </c>
      <c r="EB3" s="2" t="s">
        <v>900</v>
      </c>
      <c r="EC3" s="2" t="s">
        <v>900</v>
      </c>
      <c r="ED3" s="2" t="s">
        <v>900</v>
      </c>
      <c r="EE3" s="2" t="s">
        <v>901</v>
      </c>
      <c r="EF3" s="2" t="s">
        <v>901</v>
      </c>
      <c r="EG3" s="2" t="s">
        <v>901</v>
      </c>
      <c r="EH3" s="2" t="s">
        <v>901</v>
      </c>
      <c r="EI3" s="2" t="s">
        <v>900</v>
      </c>
      <c r="EJ3" s="2" t="s">
        <v>901</v>
      </c>
      <c r="EK3" s="2" t="s">
        <v>987</v>
      </c>
      <c r="EL3" s="2" t="s">
        <v>988</v>
      </c>
      <c r="EM3" s="2" t="s">
        <v>989</v>
      </c>
      <c r="EN3" s="2" t="s">
        <v>990</v>
      </c>
      <c r="EO3" s="2" t="s">
        <v>994</v>
      </c>
      <c r="EP3" s="2" t="s">
        <v>995</v>
      </c>
      <c r="EQ3" s="2" t="s">
        <v>996</v>
      </c>
      <c r="ER3" s="2" t="s">
        <v>997</v>
      </c>
      <c r="ES3" s="2" t="s">
        <v>998</v>
      </c>
      <c r="ET3" s="2" t="s">
        <v>999</v>
      </c>
      <c r="EU3" s="2" t="s">
        <v>1000</v>
      </c>
      <c r="EV3" s="2" t="s">
        <v>1001</v>
      </c>
      <c r="EW3" s="2" t="s">
        <v>1002</v>
      </c>
      <c r="EX3" s="2" t="s">
        <v>1174</v>
      </c>
      <c r="EY3" s="2" t="s">
        <v>1161</v>
      </c>
      <c r="EZ3" s="2" t="s">
        <v>1407</v>
      </c>
      <c r="FA3" s="2" t="s">
        <v>1162</v>
      </c>
      <c r="FB3" s="2" t="s">
        <v>1163</v>
      </c>
      <c r="FC3" s="2" t="s">
        <v>1164</v>
      </c>
      <c r="FD3" s="2" t="s">
        <v>1408</v>
      </c>
      <c r="FE3" s="2" t="s">
        <v>1165</v>
      </c>
      <c r="FF3" s="2" t="s">
        <v>1409</v>
      </c>
      <c r="FG3" s="2" t="s">
        <v>1886</v>
      </c>
      <c r="FH3" s="2" t="s">
        <v>1410</v>
      </c>
      <c r="FI3" s="2" t="s">
        <v>1168</v>
      </c>
      <c r="FJ3" s="2" t="s">
        <v>1169</v>
      </c>
      <c r="FK3" s="2" t="s">
        <v>1170</v>
      </c>
      <c r="FL3" s="2" t="s">
        <v>758</v>
      </c>
      <c r="FM3" s="2" t="s">
        <v>948</v>
      </c>
      <c r="FN3" s="2" t="s">
        <v>899</v>
      </c>
      <c r="FO3" s="2" t="s">
        <v>1005</v>
      </c>
      <c r="FP3" s="2" t="s">
        <v>1006</v>
      </c>
      <c r="FQ3" s="2" t="s">
        <v>978</v>
      </c>
      <c r="FR3" s="2" t="s">
        <v>1326</v>
      </c>
      <c r="FS3" s="2" t="s">
        <v>1007</v>
      </c>
      <c r="FT3" s="2">
        <v>1</v>
      </c>
      <c r="FU3" s="2">
        <v>2</v>
      </c>
      <c r="FV3" s="2">
        <v>3</v>
      </c>
      <c r="FW3" s="2">
        <v>4</v>
      </c>
      <c r="FX3" s="2">
        <v>5</v>
      </c>
      <c r="FY3" s="2">
        <v>6</v>
      </c>
      <c r="FZ3" s="2">
        <v>15</v>
      </c>
      <c r="GA3" s="2">
        <v>14</v>
      </c>
      <c r="GB3" s="2">
        <v>7</v>
      </c>
      <c r="GC3" s="2">
        <v>8</v>
      </c>
      <c r="GD3" s="2">
        <v>9</v>
      </c>
      <c r="GE3" s="2">
        <v>16</v>
      </c>
      <c r="GF3" s="2">
        <v>10</v>
      </c>
      <c r="GG3" s="2">
        <v>11</v>
      </c>
      <c r="GH3" s="2">
        <v>12</v>
      </c>
      <c r="GI3" s="2">
        <v>13</v>
      </c>
      <c r="GJ3" s="2">
        <v>17</v>
      </c>
      <c r="GK3" s="2">
        <v>18</v>
      </c>
      <c r="GL3" s="2" t="s">
        <v>1022</v>
      </c>
      <c r="GM3" s="2" t="s">
        <v>1023</v>
      </c>
      <c r="GN3" s="2" t="s">
        <v>1024</v>
      </c>
      <c r="GO3" s="2" t="s">
        <v>1025</v>
      </c>
      <c r="GP3" s="4" t="s">
        <v>900</v>
      </c>
      <c r="GQ3" s="4" t="s">
        <v>901</v>
      </c>
      <c r="GR3" s="2" t="s">
        <v>900</v>
      </c>
      <c r="GS3" s="2" t="s">
        <v>900</v>
      </c>
      <c r="GT3" s="2" t="s">
        <v>900</v>
      </c>
      <c r="GU3" s="2" t="s">
        <v>900</v>
      </c>
      <c r="GV3" s="2" t="s">
        <v>900</v>
      </c>
      <c r="GW3" s="2" t="s">
        <v>900</v>
      </c>
      <c r="GX3" s="2" t="s">
        <v>900</v>
      </c>
      <c r="GY3" s="2" t="s">
        <v>900</v>
      </c>
      <c r="GZ3" s="2" t="s">
        <v>900</v>
      </c>
      <c r="HA3" s="2" t="s">
        <v>900</v>
      </c>
      <c r="HB3" s="2" t="s">
        <v>900</v>
      </c>
      <c r="HC3" s="2" t="s">
        <v>900</v>
      </c>
      <c r="HD3" s="2" t="s">
        <v>900</v>
      </c>
      <c r="HE3" s="2" t="s">
        <v>901</v>
      </c>
      <c r="HF3" s="2" t="s">
        <v>901</v>
      </c>
      <c r="HG3" s="2" t="s">
        <v>901</v>
      </c>
      <c r="HH3" s="2" t="s">
        <v>901</v>
      </c>
      <c r="HI3" s="2" t="s">
        <v>901</v>
      </c>
      <c r="HJ3" s="2" t="s">
        <v>901</v>
      </c>
      <c r="HK3" s="2" t="s">
        <v>901</v>
      </c>
      <c r="HL3" s="2" t="s">
        <v>901</v>
      </c>
      <c r="HM3" s="2" t="s">
        <v>901</v>
      </c>
      <c r="HN3" s="2" t="s">
        <v>901</v>
      </c>
      <c r="HO3" s="2" t="s">
        <v>901</v>
      </c>
      <c r="HP3" s="2" t="s">
        <v>901</v>
      </c>
      <c r="HQ3" s="2" t="s">
        <v>901</v>
      </c>
      <c r="HR3" s="2" t="s">
        <v>900</v>
      </c>
      <c r="HS3" s="2" t="s">
        <v>901</v>
      </c>
      <c r="HT3" s="2" t="s">
        <v>900</v>
      </c>
      <c r="HU3" s="2" t="s">
        <v>900</v>
      </c>
      <c r="HV3" s="2" t="s">
        <v>900</v>
      </c>
      <c r="HW3" s="2" t="s">
        <v>900</v>
      </c>
      <c r="HX3" s="2" t="s">
        <v>900</v>
      </c>
      <c r="HY3" s="2" t="s">
        <v>900</v>
      </c>
      <c r="HZ3" s="2" t="s">
        <v>900</v>
      </c>
      <c r="IA3" s="2" t="s">
        <v>900</v>
      </c>
      <c r="IB3" s="2" t="s">
        <v>900</v>
      </c>
      <c r="IC3" s="2" t="s">
        <v>900</v>
      </c>
      <c r="ID3" s="2" t="s">
        <v>900</v>
      </c>
      <c r="IE3" s="2" t="s">
        <v>900</v>
      </c>
      <c r="IF3" s="2" t="s">
        <v>900</v>
      </c>
      <c r="IG3" s="2" t="s">
        <v>900</v>
      </c>
      <c r="IH3" s="2" t="s">
        <v>900</v>
      </c>
      <c r="II3" s="2" t="s">
        <v>900</v>
      </c>
      <c r="IJ3" s="2" t="s">
        <v>900</v>
      </c>
      <c r="IK3" s="2" t="s">
        <v>900</v>
      </c>
      <c r="IL3" s="2" t="s">
        <v>900</v>
      </c>
      <c r="IM3" s="2" t="s">
        <v>900</v>
      </c>
      <c r="IN3" s="2" t="s">
        <v>900</v>
      </c>
      <c r="IO3" s="2" t="s">
        <v>900</v>
      </c>
      <c r="IP3" s="2" t="s">
        <v>900</v>
      </c>
      <c r="IQ3" s="2" t="s">
        <v>901</v>
      </c>
      <c r="IR3" s="2" t="s">
        <v>901</v>
      </c>
      <c r="IS3" s="2" t="s">
        <v>901</v>
      </c>
      <c r="IT3" s="2" t="s">
        <v>901</v>
      </c>
      <c r="IU3" s="2" t="s">
        <v>901</v>
      </c>
      <c r="IV3" s="2" t="s">
        <v>901</v>
      </c>
      <c r="IW3" s="2" t="s">
        <v>901</v>
      </c>
      <c r="IX3" s="2" t="s">
        <v>901</v>
      </c>
      <c r="IY3" s="2" t="s">
        <v>901</v>
      </c>
      <c r="IZ3" s="2" t="s">
        <v>901</v>
      </c>
      <c r="JA3" s="2" t="s">
        <v>901</v>
      </c>
      <c r="JB3" s="2" t="s">
        <v>901</v>
      </c>
      <c r="JC3" s="2" t="s">
        <v>901</v>
      </c>
      <c r="JD3" s="2" t="s">
        <v>901</v>
      </c>
      <c r="JE3" s="2" t="s">
        <v>901</v>
      </c>
      <c r="JF3" s="2" t="s">
        <v>901</v>
      </c>
      <c r="JG3" s="2" t="s">
        <v>901</v>
      </c>
      <c r="JH3" s="2" t="s">
        <v>901</v>
      </c>
      <c r="JI3" s="2" t="s">
        <v>901</v>
      </c>
      <c r="JJ3" s="2" t="s">
        <v>901</v>
      </c>
      <c r="JK3" s="2" t="s">
        <v>901</v>
      </c>
      <c r="JL3" s="2" t="s">
        <v>901</v>
      </c>
      <c r="JM3" s="2" t="s">
        <v>901</v>
      </c>
      <c r="JN3" s="2" t="s">
        <v>900</v>
      </c>
      <c r="JO3" s="2" t="s">
        <v>901</v>
      </c>
      <c r="JP3" s="2" t="s">
        <v>900</v>
      </c>
      <c r="JQ3" s="2" t="s">
        <v>900</v>
      </c>
      <c r="JR3" s="2" t="s">
        <v>900</v>
      </c>
      <c r="JS3" s="2" t="s">
        <v>900</v>
      </c>
      <c r="JT3" s="2" t="s">
        <v>900</v>
      </c>
      <c r="JU3" s="2" t="s">
        <v>900</v>
      </c>
      <c r="JV3" s="2" t="s">
        <v>900</v>
      </c>
      <c r="JW3" s="2" t="s">
        <v>900</v>
      </c>
      <c r="JX3" s="2" t="s">
        <v>900</v>
      </c>
      <c r="JY3" s="2" t="s">
        <v>900</v>
      </c>
      <c r="JZ3" s="2" t="s">
        <v>900</v>
      </c>
      <c r="KA3" s="2" t="s">
        <v>900</v>
      </c>
      <c r="KB3" s="2" t="s">
        <v>900</v>
      </c>
      <c r="KC3" s="2" t="s">
        <v>900</v>
      </c>
      <c r="KD3" s="2" t="s">
        <v>900</v>
      </c>
      <c r="KE3" s="2" t="s">
        <v>900</v>
      </c>
      <c r="KF3" s="2" t="s">
        <v>900</v>
      </c>
      <c r="KG3" s="2" t="s">
        <v>900</v>
      </c>
      <c r="KH3" s="2" t="s">
        <v>900</v>
      </c>
      <c r="KI3" s="2" t="s">
        <v>900</v>
      </c>
      <c r="KJ3" s="2" t="s">
        <v>900</v>
      </c>
      <c r="KK3" s="2" t="s">
        <v>900</v>
      </c>
      <c r="KL3" s="2" t="s">
        <v>901</v>
      </c>
      <c r="KM3" s="2" t="s">
        <v>901</v>
      </c>
      <c r="KN3" s="2" t="s">
        <v>901</v>
      </c>
      <c r="KO3" s="2" t="s">
        <v>901</v>
      </c>
      <c r="KP3" s="2" t="s">
        <v>901</v>
      </c>
      <c r="KQ3" s="2" t="s">
        <v>901</v>
      </c>
      <c r="KR3" s="2" t="s">
        <v>901</v>
      </c>
      <c r="KS3" s="2" t="s">
        <v>901</v>
      </c>
      <c r="KT3" s="2" t="s">
        <v>901</v>
      </c>
      <c r="KU3" s="2" t="s">
        <v>901</v>
      </c>
      <c r="KV3" s="2" t="s">
        <v>901</v>
      </c>
      <c r="KW3" s="2" t="s">
        <v>901</v>
      </c>
      <c r="KX3" s="2" t="s">
        <v>901</v>
      </c>
      <c r="KY3" s="2" t="s">
        <v>901</v>
      </c>
      <c r="KZ3" s="2" t="s">
        <v>901</v>
      </c>
      <c r="LA3" s="2" t="s">
        <v>901</v>
      </c>
      <c r="LB3" s="2" t="s">
        <v>901</v>
      </c>
      <c r="LC3" s="2" t="s">
        <v>901</v>
      </c>
      <c r="LD3" s="2" t="s">
        <v>901</v>
      </c>
      <c r="LE3" s="2" t="s">
        <v>901</v>
      </c>
      <c r="LF3" s="2" t="s">
        <v>901</v>
      </c>
      <c r="LG3" s="2" t="s">
        <v>901</v>
      </c>
      <c r="LH3" s="2" t="s">
        <v>900</v>
      </c>
      <c r="LI3" s="2" t="s">
        <v>901</v>
      </c>
      <c r="LK3" s="2" t="s">
        <v>1033</v>
      </c>
      <c r="LL3" s="2" t="s">
        <v>1034</v>
      </c>
      <c r="LM3" s="2" t="s">
        <v>1035</v>
      </c>
      <c r="LN3" s="2" t="s">
        <v>1036</v>
      </c>
    </row>
    <row r="4" spans="2:326" s="54" customFormat="1">
      <c r="D4" s="55" t="s">
        <v>1157</v>
      </c>
      <c r="E4" s="54">
        <f>SUM(E5:E14)</f>
        <v>0</v>
      </c>
      <c r="F4" s="54">
        <f t="shared" ref="F4:AH4" si="0">SUM(F5:F14)</f>
        <v>2.5</v>
      </c>
      <c r="G4" s="54">
        <f>SUM(G5:G14)</f>
        <v>10.25</v>
      </c>
      <c r="H4" s="54">
        <f t="shared" si="0"/>
        <v>0</v>
      </c>
      <c r="I4" s="54">
        <f t="shared" si="0"/>
        <v>0</v>
      </c>
      <c r="J4" s="54">
        <f t="shared" si="0"/>
        <v>19.75</v>
      </c>
      <c r="K4" s="54">
        <f t="shared" si="0"/>
        <v>3.25</v>
      </c>
      <c r="L4" s="54">
        <f t="shared" si="0"/>
        <v>0.25</v>
      </c>
      <c r="M4" s="54">
        <f t="shared" si="0"/>
        <v>0.25</v>
      </c>
      <c r="N4" s="54">
        <f t="shared" si="0"/>
        <v>0.25</v>
      </c>
      <c r="O4" s="54">
        <f t="shared" si="0"/>
        <v>0</v>
      </c>
      <c r="P4" s="54">
        <f t="shared" si="0"/>
        <v>0</v>
      </c>
      <c r="Q4" s="54">
        <f t="shared" si="0"/>
        <v>0.5</v>
      </c>
      <c r="R4" s="54">
        <f t="shared" si="0"/>
        <v>0.5</v>
      </c>
      <c r="S4" s="54">
        <f t="shared" si="0"/>
        <v>1.5</v>
      </c>
      <c r="T4" s="54">
        <f t="shared" si="0"/>
        <v>22</v>
      </c>
      <c r="U4" s="54">
        <f t="shared" si="0"/>
        <v>0</v>
      </c>
      <c r="V4" s="54">
        <f t="shared" si="0"/>
        <v>1.5</v>
      </c>
      <c r="W4" s="54">
        <f t="shared" si="0"/>
        <v>39.75</v>
      </c>
      <c r="X4" s="54">
        <f t="shared" si="0"/>
        <v>2.75</v>
      </c>
      <c r="Y4" s="54">
        <f t="shared" si="0"/>
        <v>1.5</v>
      </c>
      <c r="Z4" s="54">
        <f t="shared" si="0"/>
        <v>0.25</v>
      </c>
      <c r="AA4" s="54">
        <f t="shared" si="0"/>
        <v>1.5</v>
      </c>
      <c r="AB4" s="54">
        <f t="shared" si="0"/>
        <v>0</v>
      </c>
      <c r="AC4" s="54">
        <f t="shared" si="0"/>
        <v>0</v>
      </c>
      <c r="AD4" s="54">
        <f t="shared" si="0"/>
        <v>1.75</v>
      </c>
      <c r="AE4" s="54">
        <f t="shared" si="0"/>
        <v>3.75</v>
      </c>
      <c r="AF4" s="54">
        <f t="shared" si="0"/>
        <v>1</v>
      </c>
      <c r="AG4" s="54">
        <f t="shared" si="0"/>
        <v>36.5</v>
      </c>
      <c r="AH4" s="54">
        <f t="shared" si="0"/>
        <v>75.75</v>
      </c>
      <c r="AI4" s="54">
        <f t="shared" ref="AI4:BN4" si="1">SUM(AI5:AI14)</f>
        <v>0</v>
      </c>
      <c r="AJ4" s="54">
        <f t="shared" si="1"/>
        <v>0</v>
      </c>
      <c r="AK4" s="54">
        <f t="shared" si="1"/>
        <v>0</v>
      </c>
      <c r="AL4" s="54">
        <f t="shared" si="1"/>
        <v>0</v>
      </c>
      <c r="AM4" s="54">
        <f t="shared" si="1"/>
        <v>0</v>
      </c>
      <c r="AN4" s="54">
        <f t="shared" si="1"/>
        <v>0</v>
      </c>
      <c r="AO4" s="54">
        <f t="shared" si="1"/>
        <v>0</v>
      </c>
      <c r="AP4" s="54">
        <f t="shared" si="1"/>
        <v>0</v>
      </c>
      <c r="AQ4" s="54">
        <f t="shared" si="1"/>
        <v>0</v>
      </c>
      <c r="AR4" s="54">
        <f t="shared" si="1"/>
        <v>0</v>
      </c>
      <c r="AS4" s="54">
        <f t="shared" si="1"/>
        <v>3.25</v>
      </c>
      <c r="AT4" s="54">
        <f t="shared" si="1"/>
        <v>0</v>
      </c>
      <c r="AU4" s="54">
        <f t="shared" si="1"/>
        <v>0</v>
      </c>
      <c r="AV4" s="54">
        <f t="shared" si="1"/>
        <v>0</v>
      </c>
      <c r="AW4" s="54">
        <f t="shared" si="1"/>
        <v>0</v>
      </c>
      <c r="AX4" s="54">
        <f t="shared" si="1"/>
        <v>0</v>
      </c>
      <c r="AY4" s="54">
        <f t="shared" si="1"/>
        <v>0</v>
      </c>
      <c r="AZ4" s="54">
        <f t="shared" si="1"/>
        <v>0</v>
      </c>
      <c r="BA4" s="54">
        <f t="shared" si="1"/>
        <v>0</v>
      </c>
      <c r="BB4" s="54">
        <f t="shared" si="1"/>
        <v>0</v>
      </c>
      <c r="BC4" s="54">
        <f t="shared" si="1"/>
        <v>0</v>
      </c>
      <c r="BD4" s="54">
        <f t="shared" si="1"/>
        <v>0</v>
      </c>
      <c r="BE4" s="54">
        <f t="shared" si="1"/>
        <v>0.25</v>
      </c>
      <c r="BF4" s="54">
        <f t="shared" si="1"/>
        <v>0</v>
      </c>
      <c r="BG4" s="54">
        <f t="shared" si="1"/>
        <v>1.25</v>
      </c>
      <c r="BH4" s="54">
        <f t="shared" si="1"/>
        <v>0</v>
      </c>
      <c r="BI4" s="54">
        <f t="shared" si="1"/>
        <v>0</v>
      </c>
      <c r="BJ4" s="54">
        <f t="shared" si="1"/>
        <v>0.75</v>
      </c>
      <c r="BK4" s="54">
        <f t="shared" si="1"/>
        <v>0</v>
      </c>
      <c r="BL4" s="54">
        <f t="shared" si="1"/>
        <v>0</v>
      </c>
      <c r="BM4" s="54">
        <f t="shared" si="1"/>
        <v>0</v>
      </c>
      <c r="BN4" s="54">
        <f t="shared" si="1"/>
        <v>0</v>
      </c>
      <c r="BO4" s="54">
        <f t="shared" ref="BO4:CT4" si="2">SUM(BO5:BO14)</f>
        <v>0</v>
      </c>
      <c r="BP4" s="54">
        <f t="shared" si="2"/>
        <v>0</v>
      </c>
      <c r="BQ4" s="54">
        <f t="shared" si="2"/>
        <v>0</v>
      </c>
      <c r="BR4" s="54">
        <f t="shared" si="2"/>
        <v>0</v>
      </c>
      <c r="BS4" s="54">
        <f t="shared" si="2"/>
        <v>0</v>
      </c>
      <c r="BT4" s="54">
        <f t="shared" si="2"/>
        <v>0</v>
      </c>
      <c r="BU4" s="54">
        <f t="shared" si="2"/>
        <v>0</v>
      </c>
      <c r="BV4" s="54">
        <f t="shared" si="2"/>
        <v>0</v>
      </c>
      <c r="BW4" s="54">
        <f t="shared" si="2"/>
        <v>0</v>
      </c>
      <c r="BX4" s="54">
        <f t="shared" si="2"/>
        <v>0</v>
      </c>
      <c r="BY4" s="54">
        <f t="shared" si="2"/>
        <v>0</v>
      </c>
      <c r="BZ4" s="54">
        <f t="shared" si="2"/>
        <v>0.5</v>
      </c>
      <c r="CA4" s="54">
        <f t="shared" si="2"/>
        <v>0</v>
      </c>
      <c r="CB4" s="54">
        <f t="shared" si="2"/>
        <v>0</v>
      </c>
      <c r="CC4" s="54">
        <f t="shared" si="2"/>
        <v>3.5</v>
      </c>
      <c r="CD4" s="54">
        <f t="shared" si="2"/>
        <v>2.5</v>
      </c>
      <c r="CE4" s="54">
        <f t="shared" si="2"/>
        <v>0</v>
      </c>
      <c r="CF4" s="54">
        <f t="shared" si="2"/>
        <v>0</v>
      </c>
      <c r="CG4" s="54">
        <f t="shared" si="2"/>
        <v>0</v>
      </c>
      <c r="CH4" s="54">
        <f t="shared" si="2"/>
        <v>0.75</v>
      </c>
      <c r="CI4" s="54">
        <f t="shared" si="2"/>
        <v>0</v>
      </c>
      <c r="CJ4" s="54">
        <f t="shared" si="2"/>
        <v>0</v>
      </c>
      <c r="CK4" s="54">
        <f t="shared" si="2"/>
        <v>0</v>
      </c>
      <c r="CL4" s="54">
        <f t="shared" si="2"/>
        <v>0</v>
      </c>
      <c r="CM4" s="54">
        <f t="shared" si="2"/>
        <v>0</v>
      </c>
      <c r="CN4" s="54">
        <f t="shared" si="2"/>
        <v>0</v>
      </c>
      <c r="CO4" s="54">
        <f t="shared" si="2"/>
        <v>0</v>
      </c>
      <c r="CP4" s="54">
        <f t="shared" si="2"/>
        <v>0</v>
      </c>
      <c r="CQ4" s="54">
        <f t="shared" si="2"/>
        <v>0</v>
      </c>
      <c r="CR4" s="54">
        <f t="shared" si="2"/>
        <v>0</v>
      </c>
      <c r="CS4" s="54">
        <f t="shared" si="2"/>
        <v>0</v>
      </c>
      <c r="CT4" s="54">
        <f t="shared" si="2"/>
        <v>0</v>
      </c>
      <c r="CU4" s="54">
        <f t="shared" ref="CU4:DZ4" si="3">SUM(CU5:CU14)</f>
        <v>0.25</v>
      </c>
      <c r="CV4" s="54">
        <f t="shared" si="3"/>
        <v>0</v>
      </c>
      <c r="CW4" s="54">
        <f t="shared" si="3"/>
        <v>0</v>
      </c>
      <c r="CX4" s="54">
        <f t="shared" si="3"/>
        <v>0</v>
      </c>
      <c r="CY4" s="54">
        <f t="shared" si="3"/>
        <v>0</v>
      </c>
      <c r="CZ4" s="54">
        <f t="shared" si="3"/>
        <v>0</v>
      </c>
      <c r="DA4" s="54">
        <f t="shared" si="3"/>
        <v>0</v>
      </c>
      <c r="DB4" s="54">
        <f t="shared" si="3"/>
        <v>0.5</v>
      </c>
      <c r="DC4" s="54">
        <f t="shared" si="3"/>
        <v>0</v>
      </c>
      <c r="DD4" s="54">
        <f t="shared" si="3"/>
        <v>3.5</v>
      </c>
      <c r="DE4" s="54">
        <f t="shared" si="3"/>
        <v>0.5</v>
      </c>
      <c r="DF4" s="54">
        <f t="shared" si="3"/>
        <v>9.5</v>
      </c>
      <c r="DG4" s="54">
        <f t="shared" si="3"/>
        <v>0</v>
      </c>
      <c r="DH4" s="54">
        <f t="shared" si="3"/>
        <v>0</v>
      </c>
      <c r="DI4" s="54">
        <f t="shared" si="3"/>
        <v>0.5</v>
      </c>
      <c r="DJ4" s="54">
        <f t="shared" si="3"/>
        <v>0</v>
      </c>
      <c r="DK4" s="54">
        <f t="shared" si="3"/>
        <v>0.25</v>
      </c>
      <c r="DL4" s="54">
        <f t="shared" si="3"/>
        <v>0</v>
      </c>
      <c r="DM4" s="54">
        <f t="shared" si="3"/>
        <v>0</v>
      </c>
      <c r="DN4" s="54">
        <f t="shared" si="3"/>
        <v>9.25</v>
      </c>
      <c r="DO4" s="54">
        <f t="shared" si="3"/>
        <v>0</v>
      </c>
      <c r="DP4" s="54">
        <f t="shared" si="3"/>
        <v>2.25</v>
      </c>
      <c r="DQ4" s="54">
        <f t="shared" si="3"/>
        <v>2</v>
      </c>
      <c r="DR4" s="54">
        <f t="shared" si="3"/>
        <v>0</v>
      </c>
      <c r="DS4" s="54">
        <f t="shared" si="3"/>
        <v>0.25</v>
      </c>
      <c r="DT4" s="54">
        <f t="shared" si="3"/>
        <v>0</v>
      </c>
      <c r="DU4" s="54">
        <f t="shared" si="3"/>
        <v>1</v>
      </c>
      <c r="DV4" s="54">
        <f t="shared" si="3"/>
        <v>0</v>
      </c>
      <c r="DW4" s="54">
        <f t="shared" si="3"/>
        <v>1</v>
      </c>
      <c r="DX4" s="54">
        <f t="shared" si="3"/>
        <v>29.5</v>
      </c>
      <c r="DY4" s="54">
        <f t="shared" si="3"/>
        <v>14</v>
      </c>
      <c r="DZ4" s="54">
        <f t="shared" si="3"/>
        <v>0</v>
      </c>
      <c r="EA4" s="54">
        <f t="shared" ref="EA4:FH4" si="4">SUM(EA5:EA14)</f>
        <v>0.5</v>
      </c>
      <c r="EB4" s="54">
        <f t="shared" si="4"/>
        <v>0.5</v>
      </c>
      <c r="EC4" s="54">
        <f t="shared" si="4"/>
        <v>0.25</v>
      </c>
      <c r="ED4" s="54">
        <f t="shared" si="4"/>
        <v>1</v>
      </c>
      <c r="EE4" s="54">
        <f t="shared" si="4"/>
        <v>0</v>
      </c>
      <c r="EF4" s="54">
        <f t="shared" si="4"/>
        <v>0.25</v>
      </c>
      <c r="EG4" s="54">
        <f t="shared" si="4"/>
        <v>0</v>
      </c>
      <c r="EH4" s="54">
        <f t="shared" si="4"/>
        <v>0</v>
      </c>
      <c r="EI4" s="54">
        <f t="shared" si="4"/>
        <v>2.25</v>
      </c>
      <c r="EJ4" s="54">
        <f t="shared" si="4"/>
        <v>0.25</v>
      </c>
      <c r="EK4" s="54">
        <f t="shared" si="4"/>
        <v>116.5</v>
      </c>
      <c r="EL4" s="54">
        <f t="shared" si="4"/>
        <v>37</v>
      </c>
      <c r="EM4" s="54">
        <f t="shared" si="4"/>
        <v>1</v>
      </c>
      <c r="EN4" s="54">
        <f t="shared" si="4"/>
        <v>3.5</v>
      </c>
      <c r="EO4" s="54">
        <f t="shared" si="4"/>
        <v>0</v>
      </c>
      <c r="EP4" s="54">
        <f t="shared" si="4"/>
        <v>6.5</v>
      </c>
      <c r="EQ4" s="54">
        <f t="shared" si="4"/>
        <v>25.5</v>
      </c>
      <c r="ER4" s="54">
        <f t="shared" si="4"/>
        <v>45.5</v>
      </c>
      <c r="ES4" s="54">
        <f t="shared" si="4"/>
        <v>45</v>
      </c>
      <c r="ET4" s="54">
        <f t="shared" si="4"/>
        <v>22</v>
      </c>
      <c r="EU4" s="54">
        <f t="shared" si="4"/>
        <v>6</v>
      </c>
      <c r="EV4" s="54">
        <f t="shared" si="4"/>
        <v>1</v>
      </c>
      <c r="EW4" s="54">
        <f t="shared" si="4"/>
        <v>0</v>
      </c>
      <c r="EX4" s="54">
        <f t="shared" si="4"/>
        <v>26.5</v>
      </c>
      <c r="EY4" s="54">
        <f t="shared" si="4"/>
        <v>14</v>
      </c>
      <c r="EZ4" s="54">
        <f t="shared" si="4"/>
        <v>5</v>
      </c>
      <c r="FA4" s="54">
        <f t="shared" si="4"/>
        <v>4</v>
      </c>
      <c r="FB4" s="54">
        <f t="shared" si="4"/>
        <v>13</v>
      </c>
      <c r="FC4" s="54">
        <f t="shared" si="4"/>
        <v>1.5</v>
      </c>
      <c r="FD4" s="54">
        <f t="shared" si="4"/>
        <v>0</v>
      </c>
      <c r="FE4" s="54">
        <f t="shared" si="4"/>
        <v>33.5</v>
      </c>
      <c r="FF4" s="54">
        <f t="shared" si="4"/>
        <v>1</v>
      </c>
      <c r="FG4" s="54">
        <f t="shared" si="4"/>
        <v>2.5</v>
      </c>
      <c r="FH4" s="54">
        <f t="shared" si="4"/>
        <v>28.5</v>
      </c>
      <c r="FI4" s="54">
        <f t="shared" ref="FI4:GN4" si="5">SUM(FI5:FI14)</f>
        <v>48</v>
      </c>
      <c r="FJ4" s="54">
        <f t="shared" si="5"/>
        <v>44</v>
      </c>
      <c r="FK4" s="54">
        <f t="shared" si="5"/>
        <v>14</v>
      </c>
      <c r="FL4" s="54">
        <f t="shared" si="5"/>
        <v>0.5</v>
      </c>
      <c r="FM4" s="54">
        <f t="shared" si="5"/>
        <v>28.5</v>
      </c>
      <c r="FN4" s="54">
        <f t="shared" si="5"/>
        <v>0</v>
      </c>
      <c r="FO4" s="54">
        <f t="shared" si="5"/>
        <v>0</v>
      </c>
      <c r="FP4" s="54">
        <f t="shared" si="5"/>
        <v>0</v>
      </c>
      <c r="FQ4" s="54">
        <f t="shared" si="5"/>
        <v>0</v>
      </c>
      <c r="FR4" s="54">
        <f t="shared" si="5"/>
        <v>0</v>
      </c>
      <c r="FS4" s="54">
        <f t="shared" si="5"/>
        <v>0</v>
      </c>
      <c r="FT4" s="54">
        <f t="shared" si="5"/>
        <v>0</v>
      </c>
      <c r="FU4" s="54">
        <f t="shared" si="5"/>
        <v>0</v>
      </c>
      <c r="FV4" s="54">
        <f t="shared" si="5"/>
        <v>0</v>
      </c>
      <c r="FW4" s="54">
        <f t="shared" si="5"/>
        <v>0</v>
      </c>
      <c r="FX4" s="54">
        <f t="shared" si="5"/>
        <v>163</v>
      </c>
      <c r="FY4" s="54">
        <f t="shared" si="5"/>
        <v>328</v>
      </c>
      <c r="FZ4" s="54">
        <f t="shared" si="5"/>
        <v>23</v>
      </c>
      <c r="GA4" s="54">
        <f t="shared" si="5"/>
        <v>51</v>
      </c>
      <c r="GB4" s="54">
        <f t="shared" si="5"/>
        <v>3</v>
      </c>
      <c r="GC4" s="54">
        <f t="shared" si="5"/>
        <v>4</v>
      </c>
      <c r="GD4" s="54">
        <f t="shared" si="5"/>
        <v>0</v>
      </c>
      <c r="GE4" s="54">
        <f t="shared" si="5"/>
        <v>3</v>
      </c>
      <c r="GF4" s="54">
        <f t="shared" si="5"/>
        <v>0</v>
      </c>
      <c r="GG4" s="54">
        <f t="shared" si="5"/>
        <v>4</v>
      </c>
      <c r="GH4" s="54">
        <f t="shared" si="5"/>
        <v>4</v>
      </c>
      <c r="GI4" s="54">
        <f t="shared" si="5"/>
        <v>0</v>
      </c>
      <c r="GJ4" s="54">
        <f t="shared" si="5"/>
        <v>29</v>
      </c>
      <c r="GK4" s="54">
        <f t="shared" si="5"/>
        <v>109</v>
      </c>
      <c r="GL4" s="54">
        <f t="shared" si="5"/>
        <v>14</v>
      </c>
      <c r="GM4" s="54">
        <f t="shared" si="5"/>
        <v>7</v>
      </c>
      <c r="GN4" s="54">
        <f t="shared" si="5"/>
        <v>39</v>
      </c>
      <c r="GO4" s="54">
        <f t="shared" ref="GO4:HT4" si="6">SUM(GO5:GO14)</f>
        <v>3</v>
      </c>
      <c r="GP4" s="54">
        <f t="shared" si="6"/>
        <v>0</v>
      </c>
      <c r="GQ4" s="54">
        <f t="shared" si="6"/>
        <v>1</v>
      </c>
      <c r="GR4" s="54">
        <f t="shared" si="6"/>
        <v>24</v>
      </c>
      <c r="GS4" s="54">
        <f t="shared" si="6"/>
        <v>0</v>
      </c>
      <c r="GT4" s="54">
        <f t="shared" si="6"/>
        <v>0</v>
      </c>
      <c r="GU4" s="54">
        <f t="shared" si="6"/>
        <v>34</v>
      </c>
      <c r="GV4" s="54">
        <f t="shared" si="6"/>
        <v>6</v>
      </c>
      <c r="GW4" s="54">
        <f t="shared" si="6"/>
        <v>0</v>
      </c>
      <c r="GX4" s="54">
        <f t="shared" si="6"/>
        <v>0</v>
      </c>
      <c r="GY4" s="54">
        <f t="shared" si="6"/>
        <v>0</v>
      </c>
      <c r="GZ4" s="54">
        <f t="shared" si="6"/>
        <v>0</v>
      </c>
      <c r="HA4" s="54">
        <f t="shared" si="6"/>
        <v>0</v>
      </c>
      <c r="HB4" s="54">
        <f t="shared" si="6"/>
        <v>3</v>
      </c>
      <c r="HC4" s="54">
        <f t="shared" si="6"/>
        <v>0</v>
      </c>
      <c r="HD4" s="54">
        <f t="shared" si="6"/>
        <v>3</v>
      </c>
      <c r="HE4" s="54">
        <f t="shared" si="6"/>
        <v>65</v>
      </c>
      <c r="HF4" s="54">
        <f t="shared" si="6"/>
        <v>0</v>
      </c>
      <c r="HG4" s="54">
        <f t="shared" si="6"/>
        <v>0</v>
      </c>
      <c r="HH4" s="54">
        <f t="shared" si="6"/>
        <v>141</v>
      </c>
      <c r="HI4" s="54">
        <f t="shared" si="6"/>
        <v>12</v>
      </c>
      <c r="HJ4" s="54">
        <f t="shared" si="6"/>
        <v>10</v>
      </c>
      <c r="HK4" s="54">
        <f t="shared" si="6"/>
        <v>1</v>
      </c>
      <c r="HL4" s="54">
        <f t="shared" si="6"/>
        <v>8</v>
      </c>
      <c r="HM4" s="54">
        <f t="shared" si="6"/>
        <v>1</v>
      </c>
      <c r="HN4" s="54">
        <f t="shared" si="6"/>
        <v>1</v>
      </c>
      <c r="HO4" s="54">
        <f t="shared" si="6"/>
        <v>6</v>
      </c>
      <c r="HP4" s="54">
        <f t="shared" si="6"/>
        <v>15</v>
      </c>
      <c r="HQ4" s="54">
        <f t="shared" si="6"/>
        <v>6</v>
      </c>
      <c r="HR4" s="54">
        <f t="shared" si="6"/>
        <v>70</v>
      </c>
      <c r="HS4" s="54">
        <f t="shared" si="6"/>
        <v>266</v>
      </c>
      <c r="HT4" s="54">
        <f t="shared" si="6"/>
        <v>0</v>
      </c>
      <c r="HU4" s="54">
        <f t="shared" ref="HU4:IZ4" si="7">SUM(HU5:HU14)</f>
        <v>4</v>
      </c>
      <c r="HV4" s="54">
        <f t="shared" si="7"/>
        <v>0</v>
      </c>
      <c r="HW4" s="54">
        <f t="shared" si="7"/>
        <v>0</v>
      </c>
      <c r="HX4" s="54">
        <f t="shared" si="7"/>
        <v>0</v>
      </c>
      <c r="HY4" s="54">
        <f t="shared" si="7"/>
        <v>0</v>
      </c>
      <c r="HZ4" s="54">
        <f t="shared" si="7"/>
        <v>0</v>
      </c>
      <c r="IA4" s="54">
        <f t="shared" si="7"/>
        <v>0</v>
      </c>
      <c r="IB4" s="54">
        <f t="shared" si="7"/>
        <v>0</v>
      </c>
      <c r="IC4" s="54">
        <f t="shared" si="7"/>
        <v>0</v>
      </c>
      <c r="ID4" s="54">
        <f t="shared" si="7"/>
        <v>0</v>
      </c>
      <c r="IE4" s="54">
        <f t="shared" si="7"/>
        <v>0</v>
      </c>
      <c r="IF4" s="54">
        <f t="shared" si="7"/>
        <v>0</v>
      </c>
      <c r="IG4" s="54">
        <f t="shared" si="7"/>
        <v>0</v>
      </c>
      <c r="IH4" s="54">
        <f t="shared" si="7"/>
        <v>0</v>
      </c>
      <c r="II4" s="54">
        <f t="shared" si="7"/>
        <v>0</v>
      </c>
      <c r="IJ4" s="54">
        <f t="shared" si="7"/>
        <v>0</v>
      </c>
      <c r="IK4" s="54">
        <f t="shared" si="7"/>
        <v>0</v>
      </c>
      <c r="IL4" s="54">
        <f t="shared" si="7"/>
        <v>2</v>
      </c>
      <c r="IM4" s="54">
        <f t="shared" si="7"/>
        <v>0</v>
      </c>
      <c r="IN4" s="54">
        <f t="shared" si="7"/>
        <v>0</v>
      </c>
      <c r="IO4" s="54">
        <f t="shared" si="7"/>
        <v>0</v>
      </c>
      <c r="IP4" s="54">
        <f t="shared" si="7"/>
        <v>0</v>
      </c>
      <c r="IQ4" s="54">
        <f t="shared" si="7"/>
        <v>0</v>
      </c>
      <c r="IR4" s="54">
        <f t="shared" si="7"/>
        <v>64</v>
      </c>
      <c r="IS4" s="54">
        <f t="shared" si="7"/>
        <v>0</v>
      </c>
      <c r="IT4" s="54">
        <f t="shared" si="7"/>
        <v>0</v>
      </c>
      <c r="IU4" s="54">
        <f t="shared" si="7"/>
        <v>3</v>
      </c>
      <c r="IV4" s="54">
        <f t="shared" si="7"/>
        <v>0</v>
      </c>
      <c r="IW4" s="54">
        <f t="shared" si="7"/>
        <v>0</v>
      </c>
      <c r="IX4" s="54">
        <f t="shared" si="7"/>
        <v>0</v>
      </c>
      <c r="IY4" s="54">
        <f t="shared" si="7"/>
        <v>0</v>
      </c>
      <c r="IZ4" s="54">
        <f t="shared" si="7"/>
        <v>0</v>
      </c>
      <c r="JA4" s="54">
        <f t="shared" ref="JA4:KF4" si="8">SUM(JA5:JA14)</f>
        <v>0</v>
      </c>
      <c r="JB4" s="54">
        <f t="shared" si="8"/>
        <v>0</v>
      </c>
      <c r="JC4" s="54">
        <f t="shared" si="8"/>
        <v>0</v>
      </c>
      <c r="JD4" s="54">
        <f t="shared" si="8"/>
        <v>0</v>
      </c>
      <c r="JE4" s="54">
        <f t="shared" si="8"/>
        <v>0</v>
      </c>
      <c r="JF4" s="54">
        <f t="shared" si="8"/>
        <v>0</v>
      </c>
      <c r="JG4" s="54">
        <f t="shared" si="8"/>
        <v>0</v>
      </c>
      <c r="JH4" s="54">
        <f t="shared" si="8"/>
        <v>0</v>
      </c>
      <c r="JI4" s="54">
        <f t="shared" si="8"/>
        <v>0</v>
      </c>
      <c r="JJ4" s="54">
        <f t="shared" si="8"/>
        <v>0</v>
      </c>
      <c r="JK4" s="54">
        <f t="shared" si="8"/>
        <v>2</v>
      </c>
      <c r="JL4" s="54">
        <f t="shared" si="8"/>
        <v>0</v>
      </c>
      <c r="JM4" s="54">
        <f t="shared" si="8"/>
        <v>0</v>
      </c>
      <c r="JN4" s="54">
        <f t="shared" si="8"/>
        <v>6</v>
      </c>
      <c r="JO4" s="54">
        <f t="shared" si="8"/>
        <v>69</v>
      </c>
      <c r="JP4" s="54">
        <f t="shared" si="8"/>
        <v>0</v>
      </c>
      <c r="JQ4" s="54">
        <f t="shared" si="8"/>
        <v>0</v>
      </c>
      <c r="JR4" s="54">
        <f t="shared" si="8"/>
        <v>0</v>
      </c>
      <c r="JS4" s="54">
        <f t="shared" si="8"/>
        <v>0</v>
      </c>
      <c r="JT4" s="54">
        <f t="shared" si="8"/>
        <v>0</v>
      </c>
      <c r="JU4" s="54">
        <f t="shared" si="8"/>
        <v>0</v>
      </c>
      <c r="JV4" s="54">
        <f t="shared" si="8"/>
        <v>0</v>
      </c>
      <c r="JW4" s="54">
        <f t="shared" si="8"/>
        <v>0</v>
      </c>
      <c r="JX4" s="54">
        <f t="shared" si="8"/>
        <v>0</v>
      </c>
      <c r="JY4" s="54">
        <f t="shared" si="8"/>
        <v>0</v>
      </c>
      <c r="JZ4" s="54">
        <f t="shared" si="8"/>
        <v>0</v>
      </c>
      <c r="KA4" s="54">
        <f t="shared" si="8"/>
        <v>0</v>
      </c>
      <c r="KB4" s="54">
        <f t="shared" si="8"/>
        <v>0</v>
      </c>
      <c r="KC4" s="54">
        <f t="shared" si="8"/>
        <v>0</v>
      </c>
      <c r="KD4" s="54">
        <f t="shared" si="8"/>
        <v>0</v>
      </c>
      <c r="KE4" s="54">
        <f t="shared" si="8"/>
        <v>0</v>
      </c>
      <c r="KF4" s="54">
        <f t="shared" si="8"/>
        <v>0</v>
      </c>
      <c r="KG4" s="54">
        <f t="shared" ref="KG4:LN4" si="9">SUM(KG5:KG14)</f>
        <v>0</v>
      </c>
      <c r="KH4" s="54">
        <f t="shared" si="9"/>
        <v>0</v>
      </c>
      <c r="KI4" s="54">
        <f t="shared" si="9"/>
        <v>0</v>
      </c>
      <c r="KJ4" s="54">
        <f t="shared" si="9"/>
        <v>0</v>
      </c>
      <c r="KK4" s="54">
        <f t="shared" si="9"/>
        <v>25</v>
      </c>
      <c r="KL4" s="54">
        <f t="shared" si="9"/>
        <v>0</v>
      </c>
      <c r="KM4" s="54">
        <f t="shared" si="9"/>
        <v>1</v>
      </c>
      <c r="KN4" s="54">
        <f t="shared" si="9"/>
        <v>10</v>
      </c>
      <c r="KO4" s="54">
        <f t="shared" si="9"/>
        <v>8</v>
      </c>
      <c r="KP4" s="54">
        <f t="shared" si="9"/>
        <v>1</v>
      </c>
      <c r="KQ4" s="54">
        <f t="shared" si="9"/>
        <v>0</v>
      </c>
      <c r="KR4" s="54">
        <f t="shared" si="9"/>
        <v>0</v>
      </c>
      <c r="KS4" s="54">
        <f t="shared" si="9"/>
        <v>10</v>
      </c>
      <c r="KT4" s="54">
        <f t="shared" si="9"/>
        <v>0</v>
      </c>
      <c r="KU4" s="54">
        <f t="shared" si="9"/>
        <v>0</v>
      </c>
      <c r="KV4" s="54">
        <f t="shared" si="9"/>
        <v>0</v>
      </c>
      <c r="KW4" s="54">
        <f t="shared" si="9"/>
        <v>10</v>
      </c>
      <c r="KX4" s="54">
        <f t="shared" si="9"/>
        <v>0</v>
      </c>
      <c r="KY4" s="54">
        <f t="shared" si="9"/>
        <v>53</v>
      </c>
      <c r="KZ4" s="54">
        <f t="shared" si="9"/>
        <v>0</v>
      </c>
      <c r="LA4" s="54">
        <f t="shared" si="9"/>
        <v>3</v>
      </c>
      <c r="LB4" s="54">
        <f t="shared" si="9"/>
        <v>7</v>
      </c>
      <c r="LC4" s="54">
        <f t="shared" si="9"/>
        <v>0</v>
      </c>
      <c r="LD4" s="54">
        <f t="shared" si="9"/>
        <v>2</v>
      </c>
      <c r="LE4" s="54">
        <f t="shared" si="9"/>
        <v>9</v>
      </c>
      <c r="LF4" s="54">
        <f t="shared" si="9"/>
        <v>7</v>
      </c>
      <c r="LG4" s="54">
        <f t="shared" si="9"/>
        <v>2</v>
      </c>
      <c r="LH4" s="54">
        <f t="shared" si="9"/>
        <v>25</v>
      </c>
      <c r="LI4" s="54">
        <f t="shared" si="9"/>
        <v>123</v>
      </c>
      <c r="LJ4" s="54">
        <f t="shared" si="9"/>
        <v>4</v>
      </c>
      <c r="LN4" s="54">
        <f t="shared" si="9"/>
        <v>8</v>
      </c>
    </row>
    <row r="5" spans="2:326">
      <c r="B5" t="str">
        <f>'Dat2'!F5</f>
        <v>Oslo</v>
      </c>
      <c r="C5" t="str">
        <f>'Dat2'!G5</f>
        <v>Grønland Voksenopplæringssenter</v>
      </c>
      <c r="D5" t="str">
        <f>'Dat2'!H5</f>
        <v>Oppfølgingsklasse</v>
      </c>
      <c r="E5" s="8">
        <f>('Dat2'!AE5+'Dat2'!AG5+'Dat2'!AI5+'Dat2'!AK5)/4</f>
        <v>0</v>
      </c>
      <c r="F5" s="8">
        <f>('Dat2'!AF5+'Dat2'!AH5+'Dat2'!AJ5+'Dat2'!AL5)/4</f>
        <v>0</v>
      </c>
      <c r="G5">
        <f>('Dat2'!AM5+'Dat2'!BM5+'Dat2'!CM5+'Dat2'!DM5)/4</f>
        <v>0</v>
      </c>
      <c r="H5">
        <f>('Dat2'!AN5+'Dat2'!BN5+'Dat2'!CN5+'Dat2'!DN5)/4</f>
        <v>0</v>
      </c>
      <c r="I5">
        <f>('Dat2'!AO5+'Dat2'!BO5+'Dat2'!CO5+'Dat2'!DO5)/4</f>
        <v>0</v>
      </c>
      <c r="J5">
        <f>('Dat2'!AP5+'Dat2'!BP5+'Dat2'!CP5+'Dat2'!DP5)/4</f>
        <v>0</v>
      </c>
      <c r="K5">
        <f>('Dat2'!AQ5+'Dat2'!BQ5+'Dat2'!CQ5+'Dat2'!DQ5)/4</f>
        <v>0</v>
      </c>
      <c r="L5">
        <f>('Dat2'!AR5+'Dat2'!BR5+'Dat2'!CR5+'Dat2'!DR5)/4</f>
        <v>0</v>
      </c>
      <c r="M5">
        <f>('Dat2'!AS5+'Dat2'!BS5+'Dat2'!CS5+'Dat2'!DS5)/4</f>
        <v>0</v>
      </c>
      <c r="N5">
        <f>('Dat2'!AT5+'Dat2'!BT5+'Dat2'!CT5+'Dat2'!DT5)/4</f>
        <v>0</v>
      </c>
      <c r="O5">
        <f>('Dat2'!AU5+'Dat2'!BU5+'Dat2'!CU5+'Dat2'!DU5)/4</f>
        <v>0</v>
      </c>
      <c r="P5">
        <f>('Dat2'!AV5+'Dat2'!BV5+'Dat2'!CV5+'Dat2'!DV5)/4</f>
        <v>0</v>
      </c>
      <c r="Q5">
        <f>('Dat2'!AW5+'Dat2'!BW5+'Dat2'!CW5+'Dat2'!DW5)/4</f>
        <v>0</v>
      </c>
      <c r="R5">
        <f>('Dat2'!AX5+'Dat2'!BX5+'Dat2'!CX5+'Dat2'!DX5)/4</f>
        <v>0</v>
      </c>
      <c r="S5">
        <f>('Dat2'!AY5+'Dat2'!BY5+'Dat2'!CY5+'Dat2'!DY5)/4</f>
        <v>0</v>
      </c>
      <c r="T5">
        <f>('Dat2'!AZ5+'Dat2'!BZ5+'Dat2'!CZ5+'Dat2'!DZ5)/4</f>
        <v>5.75</v>
      </c>
      <c r="U5">
        <f>('Dat2'!BA5+'Dat2'!CA5+'Dat2'!DA5+'Dat2'!EA5)/4</f>
        <v>0</v>
      </c>
      <c r="V5">
        <f>('Dat2'!BB5+'Dat2'!CB5+'Dat2'!DB5+'Dat2'!EB5)/4</f>
        <v>0</v>
      </c>
      <c r="W5">
        <f>('Dat2'!BC5+'Dat2'!CC5+'Dat2'!DC5+'Dat2'!EC5)/4</f>
        <v>20</v>
      </c>
      <c r="X5">
        <f>('Dat2'!BD5+'Dat2'!CD5+'Dat2'!DD5+'Dat2'!ED5)/4</f>
        <v>0</v>
      </c>
      <c r="Y5">
        <f>('Dat2'!BE5+'Dat2'!CE5+'Dat2'!DE5+'Dat2'!EE5)/4</f>
        <v>0</v>
      </c>
      <c r="Z5">
        <f>('Dat2'!BF5+'Dat2'!CF5+'Dat2'!DF5+'Dat2'!EF5)/4</f>
        <v>0</v>
      </c>
      <c r="AA5">
        <f>('Dat2'!BG5+'Dat2'!CG5+'Dat2'!DG5+'Dat2'!EG5)/4</f>
        <v>0</v>
      </c>
      <c r="AB5">
        <f>('Dat2'!BH5+'Dat2'!CH5+'Dat2'!DH5+'Dat2'!EH5)/4</f>
        <v>0</v>
      </c>
      <c r="AC5">
        <f>('Dat2'!BI5+'Dat2'!CI5+'Dat2'!DI5+'Dat2'!EI5)/4</f>
        <v>0</v>
      </c>
      <c r="AD5">
        <f>('Dat2'!BJ5+'Dat2'!CJ5+'Dat2'!DJ5+'Dat2'!EJ5)/4</f>
        <v>0</v>
      </c>
      <c r="AE5">
        <f>('Dat2'!BK5+'Dat2'!CK5+'Dat2'!DK5+'Dat2'!EK5)/4</f>
        <v>3.25</v>
      </c>
      <c r="AF5">
        <f>('Dat2'!BL5+'Dat2'!CL5+'Dat2'!DL5+'Dat2'!EL5)/4</f>
        <v>0</v>
      </c>
      <c r="AG5" s="8">
        <f>SUM(G5:S5)</f>
        <v>0</v>
      </c>
      <c r="AH5" s="8">
        <f>SUM(T5:AF5)</f>
        <v>29</v>
      </c>
      <c r="AI5">
        <f>('Dat2'!EM5+'Dat2'!GG5+'Dat2'!IA5+'Dat2'!JU5)/4</f>
        <v>0</v>
      </c>
      <c r="AJ5">
        <f>('Dat2'!EN5+'Dat2'!GH5+'Dat2'!IB5+'Dat2'!JV5)/4</f>
        <v>0</v>
      </c>
      <c r="AK5">
        <f>('Dat2'!EO5+'Dat2'!GI5+'Dat2'!IC5+'Dat2'!JW5)/4</f>
        <v>0</v>
      </c>
      <c r="AL5">
        <f>('Dat2'!EP5+'Dat2'!GJ5+'Dat2'!ID5+'Dat2'!JX5)/4</f>
        <v>0</v>
      </c>
      <c r="AM5">
        <f>('Dat2'!EQ5+'Dat2'!GK5+'Dat2'!IE5+'Dat2'!JY5)/4</f>
        <v>0</v>
      </c>
      <c r="AN5">
        <f>('Dat2'!ER5+'Dat2'!GL5+'Dat2'!IF5+'Dat2'!JZ5)/4</f>
        <v>0</v>
      </c>
      <c r="AO5">
        <f>('Dat2'!ES5+'Dat2'!GM5+'Dat2'!IG5+'Dat2'!KA5)/4</f>
        <v>0</v>
      </c>
      <c r="AP5">
        <f>('Dat2'!ET5+'Dat2'!GN5+'Dat2'!IH5+'Dat2'!KB5)/4</f>
        <v>0</v>
      </c>
      <c r="AQ5">
        <f>('Dat2'!EU5+'Dat2'!GO5+'Dat2'!II5+'Dat2'!KC5)/4</f>
        <v>0</v>
      </c>
      <c r="AR5">
        <f>('Dat2'!EV5+'Dat2'!GP5+'Dat2'!IJ5+'Dat2'!KD5)/4</f>
        <v>0</v>
      </c>
      <c r="AS5">
        <f>('Dat2'!EW5+'Dat2'!GQ5+'Dat2'!IK5+'Dat2'!KE5)/4</f>
        <v>0</v>
      </c>
      <c r="AT5">
        <f>('Dat2'!EX5+'Dat2'!GR5+'Dat2'!IL5+'Dat2'!KF5)/4</f>
        <v>0</v>
      </c>
      <c r="AU5">
        <f>('Dat2'!EY5+'Dat2'!GS5+'Dat2'!IM5+'Dat2'!KG5)/4</f>
        <v>0</v>
      </c>
      <c r="AV5">
        <f>('Dat2'!EZ5+'Dat2'!GT5+'Dat2'!IN5+'Dat2'!KH5)/4</f>
        <v>0</v>
      </c>
      <c r="AW5">
        <f>('Dat2'!FA5+'Dat2'!GU5+'Dat2'!IO5+'Dat2'!KI5)/4</f>
        <v>0</v>
      </c>
      <c r="AX5">
        <f>('Dat2'!FB5+'Dat2'!GV5+'Dat2'!IP5+'Dat2'!KJ5)/4</f>
        <v>0</v>
      </c>
      <c r="AY5">
        <f>('Dat2'!FC5+'Dat2'!GW5+'Dat2'!IQ5+'Dat2'!KK5)/4</f>
        <v>0</v>
      </c>
      <c r="AZ5">
        <f>('Dat2'!FD5+'Dat2'!GX5+'Dat2'!IR5+'Dat2'!KL5)/4</f>
        <v>0</v>
      </c>
      <c r="BA5">
        <f>('Dat2'!FE5+'Dat2'!GY5+'Dat2'!IS5+'Dat2'!KM5)/4</f>
        <v>0</v>
      </c>
      <c r="BB5">
        <f>('Dat2'!FF5+'Dat2'!GZ5+'Dat2'!IT5+'Dat2'!KN5)/4</f>
        <v>0</v>
      </c>
      <c r="BC5">
        <f>('Dat2'!FG5+'Dat2'!HA5+'Dat2'!IU5+'Dat2'!KO5)/4</f>
        <v>0</v>
      </c>
      <c r="BD5">
        <f>('Dat2'!FH5+'Dat2'!HB5+'Dat2'!IV5+'Dat2'!KP5)/4</f>
        <v>0</v>
      </c>
      <c r="BE5">
        <f>('Dat2'!FI5+'Dat2'!HC5+'Dat2'!IW5+'Dat2'!KQ5)/4</f>
        <v>0</v>
      </c>
      <c r="BF5">
        <f>('Dat2'!FJ5+'Dat2'!HD5+'Dat2'!IX5+'Dat2'!KR5)/4</f>
        <v>0</v>
      </c>
      <c r="BG5">
        <f>('Dat2'!FK5+'Dat2'!HE5+'Dat2'!IY5+'Dat2'!KS5)/4</f>
        <v>0</v>
      </c>
      <c r="BH5">
        <f>('Dat2'!FL5+'Dat2'!HF5+'Dat2'!IZ5+'Dat2'!KT5)/4</f>
        <v>0</v>
      </c>
      <c r="BI5">
        <f>('Dat2'!FM5+'Dat2'!HG5+'Dat2'!JA5+'Dat2'!KU5)/4</f>
        <v>0</v>
      </c>
      <c r="BJ5">
        <f>('Dat2'!FN5+'Dat2'!HH5+'Dat2'!JB5+'Dat2'!KV5)/4</f>
        <v>0</v>
      </c>
      <c r="BK5">
        <f>('Dat2'!FO5+'Dat2'!HI5+'Dat2'!JC5+'Dat2'!KW5)/4</f>
        <v>0</v>
      </c>
      <c r="BL5">
        <f>('Dat2'!FP5+'Dat2'!HJ5+'Dat2'!JD5+'Dat2'!KX5)/4</f>
        <v>0</v>
      </c>
      <c r="BM5">
        <f>('Dat2'!FQ5+'Dat2'!HK5+'Dat2'!JE5+'Dat2'!KY5)/4</f>
        <v>0</v>
      </c>
      <c r="BN5">
        <f>('Dat2'!FR5+'Dat2'!HL5+'Dat2'!JF5+'Dat2'!KZ5)/4</f>
        <v>0</v>
      </c>
      <c r="BO5">
        <f>('Dat2'!FS5+'Dat2'!HM5+'Dat2'!JG5+'Dat2'!LA5)/4</f>
        <v>0</v>
      </c>
      <c r="BP5">
        <f>('Dat2'!FT5+'Dat2'!HN5+'Dat2'!JH5+'Dat2'!LB5)/4</f>
        <v>0</v>
      </c>
      <c r="BQ5">
        <f>('Dat2'!FU5+'Dat2'!HO5+'Dat2'!JI5+'Dat2'!LC5)/4</f>
        <v>0</v>
      </c>
      <c r="BR5">
        <f>('Dat2'!FV5+'Dat2'!HP5+'Dat2'!JJ5+'Dat2'!LD5)/4</f>
        <v>0</v>
      </c>
      <c r="BS5">
        <f>('Dat2'!FW5+'Dat2'!HQ5+'Dat2'!JK5+'Dat2'!LE5)/4</f>
        <v>0</v>
      </c>
      <c r="BT5">
        <f>('Dat2'!FX5+'Dat2'!HR5+'Dat2'!JL5+'Dat2'!LF5)/4</f>
        <v>0</v>
      </c>
      <c r="BU5">
        <f>('Dat2'!FY5+'Dat2'!HS5+'Dat2'!JM5+'Dat2'!LG5)/4</f>
        <v>0</v>
      </c>
      <c r="BV5">
        <f>('Dat2'!FZ5+'Dat2'!HT5+'Dat2'!JN5+'Dat2'!LH5)/4</f>
        <v>0</v>
      </c>
      <c r="BW5">
        <f>('Dat2'!GA5+'Dat2'!HU5+'Dat2'!JO5+'Dat2'!LI5)/4</f>
        <v>0</v>
      </c>
      <c r="BX5">
        <f>('Dat2'!GB5+'Dat2'!HV5+'Dat2'!JP5+'Dat2'!LJ5)/4</f>
        <v>0</v>
      </c>
      <c r="BY5">
        <f>('Dat2'!GC5+'Dat2'!HW5+'Dat2'!JQ5+'Dat2'!LK5)/4</f>
        <v>0</v>
      </c>
      <c r="BZ5">
        <f>('Dat2'!GD5+'Dat2'!HX5+'Dat2'!JR5+'Dat2'!LL5)/4</f>
        <v>0</v>
      </c>
      <c r="CA5">
        <f>('Dat2'!GE5+'Dat2'!HY5+'Dat2'!JS5+'Dat2'!LM5)/4</f>
        <v>0</v>
      </c>
      <c r="CB5">
        <f>('Dat2'!GF5+'Dat2'!HZ5+'Dat2'!JT5+'Dat2'!LN5)/4</f>
        <v>0</v>
      </c>
      <c r="CC5" s="8">
        <f t="shared" ref="CC5:CC14" si="10">SUM(AI5:BE5)</f>
        <v>0</v>
      </c>
      <c r="CD5" s="8">
        <f t="shared" ref="CD5:CD14" si="11">SUM(BF5:CB5)</f>
        <v>0</v>
      </c>
      <c r="CE5">
        <f>('Dat2'!LO5+'Dat2'!NG5+'Dat2'!OY5+'Dat2'!QQ5)/4</f>
        <v>0</v>
      </c>
      <c r="CF5">
        <f>('Dat2'!LP5+'Dat2'!NH5+'Dat2'!OZ5+'Dat2'!QR5)/4</f>
        <v>0</v>
      </c>
      <c r="CG5">
        <f>('Dat2'!LQ5+'Dat2'!NI5+'Dat2'!PA5+'Dat2'!QS5)/4</f>
        <v>0</v>
      </c>
      <c r="CH5">
        <f>('Dat2'!LR5+'Dat2'!NJ5+'Dat2'!PB5+'Dat2'!QT5)/4</f>
        <v>0</v>
      </c>
      <c r="CI5">
        <f>('Dat2'!LS5+'Dat2'!NK5+'Dat2'!PC5+'Dat2'!QU5)/4</f>
        <v>0</v>
      </c>
      <c r="CJ5">
        <f>('Dat2'!LT5+'Dat2'!NL5+'Dat2'!PD5+'Dat2'!QV5)/4</f>
        <v>0</v>
      </c>
      <c r="CK5">
        <f>('Dat2'!LU5+'Dat2'!NM5+'Dat2'!PE5+'Dat2'!QW5)/4</f>
        <v>0</v>
      </c>
      <c r="CL5">
        <f>('Dat2'!LV5+'Dat2'!NN5+'Dat2'!PF5+'Dat2'!QX5)/4</f>
        <v>0</v>
      </c>
      <c r="CM5">
        <f>('Dat2'!LW5+'Dat2'!NO5+'Dat2'!PG5+'Dat2'!QY5)/4</f>
        <v>0</v>
      </c>
      <c r="CN5">
        <f>('Dat2'!LX5+'Dat2'!NP5+'Dat2'!PH5+'Dat2'!QZ5)/4</f>
        <v>0</v>
      </c>
      <c r="CO5">
        <f>('Dat2'!LY5+'Dat2'!NQ5+'Dat2'!PI5+'Dat2'!RA5)/4</f>
        <v>0</v>
      </c>
      <c r="CP5">
        <f>('Dat2'!LZ5+'Dat2'!NR5+'Dat2'!PJ5+'Dat2'!RB5)/4</f>
        <v>0</v>
      </c>
      <c r="CQ5">
        <f>('Dat2'!MA5+'Dat2'!NS5+'Dat2'!PK5+'Dat2'!RC5)/4</f>
        <v>0</v>
      </c>
      <c r="CR5">
        <f>('Dat2'!MB5+'Dat2'!NT5+'Dat2'!PL5+'Dat2'!RD5)/4</f>
        <v>0</v>
      </c>
      <c r="CS5">
        <f>('Dat2'!MC5+'Dat2'!NU5+'Dat2'!PM5+'Dat2'!RE5)/4</f>
        <v>0</v>
      </c>
      <c r="CT5">
        <f>('Dat2'!MD5+'Dat2'!NV5+'Dat2'!PN5+'Dat2'!RF5)/4</f>
        <v>0</v>
      </c>
      <c r="CU5">
        <f>('Dat2'!ME5+'Dat2'!NW5+'Dat2'!PO5+'Dat2'!RG5)/4</f>
        <v>0</v>
      </c>
      <c r="CV5">
        <f>('Dat2'!MF5+'Dat2'!NX5+'Dat2'!PP5+'Dat2'!RH5)/4</f>
        <v>0</v>
      </c>
      <c r="CW5">
        <f>('Dat2'!MG5+'Dat2'!NY5+'Dat2'!PQ5+'Dat2'!RI5)/4</f>
        <v>0</v>
      </c>
      <c r="CX5">
        <f>('Dat2'!MH5+'Dat2'!NZ5+'Dat2'!PR5+'Dat2'!RJ5)/4</f>
        <v>0</v>
      </c>
      <c r="CY5">
        <f>('Dat2'!MI5+'Dat2'!OA5+'Dat2'!PS5+'Dat2'!RK5)/4</f>
        <v>0</v>
      </c>
      <c r="CZ5">
        <f>('Dat2'!MJ5+'Dat2'!OB5+'Dat2'!PT5+'Dat2'!RL5)/4</f>
        <v>0</v>
      </c>
      <c r="DA5">
        <f>('Dat2'!MK5+'Dat2'!OC5+'Dat2'!PU5+'Dat2'!RM5)/4</f>
        <v>0</v>
      </c>
      <c r="DB5">
        <f>('Dat2'!ML5+'Dat2'!OD5+'Dat2'!PV5+'Dat2'!RN5)/4</f>
        <v>0</v>
      </c>
      <c r="DC5">
        <f>('Dat2'!MM5+'Dat2'!OE5+'Dat2'!PW5+'Dat2'!RO5)/4</f>
        <v>0</v>
      </c>
      <c r="DD5">
        <f>('Dat2'!MN5+'Dat2'!OF5+'Dat2'!PX5+'Dat2'!RP5)/4</f>
        <v>0</v>
      </c>
      <c r="DE5">
        <f>('Dat2'!MO5+'Dat2'!OG5+'Dat2'!PY5+'Dat2'!RQ5)/4</f>
        <v>0</v>
      </c>
      <c r="DF5">
        <f>('Dat2'!MP5+'Dat2'!OH5+'Dat2'!PZ5+'Dat2'!RR5)/4</f>
        <v>0</v>
      </c>
      <c r="DG5">
        <f>('Dat2'!MQ5+'Dat2'!OI5+'Dat2'!QA5+'Dat2'!RS5)/4</f>
        <v>0</v>
      </c>
      <c r="DH5">
        <f>('Dat2'!MR5+'Dat2'!OJ5+'Dat2'!QB5+'Dat2'!RT5)/4</f>
        <v>0</v>
      </c>
      <c r="DI5">
        <f>('Dat2'!MS5+'Dat2'!OK5+'Dat2'!QC5+'Dat2'!RU5)/4</f>
        <v>0</v>
      </c>
      <c r="DJ5">
        <f>('Dat2'!MT5+'Dat2'!OL5+'Dat2'!QD5+'Dat2'!RV5)/4</f>
        <v>0</v>
      </c>
      <c r="DK5">
        <f>('Dat2'!MU5+'Dat2'!OM5+'Dat2'!QE5+'Dat2'!RW5)/4</f>
        <v>0</v>
      </c>
      <c r="DL5">
        <f>('Dat2'!MV5+'Dat2'!ON5+'Dat2'!QF5+'Dat2'!RX5)/4</f>
        <v>0</v>
      </c>
      <c r="DM5">
        <f>('Dat2'!MW5+'Dat2'!OO5+'Dat2'!QG5+'Dat2'!RY5)/4</f>
        <v>0</v>
      </c>
      <c r="DN5">
        <f>('Dat2'!MX5+'Dat2'!OP5+'Dat2'!QH5+'Dat2'!RZ5)/4</f>
        <v>0</v>
      </c>
      <c r="DO5">
        <f>('Dat2'!MY5+'Dat2'!OQ5+'Dat2'!QI5+'Dat2'!SA5)/4</f>
        <v>0</v>
      </c>
      <c r="DP5">
        <f>('Dat2'!MZ5+'Dat2'!OR5+'Dat2'!QJ5+'Dat2'!SB5)/4</f>
        <v>0</v>
      </c>
      <c r="DQ5">
        <f>('Dat2'!NA5+'Dat2'!OS5+'Dat2'!QK5+'Dat2'!SC5)/4</f>
        <v>0</v>
      </c>
      <c r="DR5">
        <f>('Dat2'!NB5+'Dat2'!OT5+'Dat2'!QL5+'Dat2'!SD5)/4</f>
        <v>0</v>
      </c>
      <c r="DS5">
        <f>('Dat2'!NC5+'Dat2'!OU5+'Dat2'!QM5+'Dat2'!SE5)/4</f>
        <v>0</v>
      </c>
      <c r="DT5">
        <f>('Dat2'!ND5+'Dat2'!OV5+'Dat2'!QN5+'Dat2'!SF5)/4</f>
        <v>0</v>
      </c>
      <c r="DU5">
        <f>('Dat2'!NE5+'Dat2'!OW5+'Dat2'!QO5+'Dat2'!SG5)/4</f>
        <v>0</v>
      </c>
      <c r="DV5">
        <f>('Dat2'!NF5+'Dat2'!OX5+'Dat2'!QP5+'Dat2'!SH5)/4</f>
        <v>0</v>
      </c>
      <c r="DW5" s="8">
        <f>SUM(CE5:CZ5)</f>
        <v>0</v>
      </c>
      <c r="DX5" s="8">
        <f>SUM(DA5:DV5)</f>
        <v>0</v>
      </c>
      <c r="DY5" s="130">
        <f>'Dat2'!SI5+'Dat2'!SK5+'Dat2'!SM5+'Dat2'!SO5</f>
        <v>0</v>
      </c>
      <c r="DZ5" s="130">
        <f>'Dat2'!SJ5+'Dat2'!SL5+'Dat2'!SN5+'Dat2'!SP5</f>
        <v>0</v>
      </c>
      <c r="EA5">
        <f>('Dat2'!SQ5+'Dat2'!SY5+'Dat2'!TG5+'Dat2'!TO5)/4</f>
        <v>0</v>
      </c>
      <c r="EB5">
        <f>('Dat2'!SR5+'Dat2'!SZ5+'Dat2'!TH5+'Dat2'!TP5)/4</f>
        <v>0</v>
      </c>
      <c r="EC5">
        <f>('Dat2'!SS5+'Dat2'!TA5+'Dat2'!TI5+'Dat2'!TQ5)/4</f>
        <v>0</v>
      </c>
      <c r="ED5">
        <f>('Dat2'!ST5+'Dat2'!TB5+'Dat2'!TJ5+'Dat2'!TR5)/4</f>
        <v>0</v>
      </c>
      <c r="EE5">
        <f>('Dat2'!SU5+'Dat2'!TC5+'Dat2'!TK5+'Dat2'!TS5)/4</f>
        <v>0</v>
      </c>
      <c r="EF5">
        <f>('Dat2'!SV5+'Dat2'!TD5+'Dat2'!TL5+'Dat2'!TT5)/4</f>
        <v>0</v>
      </c>
      <c r="EG5">
        <f>('Dat2'!SW5+'Dat2'!TE5+'Dat2'!TM5+'Dat2'!TU5)/4</f>
        <v>0</v>
      </c>
      <c r="EH5">
        <f>('Dat2'!SX5+'Dat2'!TF5+'Dat2'!TN5+'Dat2'!TV5)/4</f>
        <v>0</v>
      </c>
      <c r="EI5" s="8">
        <f>SUM(EA5:ED5)</f>
        <v>0</v>
      </c>
      <c r="EJ5" s="8">
        <f>SUM(EE5:EH5)</f>
        <v>0</v>
      </c>
      <c r="EK5">
        <f>('Dat2'!TW5+'Dat2'!UA5)/2</f>
        <v>18.5</v>
      </c>
      <c r="EL5">
        <f>('Dat2'!TX5+'Dat2'!UB5)/2</f>
        <v>8.5</v>
      </c>
      <c r="EM5">
        <f>('Dat2'!TY5+'Dat2'!UC5)/2</f>
        <v>0</v>
      </c>
      <c r="EN5">
        <f>('Dat2'!TZ5+'Dat2'!UD5)/2</f>
        <v>0.5</v>
      </c>
      <c r="EO5">
        <f>('Dat2'!UE5+'Dat2'!UN5)/2</f>
        <v>0</v>
      </c>
      <c r="EP5">
        <f>('Dat2'!UF5+'Dat2'!UO5)/2</f>
        <v>0.5</v>
      </c>
      <c r="EQ5">
        <f>('Dat2'!UG5+'Dat2'!UP5)/2</f>
        <v>1.5</v>
      </c>
      <c r="ER5">
        <f>('Dat2'!UH5+'Dat2'!UQ5)/2</f>
        <v>9.5</v>
      </c>
      <c r="ES5">
        <f>('Dat2'!UI5+'Dat2'!UR5)/2</f>
        <v>12</v>
      </c>
      <c r="ET5">
        <f>('Dat2'!UJ5+'Dat2'!US5)/2</f>
        <v>3</v>
      </c>
      <c r="EU5">
        <f>('Dat2'!UK5+'Dat2'!UT5)/2</f>
        <v>0.5</v>
      </c>
      <c r="EV5">
        <f>('Dat2'!UL5+'Dat2'!UU5)/2</f>
        <v>0</v>
      </c>
      <c r="EW5">
        <f>('Dat2'!UM5+'Dat2'!UV5)/2</f>
        <v>0</v>
      </c>
      <c r="EX5">
        <f>('Dat2'!UX5+'Dat2'!VI5)/2</f>
        <v>1</v>
      </c>
      <c r="EY5">
        <f>('Dat2'!UY5+'Dat2'!VJ5)/2</f>
        <v>0.5</v>
      </c>
      <c r="EZ5">
        <f>('Dat2'!UZ5+'Dat2'!VK5)/2</f>
        <v>0</v>
      </c>
      <c r="FA5">
        <f>('Dat2'!VA5+'Dat2'!VL5)/2</f>
        <v>0</v>
      </c>
      <c r="FB5">
        <f>('Dat2'!VB5+'Dat2'!VM5)/2</f>
        <v>0</v>
      </c>
      <c r="FC5">
        <f>('Dat2'!VC5+'Dat2'!VN5)/2</f>
        <v>0</v>
      </c>
      <c r="FD5">
        <f>('Dat2'!VD5+'Dat2'!VO5)/2</f>
        <v>0</v>
      </c>
      <c r="FE5">
        <f>('Dat2'!VE5+'Dat2'!VP5)/2</f>
        <v>2.5</v>
      </c>
      <c r="FF5">
        <f>('Dat2'!VF5+'Dat2'!VQ5)/2</f>
        <v>0</v>
      </c>
      <c r="FG5">
        <f>('Dat2'!VH5+'Dat2'!VS5)/2</f>
        <v>0</v>
      </c>
      <c r="FH5">
        <f>('Dat2'!VG5+'Dat2'!VR5)/2</f>
        <v>11.5</v>
      </c>
      <c r="FI5">
        <f>('Dat2'!VT5+'Dat2'!VY5)/2</f>
        <v>4.5</v>
      </c>
      <c r="FJ5">
        <f>('Dat2'!VU5+'Dat2'!VZ5)/2</f>
        <v>1.5</v>
      </c>
      <c r="FK5">
        <f>('Dat2'!VV5+'Dat2'!WA5)/2</f>
        <v>0</v>
      </c>
      <c r="FL5">
        <f>('Dat2'!VW5+'Dat2'!WB5)/2</f>
        <v>0</v>
      </c>
      <c r="FM5">
        <f>('Dat2'!VX5+'Dat2'!WC5)/2</f>
        <v>7.5</v>
      </c>
      <c r="FT5">
        <f>'Dat2'!WJ5</f>
        <v>0</v>
      </c>
      <c r="FU5">
        <f>'Dat2'!WK5</f>
        <v>0</v>
      </c>
      <c r="FV5">
        <f>'Dat2'!WL5</f>
        <v>0</v>
      </c>
      <c r="FW5">
        <f>'Dat2'!WM5</f>
        <v>0</v>
      </c>
      <c r="FX5">
        <f>'Dat2'!WN5</f>
        <v>21</v>
      </c>
      <c r="FY5">
        <f>'Dat2'!WO5</f>
        <v>46</v>
      </c>
      <c r="FZ5">
        <f>'Dat2'!WP5</f>
        <v>0</v>
      </c>
      <c r="GA5">
        <f>'Dat2'!WQ5</f>
        <v>0</v>
      </c>
      <c r="GB5">
        <f>'Dat2'!WR5</f>
        <v>0</v>
      </c>
      <c r="GC5">
        <f>'Dat2'!WS5</f>
        <v>0</v>
      </c>
      <c r="GD5">
        <f>'Dat2'!WT5</f>
        <v>0</v>
      </c>
      <c r="GE5">
        <f>'Dat2'!WU5</f>
        <v>0</v>
      </c>
      <c r="GF5">
        <f>'Dat2'!WV5</f>
        <v>0</v>
      </c>
      <c r="GG5">
        <f>'Dat2'!WW5</f>
        <v>0</v>
      </c>
      <c r="GH5">
        <f>'Dat2'!WX5</f>
        <v>0</v>
      </c>
      <c r="GI5">
        <f>'Dat2'!WY5</f>
        <v>0</v>
      </c>
      <c r="GJ5">
        <f>'Dat2'!WZ5</f>
        <v>0</v>
      </c>
      <c r="GK5">
        <f>'Dat2'!XA5</f>
        <v>0</v>
      </c>
      <c r="GL5">
        <f>'Dat2'!XB5</f>
        <v>0</v>
      </c>
      <c r="GM5">
        <f>'Dat2'!XC5</f>
        <v>0</v>
      </c>
      <c r="GN5">
        <f>'Dat2'!XD5</f>
        <v>0</v>
      </c>
      <c r="GO5">
        <f>'Dat2'!XE5</f>
        <v>0</v>
      </c>
      <c r="GP5" s="8">
        <f>'Dat2'!XP5</f>
        <v>0</v>
      </c>
      <c r="GQ5" s="8">
        <f>'Dat2'!XQ5</f>
        <v>0</v>
      </c>
      <c r="GR5" s="552">
        <f>'Dat2'!XR5</f>
        <v>0</v>
      </c>
      <c r="GS5" s="552">
        <f>'Dat2'!XS5</f>
        <v>0</v>
      </c>
      <c r="GT5" s="552">
        <f>'Dat2'!XT5</f>
        <v>0</v>
      </c>
      <c r="GU5" s="552">
        <f>'Dat2'!XU5</f>
        <v>0</v>
      </c>
      <c r="GV5" s="552">
        <f>'Dat2'!XV5</f>
        <v>0</v>
      </c>
      <c r="GW5" s="552">
        <f>'Dat2'!XW5</f>
        <v>0</v>
      </c>
      <c r="GX5" s="552">
        <f>'Dat2'!XX5</f>
        <v>0</v>
      </c>
      <c r="GY5" s="552">
        <f>'Dat2'!XY5</f>
        <v>0</v>
      </c>
      <c r="GZ5" s="552">
        <f>'Dat2'!XZ5</f>
        <v>0</v>
      </c>
      <c r="HA5" s="552">
        <f>'Dat2'!YA5</f>
        <v>0</v>
      </c>
      <c r="HB5" s="552">
        <f>'Dat2'!YB5</f>
        <v>0</v>
      </c>
      <c r="HC5" s="552">
        <f>'Dat2'!YC5</f>
        <v>0</v>
      </c>
      <c r="HD5" s="552">
        <f>'Dat2'!YD5</f>
        <v>0</v>
      </c>
      <c r="HE5" s="552">
        <f>'Dat2'!YE5</f>
        <v>16</v>
      </c>
      <c r="HF5" s="552">
        <f>'Dat2'!YF5</f>
        <v>0</v>
      </c>
      <c r="HG5" s="552">
        <f>'Dat2'!YG5</f>
        <v>0</v>
      </c>
      <c r="HH5" s="552">
        <f>'Dat2'!YH5</f>
        <v>33</v>
      </c>
      <c r="HI5" s="552">
        <f>'Dat2'!YI5</f>
        <v>0</v>
      </c>
      <c r="HJ5" s="552">
        <f>'Dat2'!YJ5</f>
        <v>0</v>
      </c>
      <c r="HK5" s="552">
        <f>'Dat2'!YK5</f>
        <v>0</v>
      </c>
      <c r="HL5" s="552">
        <f>'Dat2'!YL5</f>
        <v>0</v>
      </c>
      <c r="HM5" s="552">
        <f>'Dat2'!YM5</f>
        <v>0</v>
      </c>
      <c r="HN5" s="552">
        <f>'Dat2'!YN5</f>
        <v>0</v>
      </c>
      <c r="HO5" s="552">
        <f>'Dat2'!YO5</f>
        <v>0</v>
      </c>
      <c r="HP5" s="552">
        <f>'Dat2'!YP5</f>
        <v>7</v>
      </c>
      <c r="HQ5" s="552">
        <f>'Dat2'!YQ5</f>
        <v>0</v>
      </c>
      <c r="HR5" s="8">
        <f>SUM(GR5:HD5)</f>
        <v>0</v>
      </c>
      <c r="HS5" s="8">
        <f>SUM(HE5:HQ5)</f>
        <v>56</v>
      </c>
      <c r="HT5">
        <f>'Dat2'!YR5</f>
        <v>0</v>
      </c>
      <c r="HU5">
        <f>'Dat2'!YS5</f>
        <v>0</v>
      </c>
      <c r="HV5">
        <f>'Dat2'!YT5</f>
        <v>0</v>
      </c>
      <c r="HW5">
        <f>'Dat2'!YU5</f>
        <v>0</v>
      </c>
      <c r="HX5">
        <f>'Dat2'!YV5</f>
        <v>0</v>
      </c>
      <c r="HY5">
        <f>'Dat2'!YW5</f>
        <v>0</v>
      </c>
      <c r="HZ5">
        <f>'Dat2'!YX5</f>
        <v>0</v>
      </c>
      <c r="IA5">
        <f>'Dat2'!YY5</f>
        <v>0</v>
      </c>
      <c r="IB5">
        <f>'Dat2'!YZ5</f>
        <v>0</v>
      </c>
      <c r="IC5">
        <f>'Dat2'!ZA5</f>
        <v>0</v>
      </c>
      <c r="ID5">
        <f>'Dat2'!ZB5</f>
        <v>0</v>
      </c>
      <c r="IE5">
        <f>'Dat2'!ZC5</f>
        <v>0</v>
      </c>
      <c r="IF5">
        <f>'Dat2'!ZD5</f>
        <v>0</v>
      </c>
      <c r="IG5">
        <f>'Dat2'!ZE5</f>
        <v>0</v>
      </c>
      <c r="IH5">
        <f>'Dat2'!ZF5</f>
        <v>0</v>
      </c>
      <c r="II5">
        <f>'Dat2'!ZG5</f>
        <v>0</v>
      </c>
      <c r="IJ5">
        <f>'Dat2'!ZH5</f>
        <v>0</v>
      </c>
      <c r="IK5">
        <f>'Dat2'!ZI5</f>
        <v>0</v>
      </c>
      <c r="IL5">
        <f>'Dat2'!ZJ5</f>
        <v>0</v>
      </c>
      <c r="IM5">
        <f>'Dat2'!ZK5</f>
        <v>0</v>
      </c>
      <c r="IN5">
        <f>'Dat2'!ZL5</f>
        <v>0</v>
      </c>
      <c r="IO5">
        <f>'Dat2'!ZM5</f>
        <v>0</v>
      </c>
      <c r="IP5">
        <f>'Dat2'!ZN5</f>
        <v>0</v>
      </c>
      <c r="IQ5">
        <f>'Dat2'!ZO5</f>
        <v>0</v>
      </c>
      <c r="IR5">
        <f>'Dat2'!ZP5</f>
        <v>0</v>
      </c>
      <c r="IS5">
        <f>'Dat2'!ZQ5</f>
        <v>0</v>
      </c>
      <c r="IT5">
        <f>'Dat2'!ZR5</f>
        <v>0</v>
      </c>
      <c r="IU5">
        <f>'Dat2'!ZS5</f>
        <v>0</v>
      </c>
      <c r="IV5">
        <f>'Dat2'!ZT5</f>
        <v>0</v>
      </c>
      <c r="IW5">
        <f>'Dat2'!ZU5</f>
        <v>0</v>
      </c>
      <c r="IX5">
        <f>'Dat2'!ZV5</f>
        <v>0</v>
      </c>
      <c r="IY5">
        <f>'Dat2'!ZW5</f>
        <v>0</v>
      </c>
      <c r="IZ5">
        <f>'Dat2'!ZX5</f>
        <v>0</v>
      </c>
      <c r="JA5">
        <f>'Dat2'!ZY5</f>
        <v>0</v>
      </c>
      <c r="JB5">
        <f>'Dat2'!ZZ5</f>
        <v>0</v>
      </c>
      <c r="JC5">
        <f>'Dat2'!AAA5</f>
        <v>0</v>
      </c>
      <c r="JD5">
        <f>'Dat2'!AAB5</f>
        <v>0</v>
      </c>
      <c r="JE5">
        <f>'Dat2'!AAC5</f>
        <v>0</v>
      </c>
      <c r="JF5">
        <f>'Dat2'!AAD5</f>
        <v>0</v>
      </c>
      <c r="JG5">
        <f>'Dat2'!AAE5</f>
        <v>0</v>
      </c>
      <c r="JH5">
        <f>'Dat2'!AAF5</f>
        <v>0</v>
      </c>
      <c r="JI5">
        <f>'Dat2'!AAG5</f>
        <v>0</v>
      </c>
      <c r="JJ5">
        <f>'Dat2'!AAH5</f>
        <v>0</v>
      </c>
      <c r="JK5">
        <f>'Dat2'!AAI5</f>
        <v>0</v>
      </c>
      <c r="JL5">
        <f>'Dat2'!AAJ5</f>
        <v>0</v>
      </c>
      <c r="JM5">
        <f>'Dat2'!AAK5</f>
        <v>0</v>
      </c>
      <c r="JN5" s="8">
        <f t="shared" ref="JN5:JN14" si="12">SUM(HT5:IP5)</f>
        <v>0</v>
      </c>
      <c r="JO5" s="8">
        <f t="shared" ref="JO5:JO14" si="13">SUM(IQ5:JM5)</f>
        <v>0</v>
      </c>
      <c r="JP5">
        <f>'Dat2'!AAL5</f>
        <v>0</v>
      </c>
      <c r="JQ5">
        <f>'Dat2'!AAM5</f>
        <v>0</v>
      </c>
      <c r="JR5">
        <f>'Dat2'!AAN5</f>
        <v>0</v>
      </c>
      <c r="JS5">
        <f>'Dat2'!AAO5</f>
        <v>0</v>
      </c>
      <c r="JT5">
        <f>'Dat2'!AAP5</f>
        <v>0</v>
      </c>
      <c r="JU5">
        <f>'Dat2'!AAQ5</f>
        <v>0</v>
      </c>
      <c r="JV5">
        <f>'Dat2'!AAR5</f>
        <v>0</v>
      </c>
      <c r="JW5">
        <f>'Dat2'!AAS5</f>
        <v>0</v>
      </c>
      <c r="JX5">
        <f>'Dat2'!AAT5</f>
        <v>0</v>
      </c>
      <c r="JY5">
        <f>'Dat2'!AAU5</f>
        <v>0</v>
      </c>
      <c r="JZ5">
        <f>'Dat2'!AAV5</f>
        <v>0</v>
      </c>
      <c r="KA5">
        <f>'Dat2'!AAW5</f>
        <v>0</v>
      </c>
      <c r="KB5">
        <f>'Dat2'!AAX5</f>
        <v>0</v>
      </c>
      <c r="KC5">
        <f>'Dat2'!AAY5</f>
        <v>0</v>
      </c>
      <c r="KD5">
        <f>'Dat2'!AAZ5</f>
        <v>0</v>
      </c>
      <c r="KE5">
        <f>'Dat2'!ABA5</f>
        <v>0</v>
      </c>
      <c r="KF5">
        <f>'Dat2'!ABB5</f>
        <v>0</v>
      </c>
      <c r="KG5">
        <f>'Dat2'!ABC5</f>
        <v>0</v>
      </c>
      <c r="KH5">
        <f>'Dat2'!ABD5</f>
        <v>0</v>
      </c>
      <c r="KI5">
        <f>'Dat2'!ABE5</f>
        <v>0</v>
      </c>
      <c r="KJ5">
        <f>'Dat2'!ABF5</f>
        <v>0</v>
      </c>
      <c r="KK5">
        <f>'Dat2'!ABG5</f>
        <v>0</v>
      </c>
      <c r="KL5">
        <f>'Dat2'!ABH5</f>
        <v>0</v>
      </c>
      <c r="KM5">
        <f>'Dat2'!ABI5</f>
        <v>0</v>
      </c>
      <c r="KN5">
        <f>'Dat2'!ABJ5</f>
        <v>0</v>
      </c>
      <c r="KO5">
        <f>'Dat2'!ABK5</f>
        <v>0</v>
      </c>
      <c r="KP5">
        <f>'Dat2'!ABL5</f>
        <v>0</v>
      </c>
      <c r="KQ5">
        <f>'Dat2'!ABM5</f>
        <v>0</v>
      </c>
      <c r="KR5">
        <f>'Dat2'!ABN5</f>
        <v>0</v>
      </c>
      <c r="KS5">
        <f>'Dat2'!ABO5</f>
        <v>0</v>
      </c>
      <c r="KT5">
        <f>'Dat2'!ABP5</f>
        <v>0</v>
      </c>
      <c r="KU5">
        <f>'Dat2'!ABQ5</f>
        <v>0</v>
      </c>
      <c r="KV5">
        <f>'Dat2'!ABR5</f>
        <v>0</v>
      </c>
      <c r="KW5">
        <f>'Dat2'!ABS5</f>
        <v>0</v>
      </c>
      <c r="KX5">
        <f>'Dat2'!ABT5</f>
        <v>0</v>
      </c>
      <c r="KY5">
        <f>'Dat2'!ABU5</f>
        <v>0</v>
      </c>
      <c r="KZ5">
        <f>'Dat2'!ABV5</f>
        <v>0</v>
      </c>
      <c r="LA5">
        <f>'Dat2'!ABW5</f>
        <v>0</v>
      </c>
      <c r="LB5">
        <f>'Dat2'!ABX5</f>
        <v>0</v>
      </c>
      <c r="LC5">
        <f>'Dat2'!ABY5</f>
        <v>0</v>
      </c>
      <c r="LD5">
        <f>'Dat2'!ABZ5</f>
        <v>0</v>
      </c>
      <c r="LE5">
        <f>'Dat2'!ACA5</f>
        <v>0</v>
      </c>
      <c r="LF5">
        <f>'Dat2'!ACB5</f>
        <v>0</v>
      </c>
      <c r="LG5">
        <f>'Dat2'!ACC5</f>
        <v>0</v>
      </c>
      <c r="LH5" s="8">
        <f>SUM(JP5:KK5)</f>
        <v>0</v>
      </c>
      <c r="LI5" s="8">
        <f>SUM(KL5:LG5)</f>
        <v>0</v>
      </c>
      <c r="LJ5" s="127">
        <f>'Dat2'!ACD5</f>
        <v>0</v>
      </c>
      <c r="LN5">
        <f>'Dat2'!ACE5</f>
        <v>0</v>
      </c>
    </row>
    <row r="6" spans="2:326">
      <c r="B6" t="str">
        <f>'Dat2'!F6</f>
        <v>Hedmark</v>
      </c>
      <c r="C6" t="str">
        <f>'Dat2'!G6</f>
        <v>Storhamar vgs</v>
      </c>
      <c r="D6" t="str">
        <f>'Dat2'!H6</f>
        <v>Oppfølgingsklasse</v>
      </c>
      <c r="E6" s="8">
        <f>('Dat2'!AE6+'Dat2'!AG6+'Dat2'!AI6+'Dat2'!AK6)/4</f>
        <v>0</v>
      </c>
      <c r="F6" s="8">
        <f>('Dat2'!AF6+'Dat2'!AH6+'Dat2'!AJ6+'Dat2'!AL6)/4</f>
        <v>2.5</v>
      </c>
      <c r="G6">
        <f>('Dat2'!AM6+'Dat2'!BM6+'Dat2'!CM6+'Dat2'!DM6)/4</f>
        <v>0</v>
      </c>
      <c r="H6">
        <f>('Dat2'!AN6+'Dat2'!BN6+'Dat2'!CN6+'Dat2'!DN6)/4</f>
        <v>0</v>
      </c>
      <c r="I6">
        <f>('Dat2'!AO6+'Dat2'!BO6+'Dat2'!CO6+'Dat2'!DO6)/4</f>
        <v>0</v>
      </c>
      <c r="J6">
        <f>('Dat2'!AP6+'Dat2'!BP6+'Dat2'!CP6+'Dat2'!DP6)/4</f>
        <v>0</v>
      </c>
      <c r="K6">
        <f>('Dat2'!AQ6+'Dat2'!BQ6+'Dat2'!CQ6+'Dat2'!DQ6)/4</f>
        <v>0</v>
      </c>
      <c r="L6">
        <f>('Dat2'!AR6+'Dat2'!BR6+'Dat2'!CR6+'Dat2'!DR6)/4</f>
        <v>0</v>
      </c>
      <c r="M6">
        <f>('Dat2'!AS6+'Dat2'!BS6+'Dat2'!CS6+'Dat2'!DS6)/4</f>
        <v>0</v>
      </c>
      <c r="N6">
        <f>('Dat2'!AT6+'Dat2'!BT6+'Dat2'!CT6+'Dat2'!DT6)/4</f>
        <v>0</v>
      </c>
      <c r="O6">
        <f>('Dat2'!AU6+'Dat2'!BU6+'Dat2'!CU6+'Dat2'!DU6)/4</f>
        <v>0</v>
      </c>
      <c r="P6">
        <f>('Dat2'!AV6+'Dat2'!BV6+'Dat2'!CV6+'Dat2'!DV6)/4</f>
        <v>0</v>
      </c>
      <c r="Q6">
        <f>('Dat2'!AW6+'Dat2'!BW6+'Dat2'!CW6+'Dat2'!DW6)/4</f>
        <v>0</v>
      </c>
      <c r="R6">
        <f>('Dat2'!AX6+'Dat2'!BX6+'Dat2'!CX6+'Dat2'!DX6)/4</f>
        <v>0</v>
      </c>
      <c r="S6">
        <f>('Dat2'!AY6+'Dat2'!BY6+'Dat2'!CY6+'Dat2'!DY6)/4</f>
        <v>0</v>
      </c>
      <c r="T6">
        <f>('Dat2'!AZ6+'Dat2'!BZ6+'Dat2'!CZ6+'Dat2'!DZ6)/4</f>
        <v>0</v>
      </c>
      <c r="U6">
        <f>('Dat2'!BA6+'Dat2'!CA6+'Dat2'!DA6+'Dat2'!EA6)/4</f>
        <v>0</v>
      </c>
      <c r="V6">
        <f>('Dat2'!BB6+'Dat2'!CB6+'Dat2'!DB6+'Dat2'!EB6)/4</f>
        <v>0</v>
      </c>
      <c r="W6">
        <f>('Dat2'!BC6+'Dat2'!CC6+'Dat2'!DC6+'Dat2'!EC6)/4</f>
        <v>2.25</v>
      </c>
      <c r="X6">
        <f>('Dat2'!BD6+'Dat2'!CD6+'Dat2'!DD6+'Dat2'!ED6)/4</f>
        <v>0.25</v>
      </c>
      <c r="Y6">
        <f>('Dat2'!BE6+'Dat2'!CE6+'Dat2'!DE6+'Dat2'!EE6)/4</f>
        <v>0</v>
      </c>
      <c r="Z6">
        <f>('Dat2'!BF6+'Dat2'!CF6+'Dat2'!DF6+'Dat2'!EF6)/4</f>
        <v>0</v>
      </c>
      <c r="AA6">
        <f>('Dat2'!BG6+'Dat2'!CG6+'Dat2'!DG6+'Dat2'!EG6)/4</f>
        <v>0</v>
      </c>
      <c r="AB6">
        <f>('Dat2'!BH6+'Dat2'!CH6+'Dat2'!DH6+'Dat2'!EH6)/4</f>
        <v>0</v>
      </c>
      <c r="AC6">
        <f>('Dat2'!BI6+'Dat2'!CI6+'Dat2'!DI6+'Dat2'!EI6)/4</f>
        <v>0</v>
      </c>
      <c r="AD6">
        <f>('Dat2'!BJ6+'Dat2'!CJ6+'Dat2'!DJ6+'Dat2'!EJ6)/4</f>
        <v>0</v>
      </c>
      <c r="AE6">
        <f>('Dat2'!BK6+'Dat2'!CK6+'Dat2'!DK6+'Dat2'!EK6)/4</f>
        <v>0</v>
      </c>
      <c r="AF6">
        <f>('Dat2'!BL6+'Dat2'!CL6+'Dat2'!DL6+'Dat2'!EL6)/4</f>
        <v>0</v>
      </c>
      <c r="AG6" s="8">
        <f t="shared" ref="AG6:AG14" si="14">SUM(G6:S6)</f>
        <v>0</v>
      </c>
      <c r="AH6" s="8">
        <f t="shared" ref="AH6:AH14" si="15">SUM(T6:AF6)</f>
        <v>2.5</v>
      </c>
      <c r="AI6">
        <f>('Dat2'!EM6+'Dat2'!GG6+'Dat2'!IA6+'Dat2'!JU6)/4</f>
        <v>0</v>
      </c>
      <c r="AJ6">
        <f>('Dat2'!EN6+'Dat2'!GH6+'Dat2'!IB6+'Dat2'!JV6)/4</f>
        <v>0</v>
      </c>
      <c r="AK6">
        <f>('Dat2'!EO6+'Dat2'!GI6+'Dat2'!IC6+'Dat2'!JW6)/4</f>
        <v>0</v>
      </c>
      <c r="AL6">
        <f>('Dat2'!EP6+'Dat2'!GJ6+'Dat2'!ID6+'Dat2'!JX6)/4</f>
        <v>0</v>
      </c>
      <c r="AM6">
        <f>('Dat2'!EQ6+'Dat2'!GK6+'Dat2'!IE6+'Dat2'!JY6)/4</f>
        <v>0</v>
      </c>
      <c r="AN6">
        <f>('Dat2'!ER6+'Dat2'!GL6+'Dat2'!IF6+'Dat2'!JZ6)/4</f>
        <v>0</v>
      </c>
      <c r="AO6">
        <f>('Dat2'!ES6+'Dat2'!GM6+'Dat2'!IG6+'Dat2'!KA6)/4</f>
        <v>0</v>
      </c>
      <c r="AP6">
        <f>('Dat2'!ET6+'Dat2'!GN6+'Dat2'!IH6+'Dat2'!KB6)/4</f>
        <v>0</v>
      </c>
      <c r="AQ6">
        <f>('Dat2'!EU6+'Dat2'!GO6+'Dat2'!II6+'Dat2'!KC6)/4</f>
        <v>0</v>
      </c>
      <c r="AR6">
        <f>('Dat2'!EV6+'Dat2'!GP6+'Dat2'!IJ6+'Dat2'!KD6)/4</f>
        <v>0</v>
      </c>
      <c r="AS6">
        <f>('Dat2'!EW6+'Dat2'!GQ6+'Dat2'!IK6+'Dat2'!KE6)/4</f>
        <v>0</v>
      </c>
      <c r="AT6">
        <f>('Dat2'!EX6+'Dat2'!GR6+'Dat2'!IL6+'Dat2'!KF6)/4</f>
        <v>0</v>
      </c>
      <c r="AU6">
        <f>('Dat2'!EY6+'Dat2'!GS6+'Dat2'!IM6+'Dat2'!KG6)/4</f>
        <v>0</v>
      </c>
      <c r="AV6">
        <f>('Dat2'!EZ6+'Dat2'!GT6+'Dat2'!IN6+'Dat2'!KH6)/4</f>
        <v>0</v>
      </c>
      <c r="AW6">
        <f>('Dat2'!FA6+'Dat2'!GU6+'Dat2'!IO6+'Dat2'!KI6)/4</f>
        <v>0</v>
      </c>
      <c r="AX6">
        <f>('Dat2'!FB6+'Dat2'!GV6+'Dat2'!IP6+'Dat2'!KJ6)/4</f>
        <v>0</v>
      </c>
      <c r="AY6">
        <f>('Dat2'!FC6+'Dat2'!GW6+'Dat2'!IQ6+'Dat2'!KK6)/4</f>
        <v>0</v>
      </c>
      <c r="AZ6">
        <f>('Dat2'!FD6+'Dat2'!GX6+'Dat2'!IR6+'Dat2'!KL6)/4</f>
        <v>0</v>
      </c>
      <c r="BA6">
        <f>('Dat2'!FE6+'Dat2'!GY6+'Dat2'!IS6+'Dat2'!KM6)/4</f>
        <v>0</v>
      </c>
      <c r="BB6">
        <f>('Dat2'!FF6+'Dat2'!GZ6+'Dat2'!IT6+'Dat2'!KN6)/4</f>
        <v>0</v>
      </c>
      <c r="BC6">
        <f>('Dat2'!FG6+'Dat2'!HA6+'Dat2'!IU6+'Dat2'!KO6)/4</f>
        <v>0</v>
      </c>
      <c r="BD6">
        <f>('Dat2'!FH6+'Dat2'!HB6+'Dat2'!IV6+'Dat2'!KP6)/4</f>
        <v>0</v>
      </c>
      <c r="BE6">
        <f>('Dat2'!FI6+'Dat2'!HC6+'Dat2'!IW6+'Dat2'!KQ6)/4</f>
        <v>0</v>
      </c>
      <c r="BF6">
        <f>('Dat2'!FJ6+'Dat2'!HD6+'Dat2'!IX6+'Dat2'!KR6)/4</f>
        <v>0</v>
      </c>
      <c r="BG6">
        <f>('Dat2'!FK6+'Dat2'!HE6+'Dat2'!IY6+'Dat2'!KS6)/4</f>
        <v>0</v>
      </c>
      <c r="BH6">
        <f>('Dat2'!FL6+'Dat2'!HF6+'Dat2'!IZ6+'Dat2'!KT6)/4</f>
        <v>0</v>
      </c>
      <c r="BI6">
        <f>('Dat2'!FM6+'Dat2'!HG6+'Dat2'!JA6+'Dat2'!KU6)/4</f>
        <v>0</v>
      </c>
      <c r="BJ6">
        <f>('Dat2'!FN6+'Dat2'!HH6+'Dat2'!JB6+'Dat2'!KV6)/4</f>
        <v>0</v>
      </c>
      <c r="BK6">
        <f>('Dat2'!FO6+'Dat2'!HI6+'Dat2'!JC6+'Dat2'!KW6)/4</f>
        <v>0</v>
      </c>
      <c r="BL6">
        <f>('Dat2'!FP6+'Dat2'!HJ6+'Dat2'!JD6+'Dat2'!KX6)/4</f>
        <v>0</v>
      </c>
      <c r="BM6">
        <f>('Dat2'!FQ6+'Dat2'!HK6+'Dat2'!JE6+'Dat2'!KY6)/4</f>
        <v>0</v>
      </c>
      <c r="BN6">
        <f>('Dat2'!FR6+'Dat2'!HL6+'Dat2'!JF6+'Dat2'!KZ6)/4</f>
        <v>0</v>
      </c>
      <c r="BO6">
        <f>('Dat2'!FS6+'Dat2'!HM6+'Dat2'!JG6+'Dat2'!LA6)/4</f>
        <v>0</v>
      </c>
      <c r="BP6">
        <f>('Dat2'!FT6+'Dat2'!HN6+'Dat2'!JH6+'Dat2'!LB6)/4</f>
        <v>0</v>
      </c>
      <c r="BQ6">
        <f>('Dat2'!FU6+'Dat2'!HO6+'Dat2'!JI6+'Dat2'!LC6)/4</f>
        <v>0</v>
      </c>
      <c r="BR6">
        <f>('Dat2'!FV6+'Dat2'!HP6+'Dat2'!JJ6+'Dat2'!LD6)/4</f>
        <v>0</v>
      </c>
      <c r="BS6">
        <f>('Dat2'!FW6+'Dat2'!HQ6+'Dat2'!JK6+'Dat2'!LE6)/4</f>
        <v>0</v>
      </c>
      <c r="BT6">
        <f>('Dat2'!FX6+'Dat2'!HR6+'Dat2'!JL6+'Dat2'!LF6)/4</f>
        <v>0</v>
      </c>
      <c r="BU6">
        <f>('Dat2'!FY6+'Dat2'!HS6+'Dat2'!JM6+'Dat2'!LG6)/4</f>
        <v>0</v>
      </c>
      <c r="BV6">
        <f>('Dat2'!FZ6+'Dat2'!HT6+'Dat2'!JN6+'Dat2'!LH6)/4</f>
        <v>0</v>
      </c>
      <c r="BW6">
        <f>('Dat2'!GA6+'Dat2'!HU6+'Dat2'!JO6+'Dat2'!LI6)/4</f>
        <v>0</v>
      </c>
      <c r="BX6">
        <f>('Dat2'!GB6+'Dat2'!HV6+'Dat2'!JP6+'Dat2'!LJ6)/4</f>
        <v>0</v>
      </c>
      <c r="BY6">
        <f>('Dat2'!GC6+'Dat2'!HW6+'Dat2'!JQ6+'Dat2'!LK6)/4</f>
        <v>0</v>
      </c>
      <c r="BZ6">
        <f>('Dat2'!GD6+'Dat2'!HX6+'Dat2'!JR6+'Dat2'!LL6)/4</f>
        <v>0</v>
      </c>
      <c r="CA6">
        <f>('Dat2'!GE6+'Dat2'!HY6+'Dat2'!JS6+'Dat2'!LM6)/4</f>
        <v>0</v>
      </c>
      <c r="CB6">
        <f>('Dat2'!GF6+'Dat2'!HZ6+'Dat2'!JT6+'Dat2'!LN6)/4</f>
        <v>0</v>
      </c>
      <c r="CC6" s="8">
        <f t="shared" si="10"/>
        <v>0</v>
      </c>
      <c r="CD6" s="8">
        <f t="shared" si="11"/>
        <v>0</v>
      </c>
      <c r="CE6">
        <f>('Dat2'!LO6+'Dat2'!NG6+'Dat2'!OY6+'Dat2'!QQ6)/4</f>
        <v>0</v>
      </c>
      <c r="CF6">
        <f>('Dat2'!LP6+'Dat2'!NH6+'Dat2'!OZ6+'Dat2'!QR6)/4</f>
        <v>0</v>
      </c>
      <c r="CG6">
        <f>('Dat2'!LQ6+'Dat2'!NI6+'Dat2'!PA6+'Dat2'!QS6)/4</f>
        <v>0</v>
      </c>
      <c r="CH6">
        <f>('Dat2'!LR6+'Dat2'!NJ6+'Dat2'!PB6+'Dat2'!QT6)/4</f>
        <v>0</v>
      </c>
      <c r="CI6">
        <f>('Dat2'!LS6+'Dat2'!NK6+'Dat2'!PC6+'Dat2'!QU6)/4</f>
        <v>0</v>
      </c>
      <c r="CJ6">
        <f>('Dat2'!LT6+'Dat2'!NL6+'Dat2'!PD6+'Dat2'!QV6)/4</f>
        <v>0</v>
      </c>
      <c r="CK6">
        <f>('Dat2'!LU6+'Dat2'!NM6+'Dat2'!PE6+'Dat2'!QW6)/4</f>
        <v>0</v>
      </c>
      <c r="CL6">
        <f>('Dat2'!LV6+'Dat2'!NN6+'Dat2'!PF6+'Dat2'!QX6)/4</f>
        <v>0</v>
      </c>
      <c r="CM6">
        <f>('Dat2'!LW6+'Dat2'!NO6+'Dat2'!PG6+'Dat2'!QY6)/4</f>
        <v>0</v>
      </c>
      <c r="CN6">
        <f>('Dat2'!LX6+'Dat2'!NP6+'Dat2'!PH6+'Dat2'!QZ6)/4</f>
        <v>0</v>
      </c>
      <c r="CO6">
        <f>('Dat2'!LY6+'Dat2'!NQ6+'Dat2'!PI6+'Dat2'!RA6)/4</f>
        <v>0</v>
      </c>
      <c r="CP6">
        <f>('Dat2'!LZ6+'Dat2'!NR6+'Dat2'!PJ6+'Dat2'!RB6)/4</f>
        <v>0</v>
      </c>
      <c r="CQ6">
        <f>('Dat2'!MA6+'Dat2'!NS6+'Dat2'!PK6+'Dat2'!RC6)/4</f>
        <v>0</v>
      </c>
      <c r="CR6">
        <f>('Dat2'!MB6+'Dat2'!NT6+'Dat2'!PL6+'Dat2'!RD6)/4</f>
        <v>0</v>
      </c>
      <c r="CS6">
        <f>('Dat2'!MC6+'Dat2'!NU6+'Dat2'!PM6+'Dat2'!RE6)/4</f>
        <v>0</v>
      </c>
      <c r="CT6">
        <f>('Dat2'!MD6+'Dat2'!NV6+'Dat2'!PN6+'Dat2'!RF6)/4</f>
        <v>0</v>
      </c>
      <c r="CU6">
        <f>('Dat2'!ME6+'Dat2'!NW6+'Dat2'!PO6+'Dat2'!RG6)/4</f>
        <v>0</v>
      </c>
      <c r="CV6">
        <f>('Dat2'!MF6+'Dat2'!NX6+'Dat2'!PP6+'Dat2'!RH6)/4</f>
        <v>0</v>
      </c>
      <c r="CW6">
        <f>('Dat2'!MG6+'Dat2'!NY6+'Dat2'!PQ6+'Dat2'!RI6)/4</f>
        <v>0</v>
      </c>
      <c r="CX6">
        <f>('Dat2'!MH6+'Dat2'!NZ6+'Dat2'!PR6+'Dat2'!RJ6)/4</f>
        <v>0</v>
      </c>
      <c r="CY6">
        <f>('Dat2'!MI6+'Dat2'!OA6+'Dat2'!PS6+'Dat2'!RK6)/4</f>
        <v>0</v>
      </c>
      <c r="CZ6">
        <f>('Dat2'!MJ6+'Dat2'!OB6+'Dat2'!PT6+'Dat2'!RL6)/4</f>
        <v>0</v>
      </c>
      <c r="DA6">
        <f>('Dat2'!MK6+'Dat2'!OC6+'Dat2'!PU6+'Dat2'!RM6)/4</f>
        <v>0</v>
      </c>
      <c r="DB6">
        <f>('Dat2'!ML6+'Dat2'!OD6+'Dat2'!PV6+'Dat2'!RN6)/4</f>
        <v>0</v>
      </c>
      <c r="DC6">
        <f>('Dat2'!MM6+'Dat2'!OE6+'Dat2'!PW6+'Dat2'!RO6)/4</f>
        <v>0</v>
      </c>
      <c r="DD6">
        <f>('Dat2'!MN6+'Dat2'!OF6+'Dat2'!PX6+'Dat2'!RP6)/4</f>
        <v>0</v>
      </c>
      <c r="DE6">
        <f>('Dat2'!MO6+'Dat2'!OG6+'Dat2'!PY6+'Dat2'!RQ6)/4</f>
        <v>0</v>
      </c>
      <c r="DF6">
        <f>('Dat2'!MP6+'Dat2'!OH6+'Dat2'!PZ6+'Dat2'!RR6)/4</f>
        <v>0</v>
      </c>
      <c r="DG6">
        <f>('Dat2'!MQ6+'Dat2'!OI6+'Dat2'!QA6+'Dat2'!RS6)/4</f>
        <v>0</v>
      </c>
      <c r="DH6">
        <f>('Dat2'!MR6+'Dat2'!OJ6+'Dat2'!QB6+'Dat2'!RT6)/4</f>
        <v>0</v>
      </c>
      <c r="DI6">
        <f>('Dat2'!MS6+'Dat2'!OK6+'Dat2'!QC6+'Dat2'!RU6)/4</f>
        <v>0</v>
      </c>
      <c r="DJ6">
        <f>('Dat2'!MT6+'Dat2'!OL6+'Dat2'!QD6+'Dat2'!RV6)/4</f>
        <v>0</v>
      </c>
      <c r="DK6">
        <f>('Dat2'!MU6+'Dat2'!OM6+'Dat2'!QE6+'Dat2'!RW6)/4</f>
        <v>0</v>
      </c>
      <c r="DL6">
        <f>('Dat2'!MV6+'Dat2'!ON6+'Dat2'!QF6+'Dat2'!RX6)/4</f>
        <v>0</v>
      </c>
      <c r="DM6">
        <f>('Dat2'!MW6+'Dat2'!OO6+'Dat2'!QG6+'Dat2'!RY6)/4</f>
        <v>0</v>
      </c>
      <c r="DN6">
        <f>('Dat2'!MX6+'Dat2'!OP6+'Dat2'!QH6+'Dat2'!RZ6)/4</f>
        <v>0</v>
      </c>
      <c r="DO6">
        <f>('Dat2'!MY6+'Dat2'!OQ6+'Dat2'!QI6+'Dat2'!SA6)/4</f>
        <v>0</v>
      </c>
      <c r="DP6">
        <f>('Dat2'!MZ6+'Dat2'!OR6+'Dat2'!QJ6+'Dat2'!SB6)/4</f>
        <v>0</v>
      </c>
      <c r="DQ6">
        <f>('Dat2'!NA6+'Dat2'!OS6+'Dat2'!QK6+'Dat2'!SC6)/4</f>
        <v>0</v>
      </c>
      <c r="DR6">
        <f>('Dat2'!NB6+'Dat2'!OT6+'Dat2'!QL6+'Dat2'!SD6)/4</f>
        <v>0</v>
      </c>
      <c r="DS6">
        <f>('Dat2'!NC6+'Dat2'!OU6+'Dat2'!QM6+'Dat2'!SE6)/4</f>
        <v>0</v>
      </c>
      <c r="DT6">
        <f>('Dat2'!ND6+'Dat2'!OV6+'Dat2'!QN6+'Dat2'!SF6)/4</f>
        <v>0</v>
      </c>
      <c r="DU6">
        <f>('Dat2'!NE6+'Dat2'!OW6+'Dat2'!QO6+'Dat2'!SG6)/4</f>
        <v>0</v>
      </c>
      <c r="DV6">
        <f>('Dat2'!NF6+'Dat2'!OX6+'Dat2'!QP6+'Dat2'!SH6)/4</f>
        <v>0</v>
      </c>
      <c r="DW6" s="8">
        <f>SUM(CE6:CZ6)</f>
        <v>0</v>
      </c>
      <c r="DX6" s="8">
        <f>SUM(DA6:DV6)</f>
        <v>0</v>
      </c>
      <c r="DY6" s="130">
        <f>'Dat2'!SI6+'Dat2'!SK6+'Dat2'!SM6+'Dat2'!SO6</f>
        <v>0</v>
      </c>
      <c r="DZ6" s="130">
        <f>'Dat2'!SJ6+'Dat2'!SL6+'Dat2'!SN6+'Dat2'!SP6</f>
        <v>0</v>
      </c>
      <c r="EA6">
        <f>('Dat2'!SQ6+'Dat2'!SY6+'Dat2'!TG6+'Dat2'!TO6)/4</f>
        <v>0</v>
      </c>
      <c r="EB6">
        <f>('Dat2'!SR6+'Dat2'!SZ6+'Dat2'!TH6+'Dat2'!TP6)/4</f>
        <v>0</v>
      </c>
      <c r="EC6">
        <f>('Dat2'!SS6+'Dat2'!TA6+'Dat2'!TI6+'Dat2'!TQ6)/4</f>
        <v>0</v>
      </c>
      <c r="ED6">
        <f>('Dat2'!ST6+'Dat2'!TB6+'Dat2'!TJ6+'Dat2'!TR6)/4</f>
        <v>0</v>
      </c>
      <c r="EE6">
        <f>('Dat2'!SU6+'Dat2'!TC6+'Dat2'!TK6+'Dat2'!TS6)/4</f>
        <v>0</v>
      </c>
      <c r="EF6">
        <f>('Dat2'!SV6+'Dat2'!TD6+'Dat2'!TL6+'Dat2'!TT6)/4</f>
        <v>0</v>
      </c>
      <c r="EG6">
        <f>('Dat2'!SW6+'Dat2'!TE6+'Dat2'!TM6+'Dat2'!TU6)/4</f>
        <v>0</v>
      </c>
      <c r="EH6">
        <f>('Dat2'!SX6+'Dat2'!TF6+'Dat2'!TN6+'Dat2'!TV6)/4</f>
        <v>0</v>
      </c>
      <c r="EI6" s="8">
        <f>SUM(EA6:ED6)</f>
        <v>0</v>
      </c>
      <c r="EJ6" s="8">
        <f>SUM(EE6:EH6)</f>
        <v>0</v>
      </c>
      <c r="EK6">
        <f>('Dat2'!TW6+'Dat2'!UA6)/2</f>
        <v>2.5</v>
      </c>
      <c r="EL6">
        <f>('Dat2'!TX6+'Dat2'!UB6)/2</f>
        <v>0.5</v>
      </c>
      <c r="EM6">
        <f>('Dat2'!TY6+'Dat2'!UC6)/2</f>
        <v>0</v>
      </c>
      <c r="EN6">
        <f>('Dat2'!TZ6+'Dat2'!UD6)/2</f>
        <v>0</v>
      </c>
      <c r="EO6">
        <f>('Dat2'!UE6+'Dat2'!UN6)/2</f>
        <v>0</v>
      </c>
      <c r="EP6">
        <f>('Dat2'!UF6+'Dat2'!UO6)/2</f>
        <v>0</v>
      </c>
      <c r="EQ6">
        <f>('Dat2'!UG6+'Dat2'!UP6)/2</f>
        <v>0.5</v>
      </c>
      <c r="ER6">
        <f>('Dat2'!UH6+'Dat2'!UQ6)/2</f>
        <v>1</v>
      </c>
      <c r="ES6">
        <f>('Dat2'!UI6+'Dat2'!UR6)/2</f>
        <v>1.5</v>
      </c>
      <c r="ET6">
        <f>('Dat2'!UJ6+'Dat2'!US6)/2</f>
        <v>0</v>
      </c>
      <c r="EU6">
        <f>('Dat2'!UK6+'Dat2'!UT6)/2</f>
        <v>0</v>
      </c>
      <c r="EV6">
        <f>('Dat2'!UL6+'Dat2'!UU6)/2</f>
        <v>0</v>
      </c>
      <c r="EW6">
        <f>('Dat2'!UM6+'Dat2'!UV6)/2</f>
        <v>0</v>
      </c>
      <c r="EX6">
        <f>('Dat2'!UX6+'Dat2'!VI6)/2</f>
        <v>0</v>
      </c>
      <c r="EY6">
        <f>('Dat2'!UY6+'Dat2'!VJ6)/2</f>
        <v>0</v>
      </c>
      <c r="EZ6">
        <f>('Dat2'!UZ6+'Dat2'!VK6)/2</f>
        <v>0</v>
      </c>
      <c r="FA6">
        <f>('Dat2'!VA6+'Dat2'!VL6)/2</f>
        <v>0.5</v>
      </c>
      <c r="FB6">
        <f>('Dat2'!VB6+'Dat2'!VM6)/2</f>
        <v>0.5</v>
      </c>
      <c r="FC6">
        <f>('Dat2'!VC6+'Dat2'!VN6)/2</f>
        <v>0</v>
      </c>
      <c r="FD6">
        <f>('Dat2'!VD6+'Dat2'!VO6)/2</f>
        <v>0</v>
      </c>
      <c r="FE6">
        <f>('Dat2'!VE6+'Dat2'!VP6)/2</f>
        <v>0.5</v>
      </c>
      <c r="FF6">
        <f>('Dat2'!VF6+'Dat2'!VQ6)/2</f>
        <v>0</v>
      </c>
      <c r="FG6">
        <f>('Dat2'!VH6+'Dat2'!VS6)/2</f>
        <v>0</v>
      </c>
      <c r="FH6">
        <f>('Dat2'!VG6+'Dat2'!VR6)/2</f>
        <v>1.5</v>
      </c>
      <c r="FI6">
        <f>('Dat2'!VT6+'Dat2'!VY6)/2</f>
        <v>0.5</v>
      </c>
      <c r="FJ6">
        <f>('Dat2'!VU6+'Dat2'!VZ6)/2</f>
        <v>1</v>
      </c>
      <c r="FK6">
        <f>('Dat2'!VV6+'Dat2'!WA6)/2</f>
        <v>0</v>
      </c>
      <c r="FL6">
        <f>('Dat2'!VW6+'Dat2'!WB6)/2</f>
        <v>0</v>
      </c>
      <c r="FM6">
        <f>('Dat2'!VX6+'Dat2'!WC6)/2</f>
        <v>1.5</v>
      </c>
      <c r="FT6">
        <f>'Dat2'!WJ6</f>
        <v>0</v>
      </c>
      <c r="FU6">
        <f>'Dat2'!WK6</f>
        <v>0</v>
      </c>
      <c r="FV6">
        <f>'Dat2'!WL6</f>
        <v>0</v>
      </c>
      <c r="FW6">
        <f>'Dat2'!WM6</f>
        <v>0</v>
      </c>
      <c r="FX6">
        <f>'Dat2'!WN6</f>
        <v>3</v>
      </c>
      <c r="FY6">
        <f>'Dat2'!WO6</f>
        <v>4</v>
      </c>
      <c r="FZ6">
        <f>'Dat2'!WP6</f>
        <v>0</v>
      </c>
      <c r="GA6">
        <f>'Dat2'!WQ6</f>
        <v>0</v>
      </c>
      <c r="GB6">
        <f>'Dat2'!WR6</f>
        <v>0</v>
      </c>
      <c r="GC6">
        <f>'Dat2'!WS6</f>
        <v>0</v>
      </c>
      <c r="GD6">
        <f>'Dat2'!WT6</f>
        <v>0</v>
      </c>
      <c r="GE6">
        <f>'Dat2'!WU6</f>
        <v>0</v>
      </c>
      <c r="GF6">
        <f>'Dat2'!WV6</f>
        <v>0</v>
      </c>
      <c r="GG6">
        <f>'Dat2'!WW6</f>
        <v>0</v>
      </c>
      <c r="GH6">
        <f>'Dat2'!WX6</f>
        <v>0</v>
      </c>
      <c r="GI6">
        <f>'Dat2'!WY6</f>
        <v>0</v>
      </c>
      <c r="GJ6">
        <f>'Dat2'!WZ6</f>
        <v>0</v>
      </c>
      <c r="GK6">
        <f>'Dat2'!XA6</f>
        <v>0</v>
      </c>
      <c r="GL6">
        <f>'Dat2'!XB6</f>
        <v>0</v>
      </c>
      <c r="GM6">
        <f>'Dat2'!XC6</f>
        <v>0</v>
      </c>
      <c r="GN6">
        <f>'Dat2'!XD6</f>
        <v>1</v>
      </c>
      <c r="GO6">
        <f>'Dat2'!XE6</f>
        <v>0</v>
      </c>
      <c r="GP6" s="8">
        <f>'Dat2'!XP6</f>
        <v>0</v>
      </c>
      <c r="GQ6" s="8">
        <f>'Dat2'!XQ6</f>
        <v>0</v>
      </c>
      <c r="GR6" s="552">
        <f>'Dat2'!XR6</f>
        <v>0</v>
      </c>
      <c r="GS6" s="552">
        <f>'Dat2'!XS6</f>
        <v>0</v>
      </c>
      <c r="GT6" s="552">
        <f>'Dat2'!XT6</f>
        <v>0</v>
      </c>
      <c r="GU6" s="552">
        <f>'Dat2'!XU6</f>
        <v>0</v>
      </c>
      <c r="GV6" s="552">
        <f>'Dat2'!XV6</f>
        <v>0</v>
      </c>
      <c r="GW6" s="552">
        <f>'Dat2'!XW6</f>
        <v>0</v>
      </c>
      <c r="GX6" s="552">
        <f>'Dat2'!XX6</f>
        <v>0</v>
      </c>
      <c r="GY6" s="552">
        <f>'Dat2'!XY6</f>
        <v>0</v>
      </c>
      <c r="GZ6" s="552">
        <f>'Dat2'!XZ6</f>
        <v>0</v>
      </c>
      <c r="HA6" s="552">
        <f>'Dat2'!YA6</f>
        <v>0</v>
      </c>
      <c r="HB6" s="552">
        <f>'Dat2'!YB6</f>
        <v>0</v>
      </c>
      <c r="HC6" s="552">
        <f>'Dat2'!YC6</f>
        <v>0</v>
      </c>
      <c r="HD6" s="552">
        <f>'Dat2'!YD6</f>
        <v>0</v>
      </c>
      <c r="HE6" s="552">
        <f>'Dat2'!YE6</f>
        <v>0</v>
      </c>
      <c r="HF6" s="552">
        <f>'Dat2'!YF6</f>
        <v>0</v>
      </c>
      <c r="HG6" s="552">
        <f>'Dat2'!YG6</f>
        <v>0</v>
      </c>
      <c r="HH6" s="552">
        <f>'Dat2'!YH6</f>
        <v>6</v>
      </c>
      <c r="HI6" s="552">
        <f>'Dat2'!YI6</f>
        <v>0</v>
      </c>
      <c r="HJ6" s="552">
        <f>'Dat2'!YJ6</f>
        <v>0</v>
      </c>
      <c r="HK6" s="552">
        <f>'Dat2'!YK6</f>
        <v>0</v>
      </c>
      <c r="HL6" s="552">
        <f>'Dat2'!YL6</f>
        <v>0</v>
      </c>
      <c r="HM6" s="552">
        <f>'Dat2'!YM6</f>
        <v>0</v>
      </c>
      <c r="HN6" s="552">
        <f>'Dat2'!YN6</f>
        <v>0</v>
      </c>
      <c r="HO6" s="552">
        <f>'Dat2'!YO6</f>
        <v>1</v>
      </c>
      <c r="HP6" s="552">
        <f>'Dat2'!YP6</f>
        <v>0</v>
      </c>
      <c r="HQ6" s="552">
        <f>'Dat2'!YQ6</f>
        <v>0</v>
      </c>
      <c r="HR6" s="8">
        <f t="shared" ref="HR6:HR14" si="16">SUM(GR6:HD6)</f>
        <v>0</v>
      </c>
      <c r="HS6" s="8">
        <f t="shared" ref="HS6:HS14" si="17">SUM(HE6:HQ6)</f>
        <v>7</v>
      </c>
      <c r="HT6">
        <f>'Dat2'!YR6</f>
        <v>0</v>
      </c>
      <c r="HU6">
        <f>'Dat2'!YS6</f>
        <v>0</v>
      </c>
      <c r="HV6">
        <f>'Dat2'!YT6</f>
        <v>0</v>
      </c>
      <c r="HW6">
        <f>'Dat2'!YU6</f>
        <v>0</v>
      </c>
      <c r="HX6">
        <f>'Dat2'!YV6</f>
        <v>0</v>
      </c>
      <c r="HY6">
        <f>'Dat2'!YW6</f>
        <v>0</v>
      </c>
      <c r="HZ6">
        <f>'Dat2'!YX6</f>
        <v>0</v>
      </c>
      <c r="IA6">
        <f>'Dat2'!YY6</f>
        <v>0</v>
      </c>
      <c r="IB6">
        <f>'Dat2'!YZ6</f>
        <v>0</v>
      </c>
      <c r="IC6">
        <f>'Dat2'!ZA6</f>
        <v>0</v>
      </c>
      <c r="ID6">
        <f>'Dat2'!ZB6</f>
        <v>0</v>
      </c>
      <c r="IE6">
        <f>'Dat2'!ZC6</f>
        <v>0</v>
      </c>
      <c r="IF6">
        <f>'Dat2'!ZD6</f>
        <v>0</v>
      </c>
      <c r="IG6">
        <f>'Dat2'!ZE6</f>
        <v>0</v>
      </c>
      <c r="IH6">
        <f>'Dat2'!ZF6</f>
        <v>0</v>
      </c>
      <c r="II6">
        <f>'Dat2'!ZG6</f>
        <v>0</v>
      </c>
      <c r="IJ6">
        <f>'Dat2'!ZH6</f>
        <v>0</v>
      </c>
      <c r="IK6">
        <f>'Dat2'!ZI6</f>
        <v>0</v>
      </c>
      <c r="IL6">
        <f>'Dat2'!ZJ6</f>
        <v>0</v>
      </c>
      <c r="IM6">
        <f>'Dat2'!ZK6</f>
        <v>0</v>
      </c>
      <c r="IN6">
        <f>'Dat2'!ZL6</f>
        <v>0</v>
      </c>
      <c r="IO6">
        <f>'Dat2'!ZM6</f>
        <v>0</v>
      </c>
      <c r="IP6">
        <f>'Dat2'!ZN6</f>
        <v>0</v>
      </c>
      <c r="IQ6">
        <f>'Dat2'!ZO6</f>
        <v>0</v>
      </c>
      <c r="IR6">
        <f>'Dat2'!ZP6</f>
        <v>0</v>
      </c>
      <c r="IS6">
        <f>'Dat2'!ZQ6</f>
        <v>0</v>
      </c>
      <c r="IT6">
        <f>'Dat2'!ZR6</f>
        <v>0</v>
      </c>
      <c r="IU6">
        <f>'Dat2'!ZS6</f>
        <v>0</v>
      </c>
      <c r="IV6">
        <f>'Dat2'!ZT6</f>
        <v>0</v>
      </c>
      <c r="IW6">
        <f>'Dat2'!ZU6</f>
        <v>0</v>
      </c>
      <c r="IX6">
        <f>'Dat2'!ZV6</f>
        <v>0</v>
      </c>
      <c r="IY6">
        <f>'Dat2'!ZW6</f>
        <v>0</v>
      </c>
      <c r="IZ6">
        <f>'Dat2'!ZX6</f>
        <v>0</v>
      </c>
      <c r="JA6">
        <f>'Dat2'!ZY6</f>
        <v>0</v>
      </c>
      <c r="JB6">
        <f>'Dat2'!ZZ6</f>
        <v>0</v>
      </c>
      <c r="JC6">
        <f>'Dat2'!AAA6</f>
        <v>0</v>
      </c>
      <c r="JD6">
        <f>'Dat2'!AAB6</f>
        <v>0</v>
      </c>
      <c r="JE6">
        <f>'Dat2'!AAC6</f>
        <v>0</v>
      </c>
      <c r="JF6">
        <f>'Dat2'!AAD6</f>
        <v>0</v>
      </c>
      <c r="JG6">
        <f>'Dat2'!AAE6</f>
        <v>0</v>
      </c>
      <c r="JH6">
        <f>'Dat2'!AAF6</f>
        <v>0</v>
      </c>
      <c r="JI6">
        <f>'Dat2'!AAG6</f>
        <v>0</v>
      </c>
      <c r="JJ6">
        <f>'Dat2'!AAH6</f>
        <v>0</v>
      </c>
      <c r="JK6">
        <f>'Dat2'!AAI6</f>
        <v>0</v>
      </c>
      <c r="JL6">
        <f>'Dat2'!AAJ6</f>
        <v>0</v>
      </c>
      <c r="JM6">
        <f>'Dat2'!AAK6</f>
        <v>0</v>
      </c>
      <c r="JN6" s="8">
        <f t="shared" si="12"/>
        <v>0</v>
      </c>
      <c r="JO6" s="8">
        <f t="shared" si="13"/>
        <v>0</v>
      </c>
      <c r="JP6">
        <f>'Dat2'!AAL6</f>
        <v>0</v>
      </c>
      <c r="JQ6">
        <f>'Dat2'!AAM6</f>
        <v>0</v>
      </c>
      <c r="JR6">
        <f>'Dat2'!AAN6</f>
        <v>0</v>
      </c>
      <c r="JS6">
        <f>'Dat2'!AAO6</f>
        <v>0</v>
      </c>
      <c r="JT6">
        <f>'Dat2'!AAP6</f>
        <v>0</v>
      </c>
      <c r="JU6">
        <f>'Dat2'!AAQ6</f>
        <v>0</v>
      </c>
      <c r="JV6">
        <f>'Dat2'!AAR6</f>
        <v>0</v>
      </c>
      <c r="JW6">
        <f>'Dat2'!AAS6</f>
        <v>0</v>
      </c>
      <c r="JX6">
        <f>'Dat2'!AAT6</f>
        <v>0</v>
      </c>
      <c r="JY6">
        <f>'Dat2'!AAU6</f>
        <v>0</v>
      </c>
      <c r="JZ6">
        <f>'Dat2'!AAV6</f>
        <v>0</v>
      </c>
      <c r="KA6">
        <f>'Dat2'!AAW6</f>
        <v>0</v>
      </c>
      <c r="KB6">
        <f>'Dat2'!AAX6</f>
        <v>0</v>
      </c>
      <c r="KC6">
        <f>'Dat2'!AAY6</f>
        <v>0</v>
      </c>
      <c r="KD6">
        <f>'Dat2'!AAZ6</f>
        <v>0</v>
      </c>
      <c r="KE6">
        <f>'Dat2'!ABA6</f>
        <v>0</v>
      </c>
      <c r="KF6">
        <f>'Dat2'!ABB6</f>
        <v>0</v>
      </c>
      <c r="KG6">
        <f>'Dat2'!ABC6</f>
        <v>0</v>
      </c>
      <c r="KH6">
        <f>'Dat2'!ABD6</f>
        <v>0</v>
      </c>
      <c r="KI6">
        <f>'Dat2'!ABE6</f>
        <v>0</v>
      </c>
      <c r="KJ6">
        <f>'Dat2'!ABF6</f>
        <v>0</v>
      </c>
      <c r="KK6">
        <f>'Dat2'!ABG6</f>
        <v>0</v>
      </c>
      <c r="KL6">
        <f>'Dat2'!ABH6</f>
        <v>0</v>
      </c>
      <c r="KM6">
        <f>'Dat2'!ABI6</f>
        <v>0</v>
      </c>
      <c r="KN6">
        <f>'Dat2'!ABJ6</f>
        <v>0</v>
      </c>
      <c r="KO6">
        <f>'Dat2'!ABK6</f>
        <v>0</v>
      </c>
      <c r="KP6">
        <f>'Dat2'!ABL6</f>
        <v>0</v>
      </c>
      <c r="KQ6">
        <f>'Dat2'!ABM6</f>
        <v>0</v>
      </c>
      <c r="KR6">
        <f>'Dat2'!ABN6</f>
        <v>0</v>
      </c>
      <c r="KS6">
        <f>'Dat2'!ABO6</f>
        <v>0</v>
      </c>
      <c r="KT6">
        <f>'Dat2'!ABP6</f>
        <v>0</v>
      </c>
      <c r="KU6">
        <f>'Dat2'!ABQ6</f>
        <v>0</v>
      </c>
      <c r="KV6">
        <f>'Dat2'!ABR6</f>
        <v>0</v>
      </c>
      <c r="KW6">
        <f>'Dat2'!ABS6</f>
        <v>0</v>
      </c>
      <c r="KX6">
        <f>'Dat2'!ABT6</f>
        <v>0</v>
      </c>
      <c r="KY6">
        <f>'Dat2'!ABU6</f>
        <v>0</v>
      </c>
      <c r="KZ6">
        <f>'Dat2'!ABV6</f>
        <v>0</v>
      </c>
      <c r="LA6">
        <f>'Dat2'!ABW6</f>
        <v>0</v>
      </c>
      <c r="LB6">
        <f>'Dat2'!ABX6</f>
        <v>0</v>
      </c>
      <c r="LC6">
        <f>'Dat2'!ABY6</f>
        <v>0</v>
      </c>
      <c r="LD6">
        <f>'Dat2'!ABZ6</f>
        <v>0</v>
      </c>
      <c r="LE6">
        <f>'Dat2'!ACA6</f>
        <v>0</v>
      </c>
      <c r="LF6">
        <f>'Dat2'!ACB6</f>
        <v>0</v>
      </c>
      <c r="LG6">
        <f>'Dat2'!ACC6</f>
        <v>1</v>
      </c>
      <c r="LH6" s="8">
        <f t="shared" ref="LH6:LH14" si="18">SUM(JP6:KK6)</f>
        <v>0</v>
      </c>
      <c r="LI6" s="8">
        <f t="shared" ref="LI6:LI14" si="19">SUM(KL6:LG6)</f>
        <v>1</v>
      </c>
      <c r="LJ6" s="127">
        <f>'Dat2'!ACD6</f>
        <v>0</v>
      </c>
      <c r="LN6">
        <f>'Dat2'!ACE6</f>
        <v>0</v>
      </c>
    </row>
    <row r="7" spans="2:326">
      <c r="B7" t="str">
        <f>'Dat2'!F7</f>
        <v>Buskerud</v>
      </c>
      <c r="C7" t="str">
        <f>'Dat2'!G7</f>
        <v>Drammen vgs</v>
      </c>
      <c r="D7" t="str">
        <f>'Dat2'!H7</f>
        <v>Oppfølgingsklasse</v>
      </c>
      <c r="E7" s="8">
        <f>('Dat2'!AE7+'Dat2'!AG7+'Dat2'!AI7+'Dat2'!AK7)/4</f>
        <v>0</v>
      </c>
      <c r="F7" s="8">
        <f>('Dat2'!AF7+'Dat2'!AH7+'Dat2'!AJ7+'Dat2'!AL7)/4</f>
        <v>0</v>
      </c>
      <c r="G7">
        <f>('Dat2'!AM7+'Dat2'!BM7+'Dat2'!CM7+'Dat2'!DM7)/4</f>
        <v>0</v>
      </c>
      <c r="H7">
        <f>('Dat2'!AN7+'Dat2'!BN7+'Dat2'!CN7+'Dat2'!DN7)/4</f>
        <v>0</v>
      </c>
      <c r="I7">
        <f>('Dat2'!AO7+'Dat2'!BO7+'Dat2'!CO7+'Dat2'!DO7)/4</f>
        <v>0</v>
      </c>
      <c r="J7">
        <f>('Dat2'!AP7+'Dat2'!BP7+'Dat2'!CP7+'Dat2'!DP7)/4</f>
        <v>0</v>
      </c>
      <c r="K7">
        <f>('Dat2'!AQ7+'Dat2'!BQ7+'Dat2'!CQ7+'Dat2'!DQ7)/4</f>
        <v>0</v>
      </c>
      <c r="L7">
        <f>('Dat2'!AR7+'Dat2'!BR7+'Dat2'!CR7+'Dat2'!DR7)/4</f>
        <v>0</v>
      </c>
      <c r="M7">
        <f>('Dat2'!AS7+'Dat2'!BS7+'Dat2'!CS7+'Dat2'!DS7)/4</f>
        <v>0</v>
      </c>
      <c r="N7">
        <f>('Dat2'!AT7+'Dat2'!BT7+'Dat2'!CT7+'Dat2'!DT7)/4</f>
        <v>0</v>
      </c>
      <c r="O7">
        <f>('Dat2'!AU7+'Dat2'!BU7+'Dat2'!CU7+'Dat2'!DU7)/4</f>
        <v>0</v>
      </c>
      <c r="P7">
        <f>('Dat2'!AV7+'Dat2'!BV7+'Dat2'!CV7+'Dat2'!DV7)/4</f>
        <v>0</v>
      </c>
      <c r="Q7">
        <f>('Dat2'!AW7+'Dat2'!BW7+'Dat2'!CW7+'Dat2'!DW7)/4</f>
        <v>0</v>
      </c>
      <c r="R7">
        <f>('Dat2'!AX7+'Dat2'!BX7+'Dat2'!CX7+'Dat2'!DX7)/4</f>
        <v>0.25</v>
      </c>
      <c r="S7">
        <f>('Dat2'!AY7+'Dat2'!BY7+'Dat2'!CY7+'Dat2'!DY7)/4</f>
        <v>0</v>
      </c>
      <c r="T7">
        <f>('Dat2'!AZ7+'Dat2'!BZ7+'Dat2'!CZ7+'Dat2'!DZ7)/4</f>
        <v>0.25</v>
      </c>
      <c r="U7">
        <f>('Dat2'!BA7+'Dat2'!CA7+'Dat2'!DA7+'Dat2'!EA7)/4</f>
        <v>0</v>
      </c>
      <c r="V7">
        <f>('Dat2'!BB7+'Dat2'!CB7+'Dat2'!DB7+'Dat2'!EB7)/4</f>
        <v>0</v>
      </c>
      <c r="W7">
        <f>('Dat2'!BC7+'Dat2'!CC7+'Dat2'!DC7+'Dat2'!EC7)/4</f>
        <v>4</v>
      </c>
      <c r="X7">
        <f>('Dat2'!BD7+'Dat2'!CD7+'Dat2'!DD7+'Dat2'!ED7)/4</f>
        <v>0.5</v>
      </c>
      <c r="Y7">
        <f>('Dat2'!BE7+'Dat2'!CE7+'Dat2'!DE7+'Dat2'!EE7)/4</f>
        <v>0</v>
      </c>
      <c r="Z7">
        <f>('Dat2'!BF7+'Dat2'!CF7+'Dat2'!DF7+'Dat2'!EF7)/4</f>
        <v>0</v>
      </c>
      <c r="AA7">
        <f>('Dat2'!BG7+'Dat2'!CG7+'Dat2'!DG7+'Dat2'!EG7)/4</f>
        <v>0.25</v>
      </c>
      <c r="AB7">
        <f>('Dat2'!BH7+'Dat2'!CH7+'Dat2'!DH7+'Dat2'!EH7)/4</f>
        <v>0</v>
      </c>
      <c r="AC7">
        <f>('Dat2'!BI7+'Dat2'!CI7+'Dat2'!DI7+'Dat2'!EI7)/4</f>
        <v>0</v>
      </c>
      <c r="AD7">
        <f>('Dat2'!BJ7+'Dat2'!CJ7+'Dat2'!DJ7+'Dat2'!EJ7)/4</f>
        <v>0</v>
      </c>
      <c r="AE7">
        <f>('Dat2'!BK7+'Dat2'!CK7+'Dat2'!DK7+'Dat2'!EK7)/4</f>
        <v>0</v>
      </c>
      <c r="AF7">
        <f>('Dat2'!BL7+'Dat2'!CL7+'Dat2'!DL7+'Dat2'!EL7)/4</f>
        <v>0</v>
      </c>
      <c r="AG7" s="8">
        <f t="shared" si="14"/>
        <v>0.25</v>
      </c>
      <c r="AH7" s="8">
        <f t="shared" si="15"/>
        <v>5</v>
      </c>
      <c r="AI7">
        <f>('Dat2'!EM7+'Dat2'!GG7+'Dat2'!IA7+'Dat2'!JU7)/4</f>
        <v>0</v>
      </c>
      <c r="AJ7">
        <f>('Dat2'!EN7+'Dat2'!GH7+'Dat2'!IB7+'Dat2'!JV7)/4</f>
        <v>0</v>
      </c>
      <c r="AK7">
        <f>('Dat2'!EO7+'Dat2'!GI7+'Dat2'!IC7+'Dat2'!JW7)/4</f>
        <v>0</v>
      </c>
      <c r="AL7">
        <f>('Dat2'!EP7+'Dat2'!GJ7+'Dat2'!ID7+'Dat2'!JX7)/4</f>
        <v>0</v>
      </c>
      <c r="AM7">
        <f>('Dat2'!EQ7+'Dat2'!GK7+'Dat2'!IE7+'Dat2'!JY7)/4</f>
        <v>0</v>
      </c>
      <c r="AN7">
        <f>('Dat2'!ER7+'Dat2'!GL7+'Dat2'!IF7+'Dat2'!JZ7)/4</f>
        <v>0</v>
      </c>
      <c r="AO7">
        <f>('Dat2'!ES7+'Dat2'!GM7+'Dat2'!IG7+'Dat2'!KA7)/4</f>
        <v>0</v>
      </c>
      <c r="AP7">
        <f>('Dat2'!ET7+'Dat2'!GN7+'Dat2'!IH7+'Dat2'!KB7)/4</f>
        <v>0</v>
      </c>
      <c r="AQ7">
        <f>('Dat2'!EU7+'Dat2'!GO7+'Dat2'!II7+'Dat2'!KC7)/4</f>
        <v>0</v>
      </c>
      <c r="AR7">
        <f>('Dat2'!EV7+'Dat2'!GP7+'Dat2'!IJ7+'Dat2'!KD7)/4</f>
        <v>0</v>
      </c>
      <c r="AS7">
        <f>('Dat2'!EW7+'Dat2'!GQ7+'Dat2'!IK7+'Dat2'!KE7)/4</f>
        <v>0</v>
      </c>
      <c r="AT7">
        <f>('Dat2'!EX7+'Dat2'!GR7+'Dat2'!IL7+'Dat2'!KF7)/4</f>
        <v>0</v>
      </c>
      <c r="AU7">
        <f>('Dat2'!EY7+'Dat2'!GS7+'Dat2'!IM7+'Dat2'!KG7)/4</f>
        <v>0</v>
      </c>
      <c r="AV7">
        <f>('Dat2'!EZ7+'Dat2'!GT7+'Dat2'!IN7+'Dat2'!KH7)/4</f>
        <v>0</v>
      </c>
      <c r="AW7">
        <f>('Dat2'!FA7+'Dat2'!GU7+'Dat2'!IO7+'Dat2'!KI7)/4</f>
        <v>0</v>
      </c>
      <c r="AX7">
        <f>('Dat2'!FB7+'Dat2'!GV7+'Dat2'!IP7+'Dat2'!KJ7)/4</f>
        <v>0</v>
      </c>
      <c r="AY7">
        <f>('Dat2'!FC7+'Dat2'!GW7+'Dat2'!IQ7+'Dat2'!KK7)/4</f>
        <v>0</v>
      </c>
      <c r="AZ7">
        <f>('Dat2'!FD7+'Dat2'!GX7+'Dat2'!IR7+'Dat2'!KL7)/4</f>
        <v>0</v>
      </c>
      <c r="BA7">
        <f>('Dat2'!FE7+'Dat2'!GY7+'Dat2'!IS7+'Dat2'!KM7)/4</f>
        <v>0</v>
      </c>
      <c r="BB7">
        <f>('Dat2'!FF7+'Dat2'!GZ7+'Dat2'!IT7+'Dat2'!KN7)/4</f>
        <v>0</v>
      </c>
      <c r="BC7">
        <f>('Dat2'!FG7+'Dat2'!HA7+'Dat2'!IU7+'Dat2'!KO7)/4</f>
        <v>0</v>
      </c>
      <c r="BD7">
        <f>('Dat2'!FH7+'Dat2'!HB7+'Dat2'!IV7+'Dat2'!KP7)/4</f>
        <v>0</v>
      </c>
      <c r="BE7">
        <f>('Dat2'!FI7+'Dat2'!HC7+'Dat2'!IW7+'Dat2'!KQ7)/4</f>
        <v>0</v>
      </c>
      <c r="BF7">
        <f>('Dat2'!FJ7+'Dat2'!HD7+'Dat2'!IX7+'Dat2'!KR7)/4</f>
        <v>0</v>
      </c>
      <c r="BG7">
        <f>('Dat2'!FK7+'Dat2'!HE7+'Dat2'!IY7+'Dat2'!KS7)/4</f>
        <v>0.25</v>
      </c>
      <c r="BH7">
        <f>('Dat2'!FL7+'Dat2'!HF7+'Dat2'!IZ7+'Dat2'!KT7)/4</f>
        <v>0</v>
      </c>
      <c r="BI7">
        <f>('Dat2'!FM7+'Dat2'!HG7+'Dat2'!JA7+'Dat2'!KU7)/4</f>
        <v>0</v>
      </c>
      <c r="BJ7">
        <f>('Dat2'!FN7+'Dat2'!HH7+'Dat2'!JB7+'Dat2'!KV7)/4</f>
        <v>0</v>
      </c>
      <c r="BK7">
        <f>('Dat2'!FO7+'Dat2'!HI7+'Dat2'!JC7+'Dat2'!KW7)/4</f>
        <v>0</v>
      </c>
      <c r="BL7">
        <f>('Dat2'!FP7+'Dat2'!HJ7+'Dat2'!JD7+'Dat2'!KX7)/4</f>
        <v>0</v>
      </c>
      <c r="BM7">
        <f>('Dat2'!FQ7+'Dat2'!HK7+'Dat2'!JE7+'Dat2'!KY7)/4</f>
        <v>0</v>
      </c>
      <c r="BN7">
        <f>('Dat2'!FR7+'Dat2'!HL7+'Dat2'!JF7+'Dat2'!KZ7)/4</f>
        <v>0</v>
      </c>
      <c r="BO7">
        <f>('Dat2'!FS7+'Dat2'!HM7+'Dat2'!JG7+'Dat2'!LA7)/4</f>
        <v>0</v>
      </c>
      <c r="BP7">
        <f>('Dat2'!FT7+'Dat2'!HN7+'Dat2'!JH7+'Dat2'!LB7)/4</f>
        <v>0</v>
      </c>
      <c r="BQ7">
        <f>('Dat2'!FU7+'Dat2'!HO7+'Dat2'!JI7+'Dat2'!LC7)/4</f>
        <v>0</v>
      </c>
      <c r="BR7">
        <f>('Dat2'!FV7+'Dat2'!HP7+'Dat2'!JJ7+'Dat2'!LD7)/4</f>
        <v>0</v>
      </c>
      <c r="BS7">
        <f>('Dat2'!FW7+'Dat2'!HQ7+'Dat2'!JK7+'Dat2'!LE7)/4</f>
        <v>0</v>
      </c>
      <c r="BT7">
        <f>('Dat2'!FX7+'Dat2'!HR7+'Dat2'!JL7+'Dat2'!LF7)/4</f>
        <v>0</v>
      </c>
      <c r="BU7">
        <f>('Dat2'!FY7+'Dat2'!HS7+'Dat2'!JM7+'Dat2'!LG7)/4</f>
        <v>0</v>
      </c>
      <c r="BV7">
        <f>('Dat2'!FZ7+'Dat2'!HT7+'Dat2'!JN7+'Dat2'!LH7)/4</f>
        <v>0</v>
      </c>
      <c r="BW7">
        <f>('Dat2'!GA7+'Dat2'!HU7+'Dat2'!JO7+'Dat2'!LI7)/4</f>
        <v>0</v>
      </c>
      <c r="BX7">
        <f>('Dat2'!GB7+'Dat2'!HV7+'Dat2'!JP7+'Dat2'!LJ7)/4</f>
        <v>0</v>
      </c>
      <c r="BY7">
        <f>('Dat2'!GC7+'Dat2'!HW7+'Dat2'!JQ7+'Dat2'!LK7)/4</f>
        <v>0</v>
      </c>
      <c r="BZ7">
        <f>('Dat2'!GD7+'Dat2'!HX7+'Dat2'!JR7+'Dat2'!LL7)/4</f>
        <v>0</v>
      </c>
      <c r="CA7">
        <f>('Dat2'!GE7+'Dat2'!HY7+'Dat2'!JS7+'Dat2'!LM7)/4</f>
        <v>0</v>
      </c>
      <c r="CB7">
        <f>('Dat2'!GF7+'Dat2'!HZ7+'Dat2'!JT7+'Dat2'!LN7)/4</f>
        <v>0</v>
      </c>
      <c r="CC7" s="8">
        <f t="shared" si="10"/>
        <v>0</v>
      </c>
      <c r="CD7" s="8">
        <f t="shared" si="11"/>
        <v>0.25</v>
      </c>
      <c r="CE7">
        <f>('Dat2'!LO7+'Dat2'!NG7+'Dat2'!OY7+'Dat2'!QQ7)/4</f>
        <v>0</v>
      </c>
      <c r="CF7">
        <f>('Dat2'!LP7+'Dat2'!NH7+'Dat2'!OZ7+'Dat2'!QR7)/4</f>
        <v>0</v>
      </c>
      <c r="CG7">
        <f>('Dat2'!LQ7+'Dat2'!NI7+'Dat2'!PA7+'Dat2'!QS7)/4</f>
        <v>0</v>
      </c>
      <c r="CH7">
        <f>('Dat2'!LR7+'Dat2'!NJ7+'Dat2'!PB7+'Dat2'!QT7)/4</f>
        <v>0</v>
      </c>
      <c r="CI7">
        <f>('Dat2'!LS7+'Dat2'!NK7+'Dat2'!PC7+'Dat2'!QU7)/4</f>
        <v>0</v>
      </c>
      <c r="CJ7">
        <f>('Dat2'!LT7+'Dat2'!NL7+'Dat2'!PD7+'Dat2'!QV7)/4</f>
        <v>0</v>
      </c>
      <c r="CK7">
        <f>('Dat2'!LU7+'Dat2'!NM7+'Dat2'!PE7+'Dat2'!QW7)/4</f>
        <v>0</v>
      </c>
      <c r="CL7">
        <f>('Dat2'!LV7+'Dat2'!NN7+'Dat2'!PF7+'Dat2'!QX7)/4</f>
        <v>0</v>
      </c>
      <c r="CM7">
        <f>('Dat2'!LW7+'Dat2'!NO7+'Dat2'!PG7+'Dat2'!QY7)/4</f>
        <v>0</v>
      </c>
      <c r="CN7">
        <f>('Dat2'!LX7+'Dat2'!NP7+'Dat2'!PH7+'Dat2'!QZ7)/4</f>
        <v>0</v>
      </c>
      <c r="CO7">
        <f>('Dat2'!LY7+'Dat2'!NQ7+'Dat2'!PI7+'Dat2'!RA7)/4</f>
        <v>0</v>
      </c>
      <c r="CP7">
        <f>('Dat2'!LZ7+'Dat2'!NR7+'Dat2'!PJ7+'Dat2'!RB7)/4</f>
        <v>0</v>
      </c>
      <c r="CQ7">
        <f>('Dat2'!MA7+'Dat2'!NS7+'Dat2'!PK7+'Dat2'!RC7)/4</f>
        <v>0</v>
      </c>
      <c r="CR7">
        <f>('Dat2'!MB7+'Dat2'!NT7+'Dat2'!PL7+'Dat2'!RD7)/4</f>
        <v>0</v>
      </c>
      <c r="CS7">
        <f>('Dat2'!MC7+'Dat2'!NU7+'Dat2'!PM7+'Dat2'!RE7)/4</f>
        <v>0</v>
      </c>
      <c r="CT7">
        <f>('Dat2'!MD7+'Dat2'!NV7+'Dat2'!PN7+'Dat2'!RF7)/4</f>
        <v>0</v>
      </c>
      <c r="CU7">
        <f>('Dat2'!ME7+'Dat2'!NW7+'Dat2'!PO7+'Dat2'!RG7)/4</f>
        <v>0</v>
      </c>
      <c r="CV7">
        <f>('Dat2'!MF7+'Dat2'!NX7+'Dat2'!PP7+'Dat2'!RH7)/4</f>
        <v>0</v>
      </c>
      <c r="CW7">
        <f>('Dat2'!MG7+'Dat2'!NY7+'Dat2'!PQ7+'Dat2'!RI7)/4</f>
        <v>0</v>
      </c>
      <c r="CX7">
        <f>('Dat2'!MH7+'Dat2'!NZ7+'Dat2'!PR7+'Dat2'!RJ7)/4</f>
        <v>0</v>
      </c>
      <c r="CY7">
        <f>('Dat2'!MI7+'Dat2'!OA7+'Dat2'!PS7+'Dat2'!RK7)/4</f>
        <v>0</v>
      </c>
      <c r="CZ7">
        <f>('Dat2'!MJ7+'Dat2'!OB7+'Dat2'!PT7+'Dat2'!RL7)/4</f>
        <v>0</v>
      </c>
      <c r="DA7">
        <f>('Dat2'!MK7+'Dat2'!OC7+'Dat2'!PU7+'Dat2'!RM7)/4</f>
        <v>0</v>
      </c>
      <c r="DB7">
        <f>('Dat2'!ML7+'Dat2'!OD7+'Dat2'!PV7+'Dat2'!RN7)/4</f>
        <v>0</v>
      </c>
      <c r="DC7">
        <f>('Dat2'!MM7+'Dat2'!OE7+'Dat2'!PW7+'Dat2'!RO7)/4</f>
        <v>0</v>
      </c>
      <c r="DD7">
        <f>('Dat2'!MN7+'Dat2'!OF7+'Dat2'!PX7+'Dat2'!RP7)/4</f>
        <v>0</v>
      </c>
      <c r="DE7">
        <f>('Dat2'!MO7+'Dat2'!OG7+'Dat2'!PY7+'Dat2'!RQ7)/4</f>
        <v>0.5</v>
      </c>
      <c r="DF7">
        <f>('Dat2'!MP7+'Dat2'!OH7+'Dat2'!PZ7+'Dat2'!RR7)/4</f>
        <v>0.5</v>
      </c>
      <c r="DG7">
        <f>('Dat2'!MQ7+'Dat2'!OI7+'Dat2'!QA7+'Dat2'!RS7)/4</f>
        <v>0</v>
      </c>
      <c r="DH7">
        <f>('Dat2'!MR7+'Dat2'!OJ7+'Dat2'!QB7+'Dat2'!RT7)/4</f>
        <v>0</v>
      </c>
      <c r="DI7">
        <f>('Dat2'!MS7+'Dat2'!OK7+'Dat2'!QC7+'Dat2'!RU7)/4</f>
        <v>0.25</v>
      </c>
      <c r="DJ7">
        <f>('Dat2'!MT7+'Dat2'!OL7+'Dat2'!QD7+'Dat2'!RV7)/4</f>
        <v>0</v>
      </c>
      <c r="DK7">
        <f>('Dat2'!MU7+'Dat2'!OM7+'Dat2'!QE7+'Dat2'!RW7)/4</f>
        <v>0</v>
      </c>
      <c r="DL7">
        <f>('Dat2'!MV7+'Dat2'!ON7+'Dat2'!QF7+'Dat2'!RX7)/4</f>
        <v>0</v>
      </c>
      <c r="DM7">
        <f>('Dat2'!MW7+'Dat2'!OO7+'Dat2'!QG7+'Dat2'!RY7)/4</f>
        <v>0</v>
      </c>
      <c r="DN7">
        <f>('Dat2'!MX7+'Dat2'!OP7+'Dat2'!QH7+'Dat2'!RZ7)/4</f>
        <v>0</v>
      </c>
      <c r="DO7">
        <f>('Dat2'!MY7+'Dat2'!OQ7+'Dat2'!QI7+'Dat2'!SA7)/4</f>
        <v>0</v>
      </c>
      <c r="DP7">
        <f>('Dat2'!MZ7+'Dat2'!OR7+'Dat2'!QJ7+'Dat2'!SB7)/4</f>
        <v>0.5</v>
      </c>
      <c r="DQ7">
        <f>('Dat2'!NA7+'Dat2'!OS7+'Dat2'!QK7+'Dat2'!SC7)/4</f>
        <v>1</v>
      </c>
      <c r="DR7">
        <f>('Dat2'!NB7+'Dat2'!OT7+'Dat2'!QL7+'Dat2'!SD7)/4</f>
        <v>0</v>
      </c>
      <c r="DS7">
        <f>('Dat2'!NC7+'Dat2'!OU7+'Dat2'!QM7+'Dat2'!SE7)/4</f>
        <v>0</v>
      </c>
      <c r="DT7">
        <f>('Dat2'!ND7+'Dat2'!OV7+'Dat2'!QN7+'Dat2'!SF7)/4</f>
        <v>0</v>
      </c>
      <c r="DU7">
        <f>('Dat2'!NE7+'Dat2'!OW7+'Dat2'!QO7+'Dat2'!SG7)/4</f>
        <v>0</v>
      </c>
      <c r="DV7">
        <f>('Dat2'!NF7+'Dat2'!OX7+'Dat2'!QP7+'Dat2'!SH7)/4</f>
        <v>0</v>
      </c>
      <c r="DW7" s="8">
        <f t="shared" ref="DW7:DW14" si="20">SUM(CE7:CZ7)</f>
        <v>0</v>
      </c>
      <c r="DX7" s="8">
        <f t="shared" ref="DX7:DX14" si="21">SUM(DA7:DV7)</f>
        <v>2.75</v>
      </c>
      <c r="DY7" s="130">
        <f>'Dat2'!SI7+'Dat2'!SK7+'Dat2'!SM7+'Dat2'!SO7</f>
        <v>0</v>
      </c>
      <c r="DZ7" s="130">
        <f>'Dat2'!SJ7+'Dat2'!SL7+'Dat2'!SN7+'Dat2'!SP7</f>
        <v>0</v>
      </c>
      <c r="EA7">
        <f>('Dat2'!SQ7+'Dat2'!SY7+'Dat2'!TG7+'Dat2'!TO7)/4</f>
        <v>0</v>
      </c>
      <c r="EB7">
        <f>('Dat2'!SR7+'Dat2'!SZ7+'Dat2'!TH7+'Dat2'!TP7)/4</f>
        <v>0</v>
      </c>
      <c r="EC7">
        <f>('Dat2'!SS7+'Dat2'!TA7+'Dat2'!TI7+'Dat2'!TQ7)/4</f>
        <v>0</v>
      </c>
      <c r="ED7">
        <f>('Dat2'!ST7+'Dat2'!TB7+'Dat2'!TJ7+'Dat2'!TR7)/4</f>
        <v>0</v>
      </c>
      <c r="EE7">
        <f>('Dat2'!SU7+'Dat2'!TC7+'Dat2'!TK7+'Dat2'!TS7)/4</f>
        <v>0</v>
      </c>
      <c r="EF7">
        <f>('Dat2'!SV7+'Dat2'!TD7+'Dat2'!TL7+'Dat2'!TT7)/4</f>
        <v>0</v>
      </c>
      <c r="EG7">
        <f>('Dat2'!SW7+'Dat2'!TE7+'Dat2'!TM7+'Dat2'!TU7)/4</f>
        <v>0</v>
      </c>
      <c r="EH7">
        <f>('Dat2'!SX7+'Dat2'!TF7+'Dat2'!TN7+'Dat2'!TV7)/4</f>
        <v>0</v>
      </c>
      <c r="EI7" s="8">
        <f t="shared" ref="EI7:EI14" si="22">SUM(EA7:ED7)</f>
        <v>0</v>
      </c>
      <c r="EJ7" s="8">
        <f t="shared" ref="EJ7:EJ14" si="23">SUM(EE7:EH7)</f>
        <v>0</v>
      </c>
      <c r="EK7">
        <f>('Dat2'!TW7+'Dat2'!UA7)/2</f>
        <v>6.5</v>
      </c>
      <c r="EL7">
        <f>('Dat2'!TX7+'Dat2'!UB7)/2</f>
        <v>3</v>
      </c>
      <c r="EM7">
        <f>('Dat2'!TY7+'Dat2'!UC7)/2</f>
        <v>0.5</v>
      </c>
      <c r="EN7">
        <f>('Dat2'!TZ7+'Dat2'!UD7)/2</f>
        <v>0</v>
      </c>
      <c r="EO7">
        <f>('Dat2'!UE7+'Dat2'!UN7)/2</f>
        <v>0</v>
      </c>
      <c r="EP7">
        <f>('Dat2'!UF7+'Dat2'!UO7)/2</f>
        <v>0</v>
      </c>
      <c r="EQ7">
        <f>('Dat2'!UG7+'Dat2'!UP7)/2</f>
        <v>0</v>
      </c>
      <c r="ER7">
        <f>('Dat2'!UH7+'Dat2'!UQ7)/2</f>
        <v>1.5</v>
      </c>
      <c r="ES7">
        <f>('Dat2'!UI7+'Dat2'!UR7)/2</f>
        <v>5.5</v>
      </c>
      <c r="ET7">
        <f>('Dat2'!UJ7+'Dat2'!US7)/2</f>
        <v>1.5</v>
      </c>
      <c r="EU7">
        <f>('Dat2'!UK7+'Dat2'!UT7)/2</f>
        <v>1</v>
      </c>
      <c r="EV7">
        <f>('Dat2'!UL7+'Dat2'!UU7)/2</f>
        <v>0</v>
      </c>
      <c r="EW7">
        <f>('Dat2'!UM7+'Dat2'!UV7)/2</f>
        <v>0</v>
      </c>
      <c r="EX7">
        <f>('Dat2'!UX7+'Dat2'!VI7)/2</f>
        <v>0</v>
      </c>
      <c r="EY7">
        <f>('Dat2'!UY7+'Dat2'!VJ7)/2</f>
        <v>0.5</v>
      </c>
      <c r="EZ7">
        <f>('Dat2'!UZ7+'Dat2'!VK7)/2</f>
        <v>0</v>
      </c>
      <c r="FA7">
        <f>('Dat2'!VA7+'Dat2'!VL7)/2</f>
        <v>1</v>
      </c>
      <c r="FB7">
        <f>('Dat2'!VB7+'Dat2'!VM7)/2</f>
        <v>0.5</v>
      </c>
      <c r="FC7">
        <f>('Dat2'!VC7+'Dat2'!VN7)/2</f>
        <v>0</v>
      </c>
      <c r="FD7">
        <f>('Dat2'!VD7+'Dat2'!VO7)/2</f>
        <v>0</v>
      </c>
      <c r="FE7">
        <f>('Dat2'!VE7+'Dat2'!VP7)/2</f>
        <v>1.5</v>
      </c>
      <c r="FF7">
        <f>('Dat2'!VF7+'Dat2'!VQ7)/2</f>
        <v>0</v>
      </c>
      <c r="FG7">
        <f>('Dat2'!VH7+'Dat2'!VS7)/2</f>
        <v>0</v>
      </c>
      <c r="FH7">
        <f>('Dat2'!VG7+'Dat2'!VR7)/2</f>
        <v>4</v>
      </c>
      <c r="FI7">
        <f>('Dat2'!VT7+'Dat2'!VY7)/2</f>
        <v>0.5</v>
      </c>
      <c r="FJ7">
        <f>('Dat2'!VU7+'Dat2'!VZ7)/2</f>
        <v>3</v>
      </c>
      <c r="FK7">
        <f>('Dat2'!VV7+'Dat2'!WA7)/2</f>
        <v>0</v>
      </c>
      <c r="FL7">
        <f>('Dat2'!VW7+'Dat2'!WB7)/2</f>
        <v>0</v>
      </c>
      <c r="FM7">
        <f>('Dat2'!VX7+'Dat2'!WC7)/2</f>
        <v>4</v>
      </c>
      <c r="FT7">
        <f>'Dat2'!WJ7</f>
        <v>0</v>
      </c>
      <c r="FU7">
        <f>'Dat2'!WK7</f>
        <v>0</v>
      </c>
      <c r="FV7">
        <f>'Dat2'!WL7</f>
        <v>0</v>
      </c>
      <c r="FW7">
        <f>'Dat2'!WM7</f>
        <v>0</v>
      </c>
      <c r="FX7">
        <f>'Dat2'!WN7</f>
        <v>5</v>
      </c>
      <c r="FY7">
        <f>'Dat2'!WO7</f>
        <v>7</v>
      </c>
      <c r="FZ7">
        <f>'Dat2'!WP7</f>
        <v>3</v>
      </c>
      <c r="GA7">
        <f>'Dat2'!WQ7</f>
        <v>7</v>
      </c>
      <c r="GB7">
        <f>'Dat2'!WR7</f>
        <v>0</v>
      </c>
      <c r="GC7">
        <f>'Dat2'!WS7</f>
        <v>0</v>
      </c>
      <c r="GD7">
        <f>'Dat2'!WT7</f>
        <v>0</v>
      </c>
      <c r="GE7">
        <f>'Dat2'!WU7</f>
        <v>0</v>
      </c>
      <c r="GF7">
        <f>'Dat2'!WV7</f>
        <v>0</v>
      </c>
      <c r="GG7">
        <f>'Dat2'!WW7</f>
        <v>0</v>
      </c>
      <c r="GH7">
        <f>'Dat2'!WX7</f>
        <v>0</v>
      </c>
      <c r="GI7">
        <f>'Dat2'!WY7</f>
        <v>0</v>
      </c>
      <c r="GJ7">
        <f>'Dat2'!WZ7</f>
        <v>0</v>
      </c>
      <c r="GK7">
        <f>'Dat2'!XA7</f>
        <v>0</v>
      </c>
      <c r="GL7">
        <f>'Dat2'!XB7</f>
        <v>0</v>
      </c>
      <c r="GM7">
        <f>'Dat2'!XC7</f>
        <v>0</v>
      </c>
      <c r="GN7">
        <f>'Dat2'!XD7</f>
        <v>0</v>
      </c>
      <c r="GO7">
        <f>'Dat2'!XE7</f>
        <v>0</v>
      </c>
      <c r="GP7" s="8">
        <f>'Dat2'!XP7</f>
        <v>0</v>
      </c>
      <c r="GQ7" s="8">
        <f>'Dat2'!XQ7</f>
        <v>0</v>
      </c>
      <c r="GR7" s="552">
        <f>'Dat2'!XR7</f>
        <v>0</v>
      </c>
      <c r="GS7" s="552">
        <f>'Dat2'!XS7</f>
        <v>0</v>
      </c>
      <c r="GT7" s="552">
        <f>'Dat2'!XT7</f>
        <v>0</v>
      </c>
      <c r="GU7" s="552">
        <f>'Dat2'!XU7</f>
        <v>0</v>
      </c>
      <c r="GV7" s="552">
        <f>'Dat2'!XV7</f>
        <v>0</v>
      </c>
      <c r="GW7" s="552">
        <f>'Dat2'!XW7</f>
        <v>0</v>
      </c>
      <c r="GX7" s="552">
        <f>'Dat2'!XX7</f>
        <v>0</v>
      </c>
      <c r="GY7" s="552">
        <f>'Dat2'!XY7</f>
        <v>0</v>
      </c>
      <c r="GZ7" s="552">
        <f>'Dat2'!XZ7</f>
        <v>0</v>
      </c>
      <c r="HA7" s="552">
        <f>'Dat2'!YA7</f>
        <v>0</v>
      </c>
      <c r="HB7" s="552">
        <f>'Dat2'!YB7</f>
        <v>0</v>
      </c>
      <c r="HC7" s="552">
        <f>'Dat2'!YC7</f>
        <v>0</v>
      </c>
      <c r="HD7" s="552">
        <f>'Dat2'!YD7</f>
        <v>0</v>
      </c>
      <c r="HE7" s="552">
        <f>'Dat2'!YE7</f>
        <v>3</v>
      </c>
      <c r="HF7" s="552">
        <f>'Dat2'!YF7</f>
        <v>0</v>
      </c>
      <c r="HG7" s="552">
        <f>'Dat2'!YG7</f>
        <v>0</v>
      </c>
      <c r="HH7" s="552">
        <f>'Dat2'!YH7</f>
        <v>16</v>
      </c>
      <c r="HI7" s="552">
        <f>'Dat2'!YI7</f>
        <v>1</v>
      </c>
      <c r="HJ7" s="552">
        <f>'Dat2'!YJ7</f>
        <v>0</v>
      </c>
      <c r="HK7" s="552">
        <f>'Dat2'!YK7</f>
        <v>0</v>
      </c>
      <c r="HL7" s="552">
        <f>'Dat2'!YL7</f>
        <v>2</v>
      </c>
      <c r="HM7" s="552">
        <f>'Dat2'!YM7</f>
        <v>0</v>
      </c>
      <c r="HN7" s="552">
        <f>'Dat2'!YN7</f>
        <v>0</v>
      </c>
      <c r="HO7" s="552">
        <f>'Dat2'!YO7</f>
        <v>0</v>
      </c>
      <c r="HP7" s="552">
        <f>'Dat2'!YP7</f>
        <v>0</v>
      </c>
      <c r="HQ7" s="552">
        <f>'Dat2'!YQ7</f>
        <v>0</v>
      </c>
      <c r="HR7" s="8">
        <f t="shared" si="16"/>
        <v>0</v>
      </c>
      <c r="HS7" s="8">
        <f t="shared" si="17"/>
        <v>22</v>
      </c>
      <c r="HT7">
        <f>'Dat2'!YR7</f>
        <v>0</v>
      </c>
      <c r="HU7">
        <f>'Dat2'!YS7</f>
        <v>0</v>
      </c>
      <c r="HV7">
        <f>'Dat2'!YT7</f>
        <v>0</v>
      </c>
      <c r="HW7">
        <f>'Dat2'!YU7</f>
        <v>0</v>
      </c>
      <c r="HX7">
        <f>'Dat2'!YV7</f>
        <v>0</v>
      </c>
      <c r="HY7">
        <f>'Dat2'!YW7</f>
        <v>0</v>
      </c>
      <c r="HZ7">
        <f>'Dat2'!YX7</f>
        <v>0</v>
      </c>
      <c r="IA7">
        <f>'Dat2'!YY7</f>
        <v>0</v>
      </c>
      <c r="IB7">
        <f>'Dat2'!YZ7</f>
        <v>0</v>
      </c>
      <c r="IC7">
        <f>'Dat2'!ZA7</f>
        <v>0</v>
      </c>
      <c r="ID7">
        <f>'Dat2'!ZB7</f>
        <v>0</v>
      </c>
      <c r="IE7">
        <f>'Dat2'!ZC7</f>
        <v>0</v>
      </c>
      <c r="IF7">
        <f>'Dat2'!ZD7</f>
        <v>0</v>
      </c>
      <c r="IG7">
        <f>'Dat2'!ZE7</f>
        <v>0</v>
      </c>
      <c r="IH7">
        <f>'Dat2'!ZF7</f>
        <v>0</v>
      </c>
      <c r="II7">
        <f>'Dat2'!ZG7</f>
        <v>0</v>
      </c>
      <c r="IJ7">
        <f>'Dat2'!ZH7</f>
        <v>0</v>
      </c>
      <c r="IK7">
        <f>'Dat2'!ZI7</f>
        <v>0</v>
      </c>
      <c r="IL7">
        <f>'Dat2'!ZJ7</f>
        <v>0</v>
      </c>
      <c r="IM7">
        <f>'Dat2'!ZK7</f>
        <v>0</v>
      </c>
      <c r="IN7">
        <f>'Dat2'!ZL7</f>
        <v>0</v>
      </c>
      <c r="IO7">
        <f>'Dat2'!ZM7</f>
        <v>0</v>
      </c>
      <c r="IP7">
        <f>'Dat2'!ZN7</f>
        <v>0</v>
      </c>
      <c r="IQ7">
        <f>'Dat2'!ZO7</f>
        <v>0</v>
      </c>
      <c r="IR7">
        <f>'Dat2'!ZP7</f>
        <v>3</v>
      </c>
      <c r="IS7">
        <f>'Dat2'!ZQ7</f>
        <v>0</v>
      </c>
      <c r="IT7">
        <f>'Dat2'!ZR7</f>
        <v>0</v>
      </c>
      <c r="IU7">
        <f>'Dat2'!ZS7</f>
        <v>1</v>
      </c>
      <c r="IV7">
        <f>'Dat2'!ZT7</f>
        <v>0</v>
      </c>
      <c r="IW7">
        <f>'Dat2'!ZU7</f>
        <v>0</v>
      </c>
      <c r="IX7">
        <f>'Dat2'!ZV7</f>
        <v>0</v>
      </c>
      <c r="IY7">
        <f>'Dat2'!ZW7</f>
        <v>0</v>
      </c>
      <c r="IZ7">
        <f>'Dat2'!ZX7</f>
        <v>0</v>
      </c>
      <c r="JA7">
        <f>'Dat2'!ZY7</f>
        <v>0</v>
      </c>
      <c r="JB7">
        <f>'Dat2'!ZZ7</f>
        <v>0</v>
      </c>
      <c r="JC7">
        <f>'Dat2'!AAA7</f>
        <v>0</v>
      </c>
      <c r="JD7">
        <f>'Dat2'!AAB7</f>
        <v>0</v>
      </c>
      <c r="JE7">
        <f>'Dat2'!AAC7</f>
        <v>0</v>
      </c>
      <c r="JF7">
        <f>'Dat2'!AAD7</f>
        <v>0</v>
      </c>
      <c r="JG7">
        <f>'Dat2'!AAE7</f>
        <v>0</v>
      </c>
      <c r="JH7">
        <f>'Dat2'!AAF7</f>
        <v>0</v>
      </c>
      <c r="JI7">
        <f>'Dat2'!AAG7</f>
        <v>0</v>
      </c>
      <c r="JJ7">
        <f>'Dat2'!AAH7</f>
        <v>0</v>
      </c>
      <c r="JK7">
        <f>'Dat2'!AAI7</f>
        <v>0</v>
      </c>
      <c r="JL7">
        <f>'Dat2'!AAJ7</f>
        <v>0</v>
      </c>
      <c r="JM7">
        <f>'Dat2'!AAK7</f>
        <v>0</v>
      </c>
      <c r="JN7" s="8">
        <f t="shared" si="12"/>
        <v>0</v>
      </c>
      <c r="JO7" s="8">
        <f t="shared" si="13"/>
        <v>4</v>
      </c>
      <c r="JP7">
        <f>'Dat2'!AAL7</f>
        <v>0</v>
      </c>
      <c r="JQ7">
        <f>'Dat2'!AAM7</f>
        <v>0</v>
      </c>
      <c r="JR7">
        <f>'Dat2'!AAN7</f>
        <v>0</v>
      </c>
      <c r="JS7">
        <f>'Dat2'!AAO7</f>
        <v>0</v>
      </c>
      <c r="JT7">
        <f>'Dat2'!AAP7</f>
        <v>0</v>
      </c>
      <c r="JU7">
        <f>'Dat2'!AAQ7</f>
        <v>0</v>
      </c>
      <c r="JV7">
        <f>'Dat2'!AAR7</f>
        <v>0</v>
      </c>
      <c r="JW7">
        <f>'Dat2'!AAS7</f>
        <v>0</v>
      </c>
      <c r="JX7">
        <f>'Dat2'!AAT7</f>
        <v>0</v>
      </c>
      <c r="JY7">
        <f>'Dat2'!AAU7</f>
        <v>0</v>
      </c>
      <c r="JZ7">
        <f>'Dat2'!AAV7</f>
        <v>0</v>
      </c>
      <c r="KA7">
        <f>'Dat2'!AAW7</f>
        <v>0</v>
      </c>
      <c r="KB7">
        <f>'Dat2'!AAX7</f>
        <v>0</v>
      </c>
      <c r="KC7">
        <f>'Dat2'!AAY7</f>
        <v>0</v>
      </c>
      <c r="KD7">
        <f>'Dat2'!AAZ7</f>
        <v>0</v>
      </c>
      <c r="KE7">
        <f>'Dat2'!ABA7</f>
        <v>0</v>
      </c>
      <c r="KF7">
        <f>'Dat2'!ABB7</f>
        <v>0</v>
      </c>
      <c r="KG7">
        <f>'Dat2'!ABC7</f>
        <v>0</v>
      </c>
      <c r="KH7">
        <f>'Dat2'!ABD7</f>
        <v>0</v>
      </c>
      <c r="KI7">
        <f>'Dat2'!ABE7</f>
        <v>0</v>
      </c>
      <c r="KJ7">
        <f>'Dat2'!ABF7</f>
        <v>0</v>
      </c>
      <c r="KK7">
        <f>'Dat2'!ABG7</f>
        <v>0</v>
      </c>
      <c r="KL7">
        <f>'Dat2'!ABH7</f>
        <v>0</v>
      </c>
      <c r="KM7">
        <f>'Dat2'!ABI7</f>
        <v>0</v>
      </c>
      <c r="KN7">
        <f>'Dat2'!ABJ7</f>
        <v>0</v>
      </c>
      <c r="KO7">
        <f>'Dat2'!ABK7</f>
        <v>0</v>
      </c>
      <c r="KP7">
        <f>'Dat2'!ABL7</f>
        <v>1</v>
      </c>
      <c r="KQ7">
        <f>'Dat2'!ABM7</f>
        <v>0</v>
      </c>
      <c r="KR7">
        <f>'Dat2'!ABN7</f>
        <v>0</v>
      </c>
      <c r="KS7">
        <f>'Dat2'!ABO7</f>
        <v>0</v>
      </c>
      <c r="KT7">
        <f>'Dat2'!ABP7</f>
        <v>0</v>
      </c>
      <c r="KU7">
        <f>'Dat2'!ABQ7</f>
        <v>0</v>
      </c>
      <c r="KV7">
        <f>'Dat2'!ABR7</f>
        <v>0</v>
      </c>
      <c r="KW7">
        <f>'Dat2'!ABS7</f>
        <v>0</v>
      </c>
      <c r="KX7">
        <f>'Dat2'!ABT7</f>
        <v>0</v>
      </c>
      <c r="KY7">
        <f>'Dat2'!ABU7</f>
        <v>0</v>
      </c>
      <c r="KZ7">
        <f>'Dat2'!ABV7</f>
        <v>0</v>
      </c>
      <c r="LA7">
        <f>'Dat2'!ABW7</f>
        <v>3</v>
      </c>
      <c r="LB7">
        <f>'Dat2'!ABX7</f>
        <v>3</v>
      </c>
      <c r="LC7">
        <f>'Dat2'!ABY7</f>
        <v>0</v>
      </c>
      <c r="LD7">
        <f>'Dat2'!ABZ7</f>
        <v>0</v>
      </c>
      <c r="LE7">
        <f>'Dat2'!ACA7</f>
        <v>0</v>
      </c>
      <c r="LF7">
        <f>'Dat2'!ACB7</f>
        <v>0</v>
      </c>
      <c r="LG7">
        <f>'Dat2'!ACC7</f>
        <v>0</v>
      </c>
      <c r="LH7" s="8">
        <f t="shared" si="18"/>
        <v>0</v>
      </c>
      <c r="LI7" s="8">
        <f t="shared" si="19"/>
        <v>7</v>
      </c>
      <c r="LJ7" s="127">
        <f>'Dat2'!ACD7</f>
        <v>0</v>
      </c>
      <c r="LN7">
        <f>'Dat2'!ACE7</f>
        <v>0</v>
      </c>
    </row>
    <row r="8" spans="2:326">
      <c r="B8" t="str">
        <f>'Dat2'!F8</f>
        <v>Vestfold</v>
      </c>
      <c r="C8" t="str">
        <f>'Dat2'!G8</f>
        <v>Færder vgs</v>
      </c>
      <c r="D8" t="str">
        <f>'Dat2'!H8</f>
        <v>Utsikten</v>
      </c>
      <c r="E8" s="8">
        <f>('Dat2'!AE8+'Dat2'!AG8+'Dat2'!AI8+'Dat2'!AK8)/4</f>
        <v>0</v>
      </c>
      <c r="F8" s="8">
        <f>('Dat2'!AF8+'Dat2'!AH8+'Dat2'!AJ8+'Dat2'!AL8)/4</f>
        <v>0</v>
      </c>
      <c r="G8">
        <f>('Dat2'!AM8+'Dat2'!BM8+'Dat2'!CM8+'Dat2'!DM8)/4</f>
        <v>0</v>
      </c>
      <c r="H8">
        <f>('Dat2'!AN8+'Dat2'!BN8+'Dat2'!CN8+'Dat2'!DN8)/4</f>
        <v>0</v>
      </c>
      <c r="I8">
        <f>('Dat2'!AO8+'Dat2'!BO8+'Dat2'!CO8+'Dat2'!DO8)/4</f>
        <v>0</v>
      </c>
      <c r="J8">
        <f>('Dat2'!AP8+'Dat2'!BP8+'Dat2'!CP8+'Dat2'!DP8)/4</f>
        <v>0.75</v>
      </c>
      <c r="K8">
        <f>('Dat2'!AQ8+'Dat2'!BQ8+'Dat2'!CQ8+'Dat2'!DQ8)/4</f>
        <v>0</v>
      </c>
      <c r="L8">
        <f>('Dat2'!AR8+'Dat2'!BR8+'Dat2'!CR8+'Dat2'!DR8)/4</f>
        <v>0</v>
      </c>
      <c r="M8">
        <f>('Dat2'!AS8+'Dat2'!BS8+'Dat2'!CS8+'Dat2'!DS8)/4</f>
        <v>0</v>
      </c>
      <c r="N8">
        <f>('Dat2'!AT8+'Dat2'!BT8+'Dat2'!CT8+'Dat2'!DT8)/4</f>
        <v>0</v>
      </c>
      <c r="O8">
        <f>('Dat2'!AU8+'Dat2'!BU8+'Dat2'!CU8+'Dat2'!DU8)/4</f>
        <v>0</v>
      </c>
      <c r="P8">
        <f>('Dat2'!AV8+'Dat2'!BV8+'Dat2'!CV8+'Dat2'!DV8)/4</f>
        <v>0</v>
      </c>
      <c r="Q8">
        <f>('Dat2'!AW8+'Dat2'!BW8+'Dat2'!CW8+'Dat2'!DW8)/4</f>
        <v>0</v>
      </c>
      <c r="R8">
        <f>('Dat2'!AX8+'Dat2'!BX8+'Dat2'!CX8+'Dat2'!DX8)/4</f>
        <v>0</v>
      </c>
      <c r="S8">
        <f>('Dat2'!AY8+'Dat2'!BY8+'Dat2'!CY8+'Dat2'!DY8)/4</f>
        <v>0</v>
      </c>
      <c r="T8">
        <f>('Dat2'!AZ8+'Dat2'!BZ8+'Dat2'!CZ8+'Dat2'!DZ8)/4</f>
        <v>3.5</v>
      </c>
      <c r="U8">
        <f>('Dat2'!BA8+'Dat2'!CA8+'Dat2'!DA8+'Dat2'!EA8)/4</f>
        <v>0</v>
      </c>
      <c r="V8">
        <f>('Dat2'!BB8+'Dat2'!CB8+'Dat2'!DB8+'Dat2'!EB8)/4</f>
        <v>1.5</v>
      </c>
      <c r="W8">
        <f>('Dat2'!BC8+'Dat2'!CC8+'Dat2'!DC8+'Dat2'!EC8)/4</f>
        <v>3.75</v>
      </c>
      <c r="X8">
        <f>('Dat2'!BD8+'Dat2'!CD8+'Dat2'!DD8+'Dat2'!ED8)/4</f>
        <v>0</v>
      </c>
      <c r="Y8">
        <f>('Dat2'!BE8+'Dat2'!CE8+'Dat2'!DE8+'Dat2'!EE8)/4</f>
        <v>0</v>
      </c>
      <c r="Z8">
        <f>('Dat2'!BF8+'Dat2'!CF8+'Dat2'!DF8+'Dat2'!EF8)/4</f>
        <v>0</v>
      </c>
      <c r="AA8">
        <f>('Dat2'!BG8+'Dat2'!CG8+'Dat2'!DG8+'Dat2'!EG8)/4</f>
        <v>0.25</v>
      </c>
      <c r="AB8">
        <f>('Dat2'!BH8+'Dat2'!CH8+'Dat2'!DH8+'Dat2'!EH8)/4</f>
        <v>0</v>
      </c>
      <c r="AC8">
        <f>('Dat2'!BI8+'Dat2'!CI8+'Dat2'!DI8+'Dat2'!EI8)/4</f>
        <v>0</v>
      </c>
      <c r="AD8">
        <f>('Dat2'!BJ8+'Dat2'!CJ8+'Dat2'!DJ8+'Dat2'!EJ8)/4</f>
        <v>0</v>
      </c>
      <c r="AE8">
        <f>('Dat2'!BK8+'Dat2'!CK8+'Dat2'!DK8+'Dat2'!EK8)/4</f>
        <v>0</v>
      </c>
      <c r="AF8">
        <f>('Dat2'!BL8+'Dat2'!CL8+'Dat2'!DL8+'Dat2'!EL8)/4</f>
        <v>0</v>
      </c>
      <c r="AG8" s="8">
        <f t="shared" si="14"/>
        <v>0.75</v>
      </c>
      <c r="AH8" s="8">
        <f t="shared" si="15"/>
        <v>9</v>
      </c>
      <c r="AI8">
        <f>('Dat2'!EM8+'Dat2'!GG8+'Dat2'!IA8+'Dat2'!JU8)/4</f>
        <v>0</v>
      </c>
      <c r="AJ8">
        <f>('Dat2'!EN8+'Dat2'!GH8+'Dat2'!IB8+'Dat2'!JV8)/4</f>
        <v>0</v>
      </c>
      <c r="AK8">
        <f>('Dat2'!EO8+'Dat2'!GI8+'Dat2'!IC8+'Dat2'!JW8)/4</f>
        <v>0</v>
      </c>
      <c r="AL8">
        <f>('Dat2'!EP8+'Dat2'!GJ8+'Dat2'!ID8+'Dat2'!JX8)/4</f>
        <v>0</v>
      </c>
      <c r="AM8">
        <f>('Dat2'!EQ8+'Dat2'!GK8+'Dat2'!IE8+'Dat2'!JY8)/4</f>
        <v>0</v>
      </c>
      <c r="AN8">
        <f>('Dat2'!ER8+'Dat2'!GL8+'Dat2'!IF8+'Dat2'!JZ8)/4</f>
        <v>0</v>
      </c>
      <c r="AO8">
        <f>('Dat2'!ES8+'Dat2'!GM8+'Dat2'!IG8+'Dat2'!KA8)/4</f>
        <v>0</v>
      </c>
      <c r="AP8">
        <f>('Dat2'!ET8+'Dat2'!GN8+'Dat2'!IH8+'Dat2'!KB8)/4</f>
        <v>0</v>
      </c>
      <c r="AQ8">
        <f>('Dat2'!EU8+'Dat2'!GO8+'Dat2'!II8+'Dat2'!KC8)/4</f>
        <v>0</v>
      </c>
      <c r="AR8">
        <f>('Dat2'!EV8+'Dat2'!GP8+'Dat2'!IJ8+'Dat2'!KD8)/4</f>
        <v>0</v>
      </c>
      <c r="AS8">
        <f>('Dat2'!EW8+'Dat2'!GQ8+'Dat2'!IK8+'Dat2'!KE8)/4</f>
        <v>0</v>
      </c>
      <c r="AT8">
        <f>('Dat2'!EX8+'Dat2'!GR8+'Dat2'!IL8+'Dat2'!KF8)/4</f>
        <v>0</v>
      </c>
      <c r="AU8">
        <f>('Dat2'!EY8+'Dat2'!GS8+'Dat2'!IM8+'Dat2'!KG8)/4</f>
        <v>0</v>
      </c>
      <c r="AV8">
        <f>('Dat2'!EZ8+'Dat2'!GT8+'Dat2'!IN8+'Dat2'!KH8)/4</f>
        <v>0</v>
      </c>
      <c r="AW8">
        <f>('Dat2'!FA8+'Dat2'!GU8+'Dat2'!IO8+'Dat2'!KI8)/4</f>
        <v>0</v>
      </c>
      <c r="AX8">
        <f>('Dat2'!FB8+'Dat2'!GV8+'Dat2'!IP8+'Dat2'!KJ8)/4</f>
        <v>0</v>
      </c>
      <c r="AY8">
        <f>('Dat2'!FC8+'Dat2'!GW8+'Dat2'!IQ8+'Dat2'!KK8)/4</f>
        <v>0</v>
      </c>
      <c r="AZ8">
        <f>('Dat2'!FD8+'Dat2'!GX8+'Dat2'!IR8+'Dat2'!KL8)/4</f>
        <v>0</v>
      </c>
      <c r="BA8">
        <f>('Dat2'!FE8+'Dat2'!GY8+'Dat2'!IS8+'Dat2'!KM8)/4</f>
        <v>0</v>
      </c>
      <c r="BB8">
        <f>('Dat2'!FF8+'Dat2'!GZ8+'Dat2'!IT8+'Dat2'!KN8)/4</f>
        <v>0</v>
      </c>
      <c r="BC8">
        <f>('Dat2'!FG8+'Dat2'!HA8+'Dat2'!IU8+'Dat2'!KO8)/4</f>
        <v>0</v>
      </c>
      <c r="BD8">
        <f>('Dat2'!FH8+'Dat2'!HB8+'Dat2'!IV8+'Dat2'!KP8)/4</f>
        <v>0</v>
      </c>
      <c r="BE8">
        <f>('Dat2'!FI8+'Dat2'!HC8+'Dat2'!IW8+'Dat2'!KQ8)/4</f>
        <v>0</v>
      </c>
      <c r="BF8">
        <f>('Dat2'!FJ8+'Dat2'!HD8+'Dat2'!IX8+'Dat2'!KR8)/4</f>
        <v>0</v>
      </c>
      <c r="BG8">
        <f>('Dat2'!FK8+'Dat2'!HE8+'Dat2'!IY8+'Dat2'!KS8)/4</f>
        <v>0</v>
      </c>
      <c r="BH8">
        <f>('Dat2'!FL8+'Dat2'!HF8+'Dat2'!IZ8+'Dat2'!KT8)/4</f>
        <v>0</v>
      </c>
      <c r="BI8">
        <f>('Dat2'!FM8+'Dat2'!HG8+'Dat2'!JA8+'Dat2'!KU8)/4</f>
        <v>0</v>
      </c>
      <c r="BJ8">
        <f>('Dat2'!FN8+'Dat2'!HH8+'Dat2'!JB8+'Dat2'!KV8)/4</f>
        <v>0.75</v>
      </c>
      <c r="BK8">
        <f>('Dat2'!FO8+'Dat2'!HI8+'Dat2'!JC8+'Dat2'!KW8)/4</f>
        <v>0</v>
      </c>
      <c r="BL8">
        <f>('Dat2'!FP8+'Dat2'!HJ8+'Dat2'!JD8+'Dat2'!KX8)/4</f>
        <v>0</v>
      </c>
      <c r="BM8">
        <f>('Dat2'!FQ8+'Dat2'!HK8+'Dat2'!JE8+'Dat2'!KY8)/4</f>
        <v>0</v>
      </c>
      <c r="BN8">
        <f>('Dat2'!FR8+'Dat2'!HL8+'Dat2'!JF8+'Dat2'!KZ8)/4</f>
        <v>0</v>
      </c>
      <c r="BO8">
        <f>('Dat2'!FS8+'Dat2'!HM8+'Dat2'!JG8+'Dat2'!LA8)/4</f>
        <v>0</v>
      </c>
      <c r="BP8">
        <f>('Dat2'!FT8+'Dat2'!HN8+'Dat2'!JH8+'Dat2'!LB8)/4</f>
        <v>0</v>
      </c>
      <c r="BQ8">
        <f>('Dat2'!FU8+'Dat2'!HO8+'Dat2'!JI8+'Dat2'!LC8)/4</f>
        <v>0</v>
      </c>
      <c r="BR8">
        <f>('Dat2'!FV8+'Dat2'!HP8+'Dat2'!JJ8+'Dat2'!LD8)/4</f>
        <v>0</v>
      </c>
      <c r="BS8">
        <f>('Dat2'!FW8+'Dat2'!HQ8+'Dat2'!JK8+'Dat2'!LE8)/4</f>
        <v>0</v>
      </c>
      <c r="BT8">
        <f>('Dat2'!FX8+'Dat2'!HR8+'Dat2'!JL8+'Dat2'!LF8)/4</f>
        <v>0</v>
      </c>
      <c r="BU8">
        <f>('Dat2'!FY8+'Dat2'!HS8+'Dat2'!JM8+'Dat2'!LG8)/4</f>
        <v>0</v>
      </c>
      <c r="BV8">
        <f>('Dat2'!FZ8+'Dat2'!HT8+'Dat2'!JN8+'Dat2'!LH8)/4</f>
        <v>0</v>
      </c>
      <c r="BW8">
        <f>('Dat2'!GA8+'Dat2'!HU8+'Dat2'!JO8+'Dat2'!LI8)/4</f>
        <v>0</v>
      </c>
      <c r="BX8">
        <f>('Dat2'!GB8+'Dat2'!HV8+'Dat2'!JP8+'Dat2'!LJ8)/4</f>
        <v>0</v>
      </c>
      <c r="BY8">
        <f>('Dat2'!GC8+'Dat2'!HW8+'Dat2'!JQ8+'Dat2'!LK8)/4</f>
        <v>0</v>
      </c>
      <c r="BZ8">
        <f>('Dat2'!GD8+'Dat2'!HX8+'Dat2'!JR8+'Dat2'!LL8)/4</f>
        <v>0</v>
      </c>
      <c r="CA8">
        <f>('Dat2'!GE8+'Dat2'!HY8+'Dat2'!JS8+'Dat2'!LM8)/4</f>
        <v>0</v>
      </c>
      <c r="CB8">
        <f>('Dat2'!GF8+'Dat2'!HZ8+'Dat2'!JT8+'Dat2'!LN8)/4</f>
        <v>0</v>
      </c>
      <c r="CC8" s="8">
        <f t="shared" si="10"/>
        <v>0</v>
      </c>
      <c r="CD8" s="8">
        <f t="shared" si="11"/>
        <v>0.75</v>
      </c>
      <c r="CE8">
        <f>('Dat2'!LO8+'Dat2'!NG8+'Dat2'!OY8+'Dat2'!QQ8)/4</f>
        <v>0</v>
      </c>
      <c r="CF8">
        <f>('Dat2'!LP8+'Dat2'!NH8+'Dat2'!OZ8+'Dat2'!QR8)/4</f>
        <v>0</v>
      </c>
      <c r="CG8">
        <f>('Dat2'!LQ8+'Dat2'!NI8+'Dat2'!PA8+'Dat2'!QS8)/4</f>
        <v>0</v>
      </c>
      <c r="CH8">
        <f>('Dat2'!LR8+'Dat2'!NJ8+'Dat2'!PB8+'Dat2'!QT8)/4</f>
        <v>0</v>
      </c>
      <c r="CI8">
        <f>('Dat2'!LS8+'Dat2'!NK8+'Dat2'!PC8+'Dat2'!QU8)/4</f>
        <v>0</v>
      </c>
      <c r="CJ8">
        <f>('Dat2'!LT8+'Dat2'!NL8+'Dat2'!PD8+'Dat2'!QV8)/4</f>
        <v>0</v>
      </c>
      <c r="CK8">
        <f>('Dat2'!LU8+'Dat2'!NM8+'Dat2'!PE8+'Dat2'!QW8)/4</f>
        <v>0</v>
      </c>
      <c r="CL8">
        <f>('Dat2'!LV8+'Dat2'!NN8+'Dat2'!PF8+'Dat2'!QX8)/4</f>
        <v>0</v>
      </c>
      <c r="CM8">
        <f>('Dat2'!LW8+'Dat2'!NO8+'Dat2'!PG8+'Dat2'!QY8)/4</f>
        <v>0</v>
      </c>
      <c r="CN8">
        <f>('Dat2'!LX8+'Dat2'!NP8+'Dat2'!PH8+'Dat2'!QZ8)/4</f>
        <v>0</v>
      </c>
      <c r="CO8">
        <f>('Dat2'!LY8+'Dat2'!NQ8+'Dat2'!PI8+'Dat2'!RA8)/4</f>
        <v>0</v>
      </c>
      <c r="CP8">
        <f>('Dat2'!LZ8+'Dat2'!NR8+'Dat2'!PJ8+'Dat2'!RB8)/4</f>
        <v>0</v>
      </c>
      <c r="CQ8">
        <f>('Dat2'!MA8+'Dat2'!NS8+'Dat2'!PK8+'Dat2'!RC8)/4</f>
        <v>0</v>
      </c>
      <c r="CR8">
        <f>('Dat2'!MB8+'Dat2'!NT8+'Dat2'!PL8+'Dat2'!RD8)/4</f>
        <v>0</v>
      </c>
      <c r="CS8">
        <f>('Dat2'!MC8+'Dat2'!NU8+'Dat2'!PM8+'Dat2'!RE8)/4</f>
        <v>0</v>
      </c>
      <c r="CT8">
        <f>('Dat2'!MD8+'Dat2'!NV8+'Dat2'!PN8+'Dat2'!RF8)/4</f>
        <v>0</v>
      </c>
      <c r="CU8">
        <f>('Dat2'!ME8+'Dat2'!NW8+'Dat2'!PO8+'Dat2'!RG8)/4</f>
        <v>0.25</v>
      </c>
      <c r="CV8">
        <f>('Dat2'!MF8+'Dat2'!NX8+'Dat2'!PP8+'Dat2'!RH8)/4</f>
        <v>0</v>
      </c>
      <c r="CW8">
        <f>('Dat2'!MG8+'Dat2'!NY8+'Dat2'!PQ8+'Dat2'!RI8)/4</f>
        <v>0</v>
      </c>
      <c r="CX8">
        <f>('Dat2'!MH8+'Dat2'!NZ8+'Dat2'!PR8+'Dat2'!RJ8)/4</f>
        <v>0</v>
      </c>
      <c r="CY8">
        <f>('Dat2'!MI8+'Dat2'!OA8+'Dat2'!PS8+'Dat2'!RK8)/4</f>
        <v>0</v>
      </c>
      <c r="CZ8">
        <f>('Dat2'!MJ8+'Dat2'!OB8+'Dat2'!PT8+'Dat2'!RL8)/4</f>
        <v>0</v>
      </c>
      <c r="DA8">
        <f>('Dat2'!MK8+'Dat2'!OC8+'Dat2'!PU8+'Dat2'!RM8)/4</f>
        <v>0</v>
      </c>
      <c r="DB8">
        <f>('Dat2'!ML8+'Dat2'!OD8+'Dat2'!PV8+'Dat2'!RN8)/4</f>
        <v>0.5</v>
      </c>
      <c r="DC8">
        <f>('Dat2'!MM8+'Dat2'!OE8+'Dat2'!PW8+'Dat2'!RO8)/4</f>
        <v>0</v>
      </c>
      <c r="DD8">
        <f>('Dat2'!MN8+'Dat2'!OF8+'Dat2'!PX8+'Dat2'!RP8)/4</f>
        <v>1.25</v>
      </c>
      <c r="DE8">
        <f>('Dat2'!MO8+'Dat2'!OG8+'Dat2'!PY8+'Dat2'!RQ8)/4</f>
        <v>0</v>
      </c>
      <c r="DF8">
        <f>('Dat2'!MP8+'Dat2'!OH8+'Dat2'!PZ8+'Dat2'!RR8)/4</f>
        <v>0</v>
      </c>
      <c r="DG8">
        <f>('Dat2'!MQ8+'Dat2'!OI8+'Dat2'!QA8+'Dat2'!RS8)/4</f>
        <v>0</v>
      </c>
      <c r="DH8">
        <f>('Dat2'!MR8+'Dat2'!OJ8+'Dat2'!QB8+'Dat2'!RT8)/4</f>
        <v>0</v>
      </c>
      <c r="DI8">
        <f>('Dat2'!MS8+'Dat2'!OK8+'Dat2'!QC8+'Dat2'!RU8)/4</f>
        <v>0</v>
      </c>
      <c r="DJ8">
        <f>('Dat2'!MT8+'Dat2'!OL8+'Dat2'!QD8+'Dat2'!RV8)/4</f>
        <v>0</v>
      </c>
      <c r="DK8">
        <f>('Dat2'!MU8+'Dat2'!OM8+'Dat2'!QE8+'Dat2'!RW8)/4</f>
        <v>0.25</v>
      </c>
      <c r="DL8">
        <f>('Dat2'!MV8+'Dat2'!ON8+'Dat2'!QF8+'Dat2'!RX8)/4</f>
        <v>0</v>
      </c>
      <c r="DM8">
        <f>('Dat2'!MW8+'Dat2'!OO8+'Dat2'!QG8+'Dat2'!RY8)/4</f>
        <v>0</v>
      </c>
      <c r="DN8">
        <f>('Dat2'!MX8+'Dat2'!OP8+'Dat2'!QH8+'Dat2'!RZ8)/4</f>
        <v>7.75</v>
      </c>
      <c r="DO8">
        <f>('Dat2'!MY8+'Dat2'!OQ8+'Dat2'!QI8+'Dat2'!SA8)/4</f>
        <v>0</v>
      </c>
      <c r="DP8">
        <f>('Dat2'!MZ8+'Dat2'!OR8+'Dat2'!QJ8+'Dat2'!SB8)/4</f>
        <v>1.75</v>
      </c>
      <c r="DQ8">
        <f>('Dat2'!NA8+'Dat2'!OS8+'Dat2'!QK8+'Dat2'!SC8)/4</f>
        <v>1</v>
      </c>
      <c r="DR8">
        <f>('Dat2'!NB8+'Dat2'!OT8+'Dat2'!QL8+'Dat2'!SD8)/4</f>
        <v>0</v>
      </c>
      <c r="DS8">
        <f>('Dat2'!NC8+'Dat2'!OU8+'Dat2'!QM8+'Dat2'!SE8)/4</f>
        <v>0</v>
      </c>
      <c r="DT8">
        <f>('Dat2'!ND8+'Dat2'!OV8+'Dat2'!QN8+'Dat2'!SF8)/4</f>
        <v>0</v>
      </c>
      <c r="DU8">
        <f>('Dat2'!NE8+'Dat2'!OW8+'Dat2'!QO8+'Dat2'!SG8)/4</f>
        <v>1</v>
      </c>
      <c r="DV8">
        <f>('Dat2'!NF8+'Dat2'!OX8+'Dat2'!QP8+'Dat2'!SH8)/4</f>
        <v>0</v>
      </c>
      <c r="DW8" s="8">
        <f t="shared" si="20"/>
        <v>0.25</v>
      </c>
      <c r="DX8" s="8">
        <f t="shared" si="21"/>
        <v>13.5</v>
      </c>
      <c r="DY8" s="130">
        <f>'Dat2'!SI8+'Dat2'!SK8+'Dat2'!SM8+'Dat2'!SO8</f>
        <v>0</v>
      </c>
      <c r="DZ8" s="130">
        <f>'Dat2'!SJ8+'Dat2'!SL8+'Dat2'!SN8+'Dat2'!SP8</f>
        <v>0</v>
      </c>
      <c r="EA8">
        <f>('Dat2'!SQ8+'Dat2'!SY8+'Dat2'!TG8+'Dat2'!TO8)/4</f>
        <v>0</v>
      </c>
      <c r="EB8">
        <f>('Dat2'!SR8+'Dat2'!SZ8+'Dat2'!TH8+'Dat2'!TP8)/4</f>
        <v>0</v>
      </c>
      <c r="EC8">
        <f>('Dat2'!SS8+'Dat2'!TA8+'Dat2'!TI8+'Dat2'!TQ8)/4</f>
        <v>0</v>
      </c>
      <c r="ED8">
        <f>('Dat2'!ST8+'Dat2'!TB8+'Dat2'!TJ8+'Dat2'!TR8)/4</f>
        <v>0</v>
      </c>
      <c r="EE8">
        <f>('Dat2'!SU8+'Dat2'!TC8+'Dat2'!TK8+'Dat2'!TS8)/4</f>
        <v>0</v>
      </c>
      <c r="EF8">
        <f>('Dat2'!SV8+'Dat2'!TD8+'Dat2'!TL8+'Dat2'!TT8)/4</f>
        <v>0</v>
      </c>
      <c r="EG8">
        <f>('Dat2'!SW8+'Dat2'!TE8+'Dat2'!TM8+'Dat2'!TU8)/4</f>
        <v>0</v>
      </c>
      <c r="EH8">
        <f>('Dat2'!SX8+'Dat2'!TF8+'Dat2'!TN8+'Dat2'!TV8)/4</f>
        <v>0</v>
      </c>
      <c r="EI8" s="8">
        <f t="shared" si="22"/>
        <v>0</v>
      </c>
      <c r="EJ8" s="8">
        <f t="shared" si="23"/>
        <v>0</v>
      </c>
      <c r="EK8">
        <f>('Dat2'!TW8+'Dat2'!UA8)/2</f>
        <v>14</v>
      </c>
      <c r="EL8">
        <f>('Dat2'!TX8+'Dat2'!UB8)/2</f>
        <v>2</v>
      </c>
      <c r="EM8">
        <f>('Dat2'!TY8+'Dat2'!UC8)/2</f>
        <v>0.5</v>
      </c>
      <c r="EN8">
        <f>('Dat2'!TZ8+'Dat2'!UD8)/2</f>
        <v>0</v>
      </c>
      <c r="EO8">
        <f>('Dat2'!UE8+'Dat2'!UN8)/2</f>
        <v>0</v>
      </c>
      <c r="EP8">
        <f>('Dat2'!UF8+'Dat2'!UO8)/2</f>
        <v>0.5</v>
      </c>
      <c r="EQ8">
        <f>('Dat2'!UG8+'Dat2'!UP8)/2</f>
        <v>2.5</v>
      </c>
      <c r="ER8">
        <f>('Dat2'!UH8+'Dat2'!UQ8)/2</f>
        <v>4.5</v>
      </c>
      <c r="ES8">
        <f>('Dat2'!UI8+'Dat2'!UR8)/2</f>
        <v>3.5</v>
      </c>
      <c r="ET8">
        <f>('Dat2'!UJ8+'Dat2'!US8)/2</f>
        <v>3</v>
      </c>
      <c r="EU8">
        <f>('Dat2'!UK8+'Dat2'!UT8)/2</f>
        <v>0.5</v>
      </c>
      <c r="EV8">
        <f>('Dat2'!UL8+'Dat2'!UU8)/2</f>
        <v>0.5</v>
      </c>
      <c r="EW8">
        <f>('Dat2'!UM8+'Dat2'!UV8)/2</f>
        <v>0</v>
      </c>
      <c r="EX8">
        <f>('Dat2'!UX8+'Dat2'!VI8)/2</f>
        <v>3.5</v>
      </c>
      <c r="EY8">
        <f>('Dat2'!UY8+'Dat2'!VJ8)/2</f>
        <v>0</v>
      </c>
      <c r="EZ8">
        <f>('Dat2'!UZ8+'Dat2'!VK8)/2</f>
        <v>0.5</v>
      </c>
      <c r="FA8">
        <f>('Dat2'!VA8+'Dat2'!VL8)/2</f>
        <v>0</v>
      </c>
      <c r="FB8">
        <f>('Dat2'!VB8+'Dat2'!VM8)/2</f>
        <v>5.5</v>
      </c>
      <c r="FC8">
        <f>('Dat2'!VC8+'Dat2'!VN8)/2</f>
        <v>0.5</v>
      </c>
      <c r="FD8">
        <f>('Dat2'!VD8+'Dat2'!VO8)/2</f>
        <v>0</v>
      </c>
      <c r="FE8">
        <f>('Dat2'!VE8+'Dat2'!VP8)/2</f>
        <v>7</v>
      </c>
      <c r="FF8">
        <f>('Dat2'!VF8+'Dat2'!VQ8)/2</f>
        <v>0.5</v>
      </c>
      <c r="FG8">
        <f>('Dat2'!VH8+'Dat2'!VS8)/2</f>
        <v>0</v>
      </c>
      <c r="FH8">
        <f>('Dat2'!VG8+'Dat2'!VR8)/2</f>
        <v>0.5</v>
      </c>
      <c r="FI8">
        <f>('Dat2'!VT8+'Dat2'!VY8)/2</f>
        <v>4</v>
      </c>
      <c r="FJ8">
        <f>('Dat2'!VU8+'Dat2'!VZ8)/2</f>
        <v>14</v>
      </c>
      <c r="FK8">
        <f>('Dat2'!VV8+'Dat2'!WA8)/2</f>
        <v>0</v>
      </c>
      <c r="FL8">
        <f>('Dat2'!VW8+'Dat2'!WB8)/2</f>
        <v>0</v>
      </c>
      <c r="FM8">
        <f>('Dat2'!VX8+'Dat2'!WC8)/2</f>
        <v>0</v>
      </c>
      <c r="FT8">
        <f>'Dat2'!WJ8</f>
        <v>0</v>
      </c>
      <c r="FU8">
        <f>'Dat2'!WK8</f>
        <v>0</v>
      </c>
      <c r="FV8">
        <f>'Dat2'!WL8</f>
        <v>0</v>
      </c>
      <c r="FW8">
        <f>'Dat2'!WM8</f>
        <v>0</v>
      </c>
      <c r="FX8">
        <f>'Dat2'!WN8</f>
        <v>0</v>
      </c>
      <c r="FY8">
        <f>'Dat2'!WO8</f>
        <v>9</v>
      </c>
      <c r="FZ8">
        <f>'Dat2'!WP8</f>
        <v>0</v>
      </c>
      <c r="GA8">
        <f>'Dat2'!WQ8</f>
        <v>0</v>
      </c>
      <c r="GB8">
        <f>'Dat2'!WR8</f>
        <v>0</v>
      </c>
      <c r="GC8">
        <f>'Dat2'!WS8</f>
        <v>0</v>
      </c>
      <c r="GD8">
        <f>'Dat2'!WT8</f>
        <v>0</v>
      </c>
      <c r="GE8">
        <f>'Dat2'!WU8</f>
        <v>0</v>
      </c>
      <c r="GF8">
        <f>'Dat2'!WV8</f>
        <v>0</v>
      </c>
      <c r="GG8">
        <f>'Dat2'!WW8</f>
        <v>0</v>
      </c>
      <c r="GH8">
        <f>'Dat2'!WX8</f>
        <v>0</v>
      </c>
      <c r="GI8">
        <f>'Dat2'!WY8</f>
        <v>0</v>
      </c>
      <c r="GJ8">
        <f>'Dat2'!WZ8</f>
        <v>0</v>
      </c>
      <c r="GK8">
        <f>'Dat2'!XA8</f>
        <v>40</v>
      </c>
      <c r="GL8">
        <f>'Dat2'!XB8</f>
        <v>0</v>
      </c>
      <c r="GM8">
        <f>'Dat2'!XC8</f>
        <v>0</v>
      </c>
      <c r="GN8">
        <f>'Dat2'!XD8</f>
        <v>0</v>
      </c>
      <c r="GO8">
        <f>'Dat2'!XE8</f>
        <v>0</v>
      </c>
      <c r="GP8" s="8">
        <f>'Dat2'!XP8</f>
        <v>0</v>
      </c>
      <c r="GQ8" s="8">
        <f>'Dat2'!XQ8</f>
        <v>1</v>
      </c>
      <c r="GR8" s="552">
        <f>'Dat2'!XR8</f>
        <v>0</v>
      </c>
      <c r="GS8" s="552">
        <f>'Dat2'!XS8</f>
        <v>0</v>
      </c>
      <c r="GT8" s="552">
        <f>'Dat2'!XT8</f>
        <v>0</v>
      </c>
      <c r="GU8" s="552">
        <f>'Dat2'!XU8</f>
        <v>3</v>
      </c>
      <c r="GV8" s="552">
        <f>'Dat2'!XV8</f>
        <v>0</v>
      </c>
      <c r="GW8" s="552">
        <f>'Dat2'!XW8</f>
        <v>0</v>
      </c>
      <c r="GX8" s="552">
        <f>'Dat2'!XX8</f>
        <v>0</v>
      </c>
      <c r="GY8" s="552">
        <f>'Dat2'!XY8</f>
        <v>0</v>
      </c>
      <c r="GZ8" s="552">
        <f>'Dat2'!XZ8</f>
        <v>0</v>
      </c>
      <c r="HA8" s="552">
        <f>'Dat2'!YA8</f>
        <v>0</v>
      </c>
      <c r="HB8" s="552">
        <f>'Dat2'!YB8</f>
        <v>0</v>
      </c>
      <c r="HC8" s="552">
        <f>'Dat2'!YC8</f>
        <v>0</v>
      </c>
      <c r="HD8" s="552">
        <f>'Dat2'!YD8</f>
        <v>0</v>
      </c>
      <c r="HE8" s="552">
        <f>'Dat2'!YE8</f>
        <v>9</v>
      </c>
      <c r="HF8" s="552">
        <f>'Dat2'!YF8</f>
        <v>0</v>
      </c>
      <c r="HG8" s="552">
        <f>'Dat2'!YG8</f>
        <v>0</v>
      </c>
      <c r="HH8" s="552">
        <f>'Dat2'!YH8</f>
        <v>7</v>
      </c>
      <c r="HI8" s="552">
        <f>'Dat2'!YI8</f>
        <v>0</v>
      </c>
      <c r="HJ8" s="552">
        <f>'Dat2'!YJ8</f>
        <v>0</v>
      </c>
      <c r="HK8" s="552">
        <f>'Dat2'!YK8</f>
        <v>0</v>
      </c>
      <c r="HL8" s="552">
        <f>'Dat2'!YL8</f>
        <v>0</v>
      </c>
      <c r="HM8" s="552">
        <f>'Dat2'!YM8</f>
        <v>0</v>
      </c>
      <c r="HN8" s="552">
        <f>'Dat2'!YN8</f>
        <v>0</v>
      </c>
      <c r="HO8" s="552">
        <f>'Dat2'!YO8</f>
        <v>0</v>
      </c>
      <c r="HP8" s="552">
        <f>'Dat2'!YP8</f>
        <v>0</v>
      </c>
      <c r="HQ8" s="552">
        <f>'Dat2'!YQ8</f>
        <v>0</v>
      </c>
      <c r="HR8" s="8">
        <f t="shared" si="16"/>
        <v>3</v>
      </c>
      <c r="HS8" s="8">
        <f t="shared" si="17"/>
        <v>16</v>
      </c>
      <c r="HT8">
        <f>'Dat2'!YR8</f>
        <v>0</v>
      </c>
      <c r="HU8">
        <f>'Dat2'!YS8</f>
        <v>0</v>
      </c>
      <c r="HV8">
        <f>'Dat2'!YT8</f>
        <v>0</v>
      </c>
      <c r="HW8">
        <f>'Dat2'!YU8</f>
        <v>0</v>
      </c>
      <c r="HX8">
        <f>'Dat2'!YV8</f>
        <v>0</v>
      </c>
      <c r="HY8">
        <f>'Dat2'!YW8</f>
        <v>0</v>
      </c>
      <c r="HZ8">
        <f>'Dat2'!YX8</f>
        <v>0</v>
      </c>
      <c r="IA8">
        <f>'Dat2'!YY8</f>
        <v>0</v>
      </c>
      <c r="IB8">
        <f>'Dat2'!YZ8</f>
        <v>0</v>
      </c>
      <c r="IC8">
        <f>'Dat2'!ZA8</f>
        <v>0</v>
      </c>
      <c r="ID8">
        <f>'Dat2'!ZB8</f>
        <v>0</v>
      </c>
      <c r="IE8">
        <f>'Dat2'!ZC8</f>
        <v>0</v>
      </c>
      <c r="IF8">
        <f>'Dat2'!ZD8</f>
        <v>0</v>
      </c>
      <c r="IG8">
        <f>'Dat2'!ZE8</f>
        <v>0</v>
      </c>
      <c r="IH8">
        <f>'Dat2'!ZF8</f>
        <v>0</v>
      </c>
      <c r="II8">
        <f>'Dat2'!ZG8</f>
        <v>0</v>
      </c>
      <c r="IJ8">
        <f>'Dat2'!ZH8</f>
        <v>0</v>
      </c>
      <c r="IK8">
        <f>'Dat2'!ZI8</f>
        <v>0</v>
      </c>
      <c r="IL8">
        <f>'Dat2'!ZJ8</f>
        <v>0</v>
      </c>
      <c r="IM8">
        <f>'Dat2'!ZK8</f>
        <v>0</v>
      </c>
      <c r="IN8">
        <f>'Dat2'!ZL8</f>
        <v>0</v>
      </c>
      <c r="IO8">
        <f>'Dat2'!ZM8</f>
        <v>0</v>
      </c>
      <c r="IP8">
        <f>'Dat2'!ZN8</f>
        <v>0</v>
      </c>
      <c r="IQ8">
        <f>'Dat2'!ZO8</f>
        <v>0</v>
      </c>
      <c r="IR8">
        <f>'Dat2'!ZP8</f>
        <v>0</v>
      </c>
      <c r="IS8">
        <f>'Dat2'!ZQ8</f>
        <v>0</v>
      </c>
      <c r="IT8">
        <f>'Dat2'!ZR8</f>
        <v>0</v>
      </c>
      <c r="IU8">
        <f>'Dat2'!ZS8</f>
        <v>2</v>
      </c>
      <c r="IV8">
        <f>'Dat2'!ZT8</f>
        <v>0</v>
      </c>
      <c r="IW8">
        <f>'Dat2'!ZU8</f>
        <v>0</v>
      </c>
      <c r="IX8">
        <f>'Dat2'!ZV8</f>
        <v>0</v>
      </c>
      <c r="IY8">
        <f>'Dat2'!ZW8</f>
        <v>0</v>
      </c>
      <c r="IZ8">
        <f>'Dat2'!ZX8</f>
        <v>0</v>
      </c>
      <c r="JA8">
        <f>'Dat2'!ZY8</f>
        <v>0</v>
      </c>
      <c r="JB8">
        <f>'Dat2'!ZZ8</f>
        <v>0</v>
      </c>
      <c r="JC8">
        <f>'Dat2'!AAA8</f>
        <v>0</v>
      </c>
      <c r="JD8">
        <f>'Dat2'!AAB8</f>
        <v>0</v>
      </c>
      <c r="JE8">
        <f>'Dat2'!AAC8</f>
        <v>0</v>
      </c>
      <c r="JF8">
        <f>'Dat2'!AAD8</f>
        <v>0</v>
      </c>
      <c r="JG8">
        <f>'Dat2'!AAE8</f>
        <v>0</v>
      </c>
      <c r="JH8">
        <f>'Dat2'!AAF8</f>
        <v>0</v>
      </c>
      <c r="JI8">
        <f>'Dat2'!AAG8</f>
        <v>0</v>
      </c>
      <c r="JJ8">
        <f>'Dat2'!AAH8</f>
        <v>0</v>
      </c>
      <c r="JK8">
        <f>'Dat2'!AAI8</f>
        <v>0</v>
      </c>
      <c r="JL8">
        <f>'Dat2'!AAJ8</f>
        <v>0</v>
      </c>
      <c r="JM8">
        <f>'Dat2'!AAK8</f>
        <v>0</v>
      </c>
      <c r="JN8" s="8">
        <f t="shared" si="12"/>
        <v>0</v>
      </c>
      <c r="JO8" s="8">
        <f t="shared" si="13"/>
        <v>2</v>
      </c>
      <c r="JP8">
        <f>'Dat2'!AAL8</f>
        <v>0</v>
      </c>
      <c r="JQ8">
        <f>'Dat2'!AAM8</f>
        <v>0</v>
      </c>
      <c r="JR8">
        <f>'Dat2'!AAN8</f>
        <v>0</v>
      </c>
      <c r="JS8">
        <f>'Dat2'!AAO8</f>
        <v>0</v>
      </c>
      <c r="JT8">
        <f>'Dat2'!AAP8</f>
        <v>0</v>
      </c>
      <c r="JU8">
        <f>'Dat2'!AAQ8</f>
        <v>0</v>
      </c>
      <c r="JV8">
        <f>'Dat2'!AAR8</f>
        <v>0</v>
      </c>
      <c r="JW8">
        <f>'Dat2'!AAS8</f>
        <v>0</v>
      </c>
      <c r="JX8">
        <f>'Dat2'!AAT8</f>
        <v>0</v>
      </c>
      <c r="JY8">
        <f>'Dat2'!AAU8</f>
        <v>0</v>
      </c>
      <c r="JZ8">
        <f>'Dat2'!AAV8</f>
        <v>0</v>
      </c>
      <c r="KA8">
        <f>'Dat2'!AAW8</f>
        <v>0</v>
      </c>
      <c r="KB8">
        <f>'Dat2'!AAX8</f>
        <v>0</v>
      </c>
      <c r="KC8">
        <f>'Dat2'!AAY8</f>
        <v>0</v>
      </c>
      <c r="KD8">
        <f>'Dat2'!AAZ8</f>
        <v>0</v>
      </c>
      <c r="KE8">
        <f>'Dat2'!ABA8</f>
        <v>0</v>
      </c>
      <c r="KF8">
        <f>'Dat2'!ABB8</f>
        <v>0</v>
      </c>
      <c r="KG8">
        <f>'Dat2'!ABC8</f>
        <v>0</v>
      </c>
      <c r="KH8">
        <f>'Dat2'!ABD8</f>
        <v>0</v>
      </c>
      <c r="KI8">
        <f>'Dat2'!ABE8</f>
        <v>0</v>
      </c>
      <c r="KJ8">
        <f>'Dat2'!ABF8</f>
        <v>0</v>
      </c>
      <c r="KK8">
        <f>'Dat2'!ABG8</f>
        <v>0</v>
      </c>
      <c r="KL8">
        <f>'Dat2'!ABH8</f>
        <v>0</v>
      </c>
      <c r="KM8">
        <f>'Dat2'!ABI8</f>
        <v>0</v>
      </c>
      <c r="KN8">
        <f>'Dat2'!ABJ8</f>
        <v>0</v>
      </c>
      <c r="KO8">
        <f>'Dat2'!ABK8</f>
        <v>0</v>
      </c>
      <c r="KP8">
        <f>'Dat2'!ABL8</f>
        <v>0</v>
      </c>
      <c r="KQ8">
        <f>'Dat2'!ABM8</f>
        <v>0</v>
      </c>
      <c r="KR8">
        <f>'Dat2'!ABN8</f>
        <v>0</v>
      </c>
      <c r="KS8">
        <f>'Dat2'!ABO8</f>
        <v>10</v>
      </c>
      <c r="KT8">
        <f>'Dat2'!ABP8</f>
        <v>0</v>
      </c>
      <c r="KU8">
        <f>'Dat2'!ABQ8</f>
        <v>0</v>
      </c>
      <c r="KV8">
        <f>'Dat2'!ABR8</f>
        <v>0</v>
      </c>
      <c r="KW8">
        <f>'Dat2'!ABS8</f>
        <v>10</v>
      </c>
      <c r="KX8">
        <f>'Dat2'!ABT8</f>
        <v>0</v>
      </c>
      <c r="KY8">
        <f>'Dat2'!ABU8</f>
        <v>40</v>
      </c>
      <c r="KZ8">
        <f>'Dat2'!ABV8</f>
        <v>0</v>
      </c>
      <c r="LA8">
        <f>'Dat2'!ABW8</f>
        <v>0</v>
      </c>
      <c r="LB8">
        <f>'Dat2'!ABX8</f>
        <v>3</v>
      </c>
      <c r="LC8">
        <f>'Dat2'!ABY8</f>
        <v>0</v>
      </c>
      <c r="LD8">
        <f>'Dat2'!ABZ8</f>
        <v>0</v>
      </c>
      <c r="LE8">
        <f>'Dat2'!ACA8</f>
        <v>9</v>
      </c>
      <c r="LF8">
        <f>'Dat2'!ACB8</f>
        <v>7</v>
      </c>
      <c r="LG8">
        <f>'Dat2'!ACC8</f>
        <v>0</v>
      </c>
      <c r="LH8" s="8">
        <f t="shared" si="18"/>
        <v>0</v>
      </c>
      <c r="LI8" s="8">
        <f t="shared" si="19"/>
        <v>79</v>
      </c>
      <c r="LJ8" s="127">
        <f>'Dat2'!ACD8</f>
        <v>0</v>
      </c>
      <c r="LN8">
        <f>'Dat2'!ACE8</f>
        <v>0</v>
      </c>
    </row>
    <row r="9" spans="2:326">
      <c r="B9" t="str">
        <f>'Dat2'!F9</f>
        <v>Telemark</v>
      </c>
      <c r="C9" t="str">
        <f>'Dat2'!G9</f>
        <v>Hjalmar Johansen vgs</v>
      </c>
      <c r="D9" t="str">
        <f>'Dat2'!H9</f>
        <v>Sluseprosjektet</v>
      </c>
      <c r="E9" s="8">
        <f>('Dat2'!AE9+'Dat2'!AG9+'Dat2'!AI9+'Dat2'!AK9)/4</f>
        <v>0</v>
      </c>
      <c r="F9" s="8">
        <f>('Dat2'!AF9+'Dat2'!AH9+'Dat2'!AJ9+'Dat2'!AL9)/4</f>
        <v>0</v>
      </c>
      <c r="G9">
        <f>('Dat2'!AM9+'Dat2'!BM9+'Dat2'!CM9+'Dat2'!DM9)/4</f>
        <v>3</v>
      </c>
      <c r="H9">
        <f>('Dat2'!AN9+'Dat2'!BN9+'Dat2'!CN9+'Dat2'!DN9)/4</f>
        <v>0</v>
      </c>
      <c r="I9">
        <f>('Dat2'!AO9+'Dat2'!BO9+'Dat2'!CO9+'Dat2'!DO9)/4</f>
        <v>0</v>
      </c>
      <c r="J9">
        <f>('Dat2'!AP9+'Dat2'!BP9+'Dat2'!CP9+'Dat2'!DP9)/4</f>
        <v>1.75</v>
      </c>
      <c r="K9">
        <f>('Dat2'!AQ9+'Dat2'!BQ9+'Dat2'!CQ9+'Dat2'!DQ9)/4</f>
        <v>0.25</v>
      </c>
      <c r="L9">
        <f>('Dat2'!AR9+'Dat2'!BR9+'Dat2'!CR9+'Dat2'!DR9)/4</f>
        <v>0</v>
      </c>
      <c r="M9">
        <f>('Dat2'!AS9+'Dat2'!BS9+'Dat2'!CS9+'Dat2'!DS9)/4</f>
        <v>0</v>
      </c>
      <c r="N9">
        <f>('Dat2'!AT9+'Dat2'!BT9+'Dat2'!CT9+'Dat2'!DT9)/4</f>
        <v>0.25</v>
      </c>
      <c r="O9">
        <f>('Dat2'!AU9+'Dat2'!BU9+'Dat2'!CU9+'Dat2'!DU9)/4</f>
        <v>0</v>
      </c>
      <c r="P9">
        <f>('Dat2'!AV9+'Dat2'!BV9+'Dat2'!CV9+'Dat2'!DV9)/4</f>
        <v>0</v>
      </c>
      <c r="Q9">
        <f>('Dat2'!AW9+'Dat2'!BW9+'Dat2'!CW9+'Dat2'!DW9)/4</f>
        <v>0</v>
      </c>
      <c r="R9">
        <f>('Dat2'!AX9+'Dat2'!BX9+'Dat2'!CX9+'Dat2'!DX9)/4</f>
        <v>0</v>
      </c>
      <c r="S9">
        <f>('Dat2'!AY9+'Dat2'!BY9+'Dat2'!CY9+'Dat2'!DY9)/4</f>
        <v>0</v>
      </c>
      <c r="T9">
        <f>('Dat2'!AZ9+'Dat2'!BZ9+'Dat2'!CZ9+'Dat2'!DZ9)/4</f>
        <v>4.5</v>
      </c>
      <c r="U9">
        <f>('Dat2'!BA9+'Dat2'!CA9+'Dat2'!DA9+'Dat2'!EA9)/4</f>
        <v>0</v>
      </c>
      <c r="V9">
        <f>('Dat2'!BB9+'Dat2'!CB9+'Dat2'!DB9+'Dat2'!EB9)/4</f>
        <v>0</v>
      </c>
      <c r="W9">
        <f>('Dat2'!BC9+'Dat2'!CC9+'Dat2'!DC9+'Dat2'!EC9)/4</f>
        <v>0.5</v>
      </c>
      <c r="X9">
        <f>('Dat2'!BD9+'Dat2'!CD9+'Dat2'!DD9+'Dat2'!ED9)/4</f>
        <v>0</v>
      </c>
      <c r="Y9">
        <f>('Dat2'!BE9+'Dat2'!CE9+'Dat2'!DE9+'Dat2'!EE9)/4</f>
        <v>0</v>
      </c>
      <c r="Z9">
        <f>('Dat2'!BF9+'Dat2'!CF9+'Dat2'!DF9+'Dat2'!EF9)/4</f>
        <v>0</v>
      </c>
      <c r="AA9">
        <f>('Dat2'!BG9+'Dat2'!CG9+'Dat2'!DG9+'Dat2'!EG9)/4</f>
        <v>0</v>
      </c>
      <c r="AB9">
        <f>('Dat2'!BH9+'Dat2'!CH9+'Dat2'!DH9+'Dat2'!EH9)/4</f>
        <v>0</v>
      </c>
      <c r="AC9">
        <f>('Dat2'!BI9+'Dat2'!CI9+'Dat2'!DI9+'Dat2'!EI9)/4</f>
        <v>0</v>
      </c>
      <c r="AD9">
        <f>('Dat2'!BJ9+'Dat2'!CJ9+'Dat2'!DJ9+'Dat2'!EJ9)/4</f>
        <v>0</v>
      </c>
      <c r="AE9">
        <f>('Dat2'!BK9+'Dat2'!CK9+'Dat2'!DK9+'Dat2'!EK9)/4</f>
        <v>0</v>
      </c>
      <c r="AF9">
        <f>('Dat2'!BL9+'Dat2'!CL9+'Dat2'!DL9+'Dat2'!EL9)/4</f>
        <v>0.25</v>
      </c>
      <c r="AG9" s="8">
        <f t="shared" si="14"/>
        <v>5.25</v>
      </c>
      <c r="AH9" s="8">
        <f t="shared" si="15"/>
        <v>5.25</v>
      </c>
      <c r="AI9">
        <f>('Dat2'!EM9+'Dat2'!GG9+'Dat2'!IA9+'Dat2'!JU9)/4</f>
        <v>0</v>
      </c>
      <c r="AJ9">
        <f>('Dat2'!EN9+'Dat2'!GH9+'Dat2'!IB9+'Dat2'!JV9)/4</f>
        <v>0</v>
      </c>
      <c r="AK9">
        <f>('Dat2'!EO9+'Dat2'!GI9+'Dat2'!IC9+'Dat2'!JW9)/4</f>
        <v>0</v>
      </c>
      <c r="AL9">
        <f>('Dat2'!EP9+'Dat2'!GJ9+'Dat2'!ID9+'Dat2'!JX9)/4</f>
        <v>0</v>
      </c>
      <c r="AM9">
        <f>('Dat2'!EQ9+'Dat2'!GK9+'Dat2'!IE9+'Dat2'!JY9)/4</f>
        <v>0</v>
      </c>
      <c r="AN9">
        <f>('Dat2'!ER9+'Dat2'!GL9+'Dat2'!IF9+'Dat2'!JZ9)/4</f>
        <v>0</v>
      </c>
      <c r="AO9">
        <f>('Dat2'!ES9+'Dat2'!GM9+'Dat2'!IG9+'Dat2'!KA9)/4</f>
        <v>0</v>
      </c>
      <c r="AP9">
        <f>('Dat2'!ET9+'Dat2'!GN9+'Dat2'!IH9+'Dat2'!KB9)/4</f>
        <v>0</v>
      </c>
      <c r="AQ9">
        <f>('Dat2'!EU9+'Dat2'!GO9+'Dat2'!II9+'Dat2'!KC9)/4</f>
        <v>0</v>
      </c>
      <c r="AR9">
        <f>('Dat2'!EV9+'Dat2'!GP9+'Dat2'!IJ9+'Dat2'!KD9)/4</f>
        <v>0</v>
      </c>
      <c r="AS9">
        <f>('Dat2'!EW9+'Dat2'!GQ9+'Dat2'!IK9+'Dat2'!KE9)/4</f>
        <v>0</v>
      </c>
      <c r="AT9">
        <f>('Dat2'!EX9+'Dat2'!GR9+'Dat2'!IL9+'Dat2'!KF9)/4</f>
        <v>0</v>
      </c>
      <c r="AU9">
        <f>('Dat2'!EY9+'Dat2'!GS9+'Dat2'!IM9+'Dat2'!KG9)/4</f>
        <v>0</v>
      </c>
      <c r="AV9">
        <f>('Dat2'!EZ9+'Dat2'!GT9+'Dat2'!IN9+'Dat2'!KH9)/4</f>
        <v>0</v>
      </c>
      <c r="AW9">
        <f>('Dat2'!FA9+'Dat2'!GU9+'Dat2'!IO9+'Dat2'!KI9)/4</f>
        <v>0</v>
      </c>
      <c r="AX9">
        <f>('Dat2'!FB9+'Dat2'!GV9+'Dat2'!IP9+'Dat2'!KJ9)/4</f>
        <v>0</v>
      </c>
      <c r="AY9">
        <f>('Dat2'!FC9+'Dat2'!GW9+'Dat2'!IQ9+'Dat2'!KK9)/4</f>
        <v>0</v>
      </c>
      <c r="AZ9">
        <f>('Dat2'!FD9+'Dat2'!GX9+'Dat2'!IR9+'Dat2'!KL9)/4</f>
        <v>0</v>
      </c>
      <c r="BA9">
        <f>('Dat2'!FE9+'Dat2'!GY9+'Dat2'!IS9+'Dat2'!KM9)/4</f>
        <v>0</v>
      </c>
      <c r="BB9">
        <f>('Dat2'!FF9+'Dat2'!GZ9+'Dat2'!IT9+'Dat2'!KN9)/4</f>
        <v>0</v>
      </c>
      <c r="BC9">
        <f>('Dat2'!FG9+'Dat2'!HA9+'Dat2'!IU9+'Dat2'!KO9)/4</f>
        <v>0</v>
      </c>
      <c r="BD9">
        <f>('Dat2'!FH9+'Dat2'!HB9+'Dat2'!IV9+'Dat2'!KP9)/4</f>
        <v>0</v>
      </c>
      <c r="BE9">
        <f>('Dat2'!FI9+'Dat2'!HC9+'Dat2'!IW9+'Dat2'!KQ9)/4</f>
        <v>0.25</v>
      </c>
      <c r="BF9">
        <f>('Dat2'!FJ9+'Dat2'!HD9+'Dat2'!IX9+'Dat2'!KR9)/4</f>
        <v>0</v>
      </c>
      <c r="BG9">
        <f>('Dat2'!FK9+'Dat2'!HE9+'Dat2'!IY9+'Dat2'!KS9)/4</f>
        <v>0</v>
      </c>
      <c r="BH9">
        <f>('Dat2'!FL9+'Dat2'!HF9+'Dat2'!IZ9+'Dat2'!KT9)/4</f>
        <v>0</v>
      </c>
      <c r="BI9">
        <f>('Dat2'!FM9+'Dat2'!HG9+'Dat2'!JA9+'Dat2'!KU9)/4</f>
        <v>0</v>
      </c>
      <c r="BJ9">
        <f>('Dat2'!FN9+'Dat2'!HH9+'Dat2'!JB9+'Dat2'!KV9)/4</f>
        <v>0</v>
      </c>
      <c r="BK9">
        <f>('Dat2'!FO9+'Dat2'!HI9+'Dat2'!JC9+'Dat2'!KW9)/4</f>
        <v>0</v>
      </c>
      <c r="BL9">
        <f>('Dat2'!FP9+'Dat2'!HJ9+'Dat2'!JD9+'Dat2'!KX9)/4</f>
        <v>0</v>
      </c>
      <c r="BM9">
        <f>('Dat2'!FQ9+'Dat2'!HK9+'Dat2'!JE9+'Dat2'!KY9)/4</f>
        <v>0</v>
      </c>
      <c r="BN9">
        <f>('Dat2'!FR9+'Dat2'!HL9+'Dat2'!JF9+'Dat2'!KZ9)/4</f>
        <v>0</v>
      </c>
      <c r="BO9">
        <f>('Dat2'!FS9+'Dat2'!HM9+'Dat2'!JG9+'Dat2'!LA9)/4</f>
        <v>0</v>
      </c>
      <c r="BP9">
        <f>('Dat2'!FT9+'Dat2'!HN9+'Dat2'!JH9+'Dat2'!LB9)/4</f>
        <v>0</v>
      </c>
      <c r="BQ9">
        <f>('Dat2'!FU9+'Dat2'!HO9+'Dat2'!JI9+'Dat2'!LC9)/4</f>
        <v>0</v>
      </c>
      <c r="BR9">
        <f>('Dat2'!FV9+'Dat2'!HP9+'Dat2'!JJ9+'Dat2'!LD9)/4</f>
        <v>0</v>
      </c>
      <c r="BS9">
        <f>('Dat2'!FW9+'Dat2'!HQ9+'Dat2'!JK9+'Dat2'!LE9)/4</f>
        <v>0</v>
      </c>
      <c r="BT9">
        <f>('Dat2'!FX9+'Dat2'!HR9+'Dat2'!JL9+'Dat2'!LF9)/4</f>
        <v>0</v>
      </c>
      <c r="BU9">
        <f>('Dat2'!FY9+'Dat2'!HS9+'Dat2'!JM9+'Dat2'!LG9)/4</f>
        <v>0</v>
      </c>
      <c r="BV9">
        <f>('Dat2'!FZ9+'Dat2'!HT9+'Dat2'!JN9+'Dat2'!LH9)/4</f>
        <v>0</v>
      </c>
      <c r="BW9">
        <f>('Dat2'!GA9+'Dat2'!HU9+'Dat2'!JO9+'Dat2'!LI9)/4</f>
        <v>0</v>
      </c>
      <c r="BX9">
        <f>('Dat2'!GB9+'Dat2'!HV9+'Dat2'!JP9+'Dat2'!LJ9)/4</f>
        <v>0</v>
      </c>
      <c r="BY9">
        <f>('Dat2'!GC9+'Dat2'!HW9+'Dat2'!JQ9+'Dat2'!LK9)/4</f>
        <v>0</v>
      </c>
      <c r="BZ9">
        <f>('Dat2'!GD9+'Dat2'!HX9+'Dat2'!JR9+'Dat2'!LL9)/4</f>
        <v>0</v>
      </c>
      <c r="CA9">
        <f>('Dat2'!GE9+'Dat2'!HY9+'Dat2'!JS9+'Dat2'!LM9)/4</f>
        <v>0</v>
      </c>
      <c r="CB9">
        <f>('Dat2'!GF9+'Dat2'!HZ9+'Dat2'!JT9+'Dat2'!LN9)/4</f>
        <v>0</v>
      </c>
      <c r="CC9" s="8">
        <f t="shared" si="10"/>
        <v>0.25</v>
      </c>
      <c r="CD9" s="8">
        <f t="shared" si="11"/>
        <v>0</v>
      </c>
      <c r="CE9">
        <f>('Dat2'!LO9+'Dat2'!NG9+'Dat2'!OY9+'Dat2'!QQ9)/4</f>
        <v>0</v>
      </c>
      <c r="CF9">
        <f>('Dat2'!LP9+'Dat2'!NH9+'Dat2'!OZ9+'Dat2'!QR9)/4</f>
        <v>0</v>
      </c>
      <c r="CG9">
        <f>('Dat2'!LQ9+'Dat2'!NI9+'Dat2'!PA9+'Dat2'!QS9)/4</f>
        <v>0</v>
      </c>
      <c r="CH9">
        <f>('Dat2'!LR9+'Dat2'!NJ9+'Dat2'!PB9+'Dat2'!QT9)/4</f>
        <v>0.75</v>
      </c>
      <c r="CI9">
        <f>('Dat2'!LS9+'Dat2'!NK9+'Dat2'!PC9+'Dat2'!QU9)/4</f>
        <v>0</v>
      </c>
      <c r="CJ9">
        <f>('Dat2'!LT9+'Dat2'!NL9+'Dat2'!PD9+'Dat2'!QV9)/4</f>
        <v>0</v>
      </c>
      <c r="CK9">
        <f>('Dat2'!LU9+'Dat2'!NM9+'Dat2'!PE9+'Dat2'!QW9)/4</f>
        <v>0</v>
      </c>
      <c r="CL9">
        <f>('Dat2'!LV9+'Dat2'!NN9+'Dat2'!PF9+'Dat2'!QX9)/4</f>
        <v>0</v>
      </c>
      <c r="CM9">
        <f>('Dat2'!LW9+'Dat2'!NO9+'Dat2'!PG9+'Dat2'!QY9)/4</f>
        <v>0</v>
      </c>
      <c r="CN9">
        <f>('Dat2'!LX9+'Dat2'!NP9+'Dat2'!PH9+'Dat2'!QZ9)/4</f>
        <v>0</v>
      </c>
      <c r="CO9">
        <f>('Dat2'!LY9+'Dat2'!NQ9+'Dat2'!PI9+'Dat2'!RA9)/4</f>
        <v>0</v>
      </c>
      <c r="CP9">
        <f>('Dat2'!LZ9+'Dat2'!NR9+'Dat2'!PJ9+'Dat2'!RB9)/4</f>
        <v>0</v>
      </c>
      <c r="CQ9">
        <f>('Dat2'!MA9+'Dat2'!NS9+'Dat2'!PK9+'Dat2'!RC9)/4</f>
        <v>0</v>
      </c>
      <c r="CR9">
        <f>('Dat2'!MB9+'Dat2'!NT9+'Dat2'!PL9+'Dat2'!RD9)/4</f>
        <v>0</v>
      </c>
      <c r="CS9">
        <f>('Dat2'!MC9+'Dat2'!NU9+'Dat2'!PM9+'Dat2'!RE9)/4</f>
        <v>0</v>
      </c>
      <c r="CT9">
        <f>('Dat2'!MD9+'Dat2'!NV9+'Dat2'!PN9+'Dat2'!RF9)/4</f>
        <v>0</v>
      </c>
      <c r="CU9">
        <f>('Dat2'!ME9+'Dat2'!NW9+'Dat2'!PO9+'Dat2'!RG9)/4</f>
        <v>0</v>
      </c>
      <c r="CV9">
        <f>('Dat2'!MF9+'Dat2'!NX9+'Dat2'!PP9+'Dat2'!RH9)/4</f>
        <v>0</v>
      </c>
      <c r="CW9">
        <f>('Dat2'!MG9+'Dat2'!NY9+'Dat2'!PQ9+'Dat2'!RI9)/4</f>
        <v>0</v>
      </c>
      <c r="CX9">
        <f>('Dat2'!MH9+'Dat2'!NZ9+'Dat2'!PR9+'Dat2'!RJ9)/4</f>
        <v>0</v>
      </c>
      <c r="CY9">
        <f>('Dat2'!MI9+'Dat2'!OA9+'Dat2'!PS9+'Dat2'!RK9)/4</f>
        <v>0</v>
      </c>
      <c r="CZ9">
        <f>('Dat2'!MJ9+'Dat2'!OB9+'Dat2'!PT9+'Dat2'!RL9)/4</f>
        <v>0</v>
      </c>
      <c r="DA9">
        <f>('Dat2'!MK9+'Dat2'!OC9+'Dat2'!PU9+'Dat2'!RM9)/4</f>
        <v>0</v>
      </c>
      <c r="DB9">
        <f>('Dat2'!ML9+'Dat2'!OD9+'Dat2'!PV9+'Dat2'!RN9)/4</f>
        <v>0</v>
      </c>
      <c r="DC9">
        <f>('Dat2'!MM9+'Dat2'!OE9+'Dat2'!PW9+'Dat2'!RO9)/4</f>
        <v>0</v>
      </c>
      <c r="DD9">
        <f>('Dat2'!MN9+'Dat2'!OF9+'Dat2'!PX9+'Dat2'!RP9)/4</f>
        <v>2.25</v>
      </c>
      <c r="DE9">
        <f>('Dat2'!MO9+'Dat2'!OG9+'Dat2'!PY9+'Dat2'!RQ9)/4</f>
        <v>0</v>
      </c>
      <c r="DF9">
        <f>('Dat2'!MP9+'Dat2'!OH9+'Dat2'!PZ9+'Dat2'!RR9)/4</f>
        <v>0</v>
      </c>
      <c r="DG9">
        <f>('Dat2'!MQ9+'Dat2'!OI9+'Dat2'!QA9+'Dat2'!RS9)/4</f>
        <v>0</v>
      </c>
      <c r="DH9">
        <f>('Dat2'!MR9+'Dat2'!OJ9+'Dat2'!QB9+'Dat2'!RT9)/4</f>
        <v>0</v>
      </c>
      <c r="DI9">
        <f>('Dat2'!MS9+'Dat2'!OK9+'Dat2'!QC9+'Dat2'!RU9)/4</f>
        <v>0.25</v>
      </c>
      <c r="DJ9">
        <f>('Dat2'!MT9+'Dat2'!OL9+'Dat2'!QD9+'Dat2'!RV9)/4</f>
        <v>0</v>
      </c>
      <c r="DK9">
        <f>('Dat2'!MU9+'Dat2'!OM9+'Dat2'!QE9+'Dat2'!RW9)/4</f>
        <v>0</v>
      </c>
      <c r="DL9">
        <f>('Dat2'!MV9+'Dat2'!ON9+'Dat2'!QF9+'Dat2'!RX9)/4</f>
        <v>0</v>
      </c>
      <c r="DM9">
        <f>('Dat2'!MW9+'Dat2'!OO9+'Dat2'!QG9+'Dat2'!RY9)/4</f>
        <v>0</v>
      </c>
      <c r="DN9">
        <f>('Dat2'!MX9+'Dat2'!OP9+'Dat2'!QH9+'Dat2'!RZ9)/4</f>
        <v>0</v>
      </c>
      <c r="DO9">
        <f>('Dat2'!MY9+'Dat2'!OQ9+'Dat2'!QI9+'Dat2'!SA9)/4</f>
        <v>0</v>
      </c>
      <c r="DP9">
        <f>('Dat2'!MZ9+'Dat2'!OR9+'Dat2'!QJ9+'Dat2'!SB9)/4</f>
        <v>0</v>
      </c>
      <c r="DQ9">
        <f>('Dat2'!NA9+'Dat2'!OS9+'Dat2'!QK9+'Dat2'!SC9)/4</f>
        <v>0</v>
      </c>
      <c r="DR9">
        <f>('Dat2'!NB9+'Dat2'!OT9+'Dat2'!QL9+'Dat2'!SD9)/4</f>
        <v>0</v>
      </c>
      <c r="DS9">
        <f>('Dat2'!NC9+'Dat2'!OU9+'Dat2'!QM9+'Dat2'!SE9)/4</f>
        <v>0</v>
      </c>
      <c r="DT9">
        <f>('Dat2'!ND9+'Dat2'!OV9+'Dat2'!QN9+'Dat2'!SF9)/4</f>
        <v>0</v>
      </c>
      <c r="DU9">
        <f>('Dat2'!NE9+'Dat2'!OW9+'Dat2'!QO9+'Dat2'!SG9)/4</f>
        <v>0</v>
      </c>
      <c r="DV9">
        <f>('Dat2'!NF9+'Dat2'!OX9+'Dat2'!QP9+'Dat2'!SH9)/4</f>
        <v>0</v>
      </c>
      <c r="DW9" s="8">
        <f t="shared" si="20"/>
        <v>0.75</v>
      </c>
      <c r="DX9" s="8">
        <f t="shared" si="21"/>
        <v>2.5</v>
      </c>
      <c r="DY9" s="130">
        <f>'Dat2'!SI9+'Dat2'!SK9+'Dat2'!SM9+'Dat2'!SO9</f>
        <v>0</v>
      </c>
      <c r="DZ9" s="130">
        <f>'Dat2'!SJ9+'Dat2'!SL9+'Dat2'!SN9+'Dat2'!SP9</f>
        <v>0</v>
      </c>
      <c r="EA9">
        <f>('Dat2'!SQ9+'Dat2'!SY9+'Dat2'!TG9+'Dat2'!TO9)/4</f>
        <v>0</v>
      </c>
      <c r="EB9">
        <f>('Dat2'!SR9+'Dat2'!SZ9+'Dat2'!TH9+'Dat2'!TP9)/4</f>
        <v>0</v>
      </c>
      <c r="EC9">
        <f>('Dat2'!SS9+'Dat2'!TA9+'Dat2'!TI9+'Dat2'!TQ9)/4</f>
        <v>0</v>
      </c>
      <c r="ED9">
        <f>('Dat2'!ST9+'Dat2'!TB9+'Dat2'!TJ9+'Dat2'!TR9)/4</f>
        <v>0</v>
      </c>
      <c r="EE9">
        <f>('Dat2'!SU9+'Dat2'!TC9+'Dat2'!TK9+'Dat2'!TS9)/4</f>
        <v>0</v>
      </c>
      <c r="EF9">
        <f>('Dat2'!SV9+'Dat2'!TD9+'Dat2'!TL9+'Dat2'!TT9)/4</f>
        <v>0</v>
      </c>
      <c r="EG9">
        <f>('Dat2'!SW9+'Dat2'!TE9+'Dat2'!TM9+'Dat2'!TU9)/4</f>
        <v>0</v>
      </c>
      <c r="EH9">
        <f>('Dat2'!SX9+'Dat2'!TF9+'Dat2'!TN9+'Dat2'!TV9)/4</f>
        <v>0</v>
      </c>
      <c r="EI9" s="8">
        <f t="shared" si="22"/>
        <v>0</v>
      </c>
      <c r="EJ9" s="8">
        <f t="shared" si="23"/>
        <v>0</v>
      </c>
      <c r="EK9">
        <f>('Dat2'!TW9+'Dat2'!UA9)/2</f>
        <v>5.5</v>
      </c>
      <c r="EL9">
        <f>('Dat2'!TX9+'Dat2'!UB9)/2</f>
        <v>4.5</v>
      </c>
      <c r="EM9">
        <f>('Dat2'!TY9+'Dat2'!UC9)/2</f>
        <v>0</v>
      </c>
      <c r="EN9">
        <f>('Dat2'!TZ9+'Dat2'!UD9)/2</f>
        <v>0</v>
      </c>
      <c r="EO9">
        <f>('Dat2'!UE9+'Dat2'!UN9)/2</f>
        <v>0</v>
      </c>
      <c r="EP9">
        <f>('Dat2'!UF9+'Dat2'!UO9)/2</f>
        <v>0.5</v>
      </c>
      <c r="EQ9">
        <f>('Dat2'!UG9+'Dat2'!UP9)/2</f>
        <v>4.5</v>
      </c>
      <c r="ER9">
        <f>('Dat2'!UH9+'Dat2'!UQ9)/2</f>
        <v>0.5</v>
      </c>
      <c r="ES9">
        <f>('Dat2'!UI9+'Dat2'!UR9)/2</f>
        <v>4</v>
      </c>
      <c r="ET9">
        <f>('Dat2'!UJ9+'Dat2'!US9)/2</f>
        <v>0.5</v>
      </c>
      <c r="EU9">
        <f>('Dat2'!UK9+'Dat2'!UT9)/2</f>
        <v>0</v>
      </c>
      <c r="EV9">
        <f>('Dat2'!UL9+'Dat2'!UU9)/2</f>
        <v>0</v>
      </c>
      <c r="EW9">
        <f>('Dat2'!UM9+'Dat2'!UV9)/2</f>
        <v>0</v>
      </c>
      <c r="EX9">
        <f>('Dat2'!UX9+'Dat2'!VI9)/2</f>
        <v>0</v>
      </c>
      <c r="EY9">
        <f>('Dat2'!UY9+'Dat2'!VJ9)/2</f>
        <v>0</v>
      </c>
      <c r="EZ9">
        <f>('Dat2'!UZ9+'Dat2'!VK9)/2</f>
        <v>1</v>
      </c>
      <c r="FA9">
        <f>('Dat2'!VA9+'Dat2'!VL9)/2</f>
        <v>0</v>
      </c>
      <c r="FB9">
        <f>('Dat2'!VB9+'Dat2'!VM9)/2</f>
        <v>1.5</v>
      </c>
      <c r="FC9">
        <f>('Dat2'!VC9+'Dat2'!VN9)/2</f>
        <v>0</v>
      </c>
      <c r="FD9">
        <f>('Dat2'!VD9+'Dat2'!VO9)/2</f>
        <v>0</v>
      </c>
      <c r="FE9">
        <f>('Dat2'!VE9+'Dat2'!VP9)/2</f>
        <v>4.5</v>
      </c>
      <c r="FF9">
        <f>('Dat2'!VF9+'Dat2'!VQ9)/2</f>
        <v>0</v>
      </c>
      <c r="FG9">
        <f>('Dat2'!VH9+'Dat2'!VS9)/2</f>
        <v>0</v>
      </c>
      <c r="FH9">
        <f>('Dat2'!VG9+'Dat2'!VR9)/2</f>
        <v>3</v>
      </c>
      <c r="FI9">
        <f>('Dat2'!VT9+'Dat2'!VY9)/2</f>
        <v>1</v>
      </c>
      <c r="FJ9">
        <f>('Dat2'!VU9+'Dat2'!VZ9)/2</f>
        <v>4</v>
      </c>
      <c r="FK9">
        <f>('Dat2'!VV9+'Dat2'!WA9)/2</f>
        <v>0</v>
      </c>
      <c r="FL9">
        <f>('Dat2'!VW9+'Dat2'!WB9)/2</f>
        <v>0</v>
      </c>
      <c r="FM9">
        <f>('Dat2'!VX9+'Dat2'!WC9)/2</f>
        <v>5</v>
      </c>
      <c r="FT9">
        <f>'Dat2'!WJ9</f>
        <v>0</v>
      </c>
      <c r="FU9">
        <f>'Dat2'!WK9</f>
        <v>0</v>
      </c>
      <c r="FV9">
        <f>'Dat2'!WL9</f>
        <v>0</v>
      </c>
      <c r="FW9">
        <f>'Dat2'!WM9</f>
        <v>0</v>
      </c>
      <c r="FX9">
        <f>'Dat2'!WN9</f>
        <v>20</v>
      </c>
      <c r="FY9">
        <f>'Dat2'!WO9</f>
        <v>30</v>
      </c>
      <c r="FZ9">
        <f>'Dat2'!WP9</f>
        <v>0</v>
      </c>
      <c r="GA9">
        <f>'Dat2'!WQ9</f>
        <v>0</v>
      </c>
      <c r="GB9">
        <f>'Dat2'!WR9</f>
        <v>0</v>
      </c>
      <c r="GC9">
        <f>'Dat2'!WS9</f>
        <v>0</v>
      </c>
      <c r="GD9">
        <f>'Dat2'!WT9</f>
        <v>0</v>
      </c>
      <c r="GE9">
        <f>'Dat2'!WU9</f>
        <v>0</v>
      </c>
      <c r="GF9">
        <f>'Dat2'!WV9</f>
        <v>0</v>
      </c>
      <c r="GG9">
        <f>'Dat2'!WW9</f>
        <v>0</v>
      </c>
      <c r="GH9">
        <f>'Dat2'!WX9</f>
        <v>0</v>
      </c>
      <c r="GI9">
        <f>'Dat2'!WY9</f>
        <v>0</v>
      </c>
      <c r="GJ9">
        <f>'Dat2'!WZ9</f>
        <v>0</v>
      </c>
      <c r="GK9">
        <f>'Dat2'!XA9</f>
        <v>0</v>
      </c>
      <c r="GL9">
        <f>'Dat2'!XB9</f>
        <v>0</v>
      </c>
      <c r="GM9">
        <f>'Dat2'!XC9</f>
        <v>0</v>
      </c>
      <c r="GN9">
        <f>'Dat2'!XD9</f>
        <v>0</v>
      </c>
      <c r="GO9">
        <f>'Dat2'!XE9</f>
        <v>0</v>
      </c>
      <c r="GP9" s="8">
        <f>'Dat2'!XP9</f>
        <v>0</v>
      </c>
      <c r="GQ9" s="8">
        <f>'Dat2'!XQ9</f>
        <v>0</v>
      </c>
      <c r="GR9" s="552">
        <f>'Dat2'!XR9</f>
        <v>5</v>
      </c>
      <c r="GS9" s="552">
        <f>'Dat2'!XS9</f>
        <v>0</v>
      </c>
      <c r="GT9" s="552">
        <f>'Dat2'!XT9</f>
        <v>0</v>
      </c>
      <c r="GU9" s="552">
        <f>'Dat2'!XU9</f>
        <v>4</v>
      </c>
      <c r="GV9" s="552">
        <f>'Dat2'!XV9</f>
        <v>0</v>
      </c>
      <c r="GW9" s="552">
        <f>'Dat2'!XW9</f>
        <v>0</v>
      </c>
      <c r="GX9" s="552">
        <f>'Dat2'!XX9</f>
        <v>0</v>
      </c>
      <c r="GY9" s="552">
        <f>'Dat2'!XY9</f>
        <v>0</v>
      </c>
      <c r="GZ9" s="552">
        <f>'Dat2'!XZ9</f>
        <v>0</v>
      </c>
      <c r="HA9" s="552">
        <f>'Dat2'!YA9</f>
        <v>0</v>
      </c>
      <c r="HB9" s="552">
        <f>'Dat2'!YB9</f>
        <v>0</v>
      </c>
      <c r="HC9" s="552">
        <f>'Dat2'!YC9</f>
        <v>0</v>
      </c>
      <c r="HD9" s="552">
        <f>'Dat2'!YD9</f>
        <v>0</v>
      </c>
      <c r="HE9" s="552">
        <f>'Dat2'!YE9</f>
        <v>4</v>
      </c>
      <c r="HF9" s="552">
        <f>'Dat2'!YF9</f>
        <v>0</v>
      </c>
      <c r="HG9" s="552">
        <f>'Dat2'!YG9</f>
        <v>0</v>
      </c>
      <c r="HH9" s="552">
        <f>'Dat2'!YH9</f>
        <v>6</v>
      </c>
      <c r="HI9" s="552">
        <f>'Dat2'!YI9</f>
        <v>0</v>
      </c>
      <c r="HJ9" s="552">
        <f>'Dat2'!YJ9</f>
        <v>0</v>
      </c>
      <c r="HK9" s="552">
        <f>'Dat2'!YK9</f>
        <v>0</v>
      </c>
      <c r="HL9" s="552">
        <f>'Dat2'!YL9</f>
        <v>0</v>
      </c>
      <c r="HM9" s="552">
        <f>'Dat2'!YM9</f>
        <v>0</v>
      </c>
      <c r="HN9" s="552">
        <f>'Dat2'!YN9</f>
        <v>0</v>
      </c>
      <c r="HO9" s="552">
        <f>'Dat2'!YO9</f>
        <v>0</v>
      </c>
      <c r="HP9" s="552">
        <f>'Dat2'!YP9</f>
        <v>0</v>
      </c>
      <c r="HQ9" s="552">
        <f>'Dat2'!YQ9</f>
        <v>0</v>
      </c>
      <c r="HR9" s="8">
        <f t="shared" si="16"/>
        <v>9</v>
      </c>
      <c r="HS9" s="8">
        <f t="shared" si="17"/>
        <v>10</v>
      </c>
      <c r="HT9">
        <f>'Dat2'!YR9</f>
        <v>0</v>
      </c>
      <c r="HU9">
        <f>'Dat2'!YS9</f>
        <v>0</v>
      </c>
      <c r="HV9">
        <f>'Dat2'!YT9</f>
        <v>0</v>
      </c>
      <c r="HW9">
        <f>'Dat2'!YU9</f>
        <v>0</v>
      </c>
      <c r="HX9">
        <f>'Dat2'!YV9</f>
        <v>0</v>
      </c>
      <c r="HY9">
        <f>'Dat2'!YW9</f>
        <v>0</v>
      </c>
      <c r="HZ9">
        <f>'Dat2'!YX9</f>
        <v>0</v>
      </c>
      <c r="IA9">
        <f>'Dat2'!YY9</f>
        <v>0</v>
      </c>
      <c r="IB9">
        <f>'Dat2'!YZ9</f>
        <v>0</v>
      </c>
      <c r="IC9">
        <f>'Dat2'!ZA9</f>
        <v>0</v>
      </c>
      <c r="ID9">
        <f>'Dat2'!ZB9</f>
        <v>0</v>
      </c>
      <c r="IE9">
        <f>'Dat2'!ZC9</f>
        <v>0</v>
      </c>
      <c r="IF9">
        <f>'Dat2'!ZD9</f>
        <v>0</v>
      </c>
      <c r="IG9">
        <f>'Dat2'!ZE9</f>
        <v>0</v>
      </c>
      <c r="IH9">
        <f>'Dat2'!ZF9</f>
        <v>0</v>
      </c>
      <c r="II9">
        <f>'Dat2'!ZG9</f>
        <v>0</v>
      </c>
      <c r="IJ9">
        <f>'Dat2'!ZH9</f>
        <v>0</v>
      </c>
      <c r="IK9">
        <f>'Dat2'!ZI9</f>
        <v>0</v>
      </c>
      <c r="IL9">
        <f>'Dat2'!ZJ9</f>
        <v>0</v>
      </c>
      <c r="IM9">
        <f>'Dat2'!ZK9</f>
        <v>0</v>
      </c>
      <c r="IN9">
        <f>'Dat2'!ZL9</f>
        <v>0</v>
      </c>
      <c r="IO9">
        <f>'Dat2'!ZM9</f>
        <v>0</v>
      </c>
      <c r="IP9">
        <f>'Dat2'!ZN9</f>
        <v>0</v>
      </c>
      <c r="IQ9">
        <f>'Dat2'!ZO9</f>
        <v>0</v>
      </c>
      <c r="IR9">
        <f>'Dat2'!ZP9</f>
        <v>0</v>
      </c>
      <c r="IS9">
        <f>'Dat2'!ZQ9</f>
        <v>0</v>
      </c>
      <c r="IT9">
        <f>'Dat2'!ZR9</f>
        <v>0</v>
      </c>
      <c r="IU9">
        <f>'Dat2'!ZS9</f>
        <v>0</v>
      </c>
      <c r="IV9">
        <f>'Dat2'!ZT9</f>
        <v>0</v>
      </c>
      <c r="IW9">
        <f>'Dat2'!ZU9</f>
        <v>0</v>
      </c>
      <c r="IX9">
        <f>'Dat2'!ZV9</f>
        <v>0</v>
      </c>
      <c r="IY9">
        <f>'Dat2'!ZW9</f>
        <v>0</v>
      </c>
      <c r="IZ9">
        <f>'Dat2'!ZX9</f>
        <v>0</v>
      </c>
      <c r="JA9">
        <f>'Dat2'!ZY9</f>
        <v>0</v>
      </c>
      <c r="JB9">
        <f>'Dat2'!ZZ9</f>
        <v>0</v>
      </c>
      <c r="JC9">
        <f>'Dat2'!AAA9</f>
        <v>0</v>
      </c>
      <c r="JD9">
        <f>'Dat2'!AAB9</f>
        <v>0</v>
      </c>
      <c r="JE9">
        <f>'Dat2'!AAC9</f>
        <v>0</v>
      </c>
      <c r="JF9">
        <f>'Dat2'!AAD9</f>
        <v>0</v>
      </c>
      <c r="JG9">
        <f>'Dat2'!AAE9</f>
        <v>0</v>
      </c>
      <c r="JH9">
        <f>'Dat2'!AAF9</f>
        <v>0</v>
      </c>
      <c r="JI9">
        <f>'Dat2'!AAG9</f>
        <v>0</v>
      </c>
      <c r="JJ9">
        <f>'Dat2'!AAH9</f>
        <v>0</v>
      </c>
      <c r="JK9">
        <f>'Dat2'!AAI9</f>
        <v>0</v>
      </c>
      <c r="JL9">
        <f>'Dat2'!AAJ9</f>
        <v>0</v>
      </c>
      <c r="JM9">
        <f>'Dat2'!AAK9</f>
        <v>0</v>
      </c>
      <c r="JN9" s="8">
        <f t="shared" si="12"/>
        <v>0</v>
      </c>
      <c r="JO9" s="8">
        <f t="shared" si="13"/>
        <v>0</v>
      </c>
      <c r="JP9">
        <f>'Dat2'!AAL9</f>
        <v>0</v>
      </c>
      <c r="JQ9">
        <f>'Dat2'!AAM9</f>
        <v>0</v>
      </c>
      <c r="JR9">
        <f>'Dat2'!AAN9</f>
        <v>0</v>
      </c>
      <c r="JS9">
        <f>'Dat2'!AAO9</f>
        <v>0</v>
      </c>
      <c r="JT9">
        <f>'Dat2'!AAP9</f>
        <v>0</v>
      </c>
      <c r="JU9">
        <f>'Dat2'!AAQ9</f>
        <v>0</v>
      </c>
      <c r="JV9">
        <f>'Dat2'!AAR9</f>
        <v>0</v>
      </c>
      <c r="JW9">
        <f>'Dat2'!AAS9</f>
        <v>0</v>
      </c>
      <c r="JX9">
        <f>'Dat2'!AAT9</f>
        <v>0</v>
      </c>
      <c r="JY9">
        <f>'Dat2'!AAU9</f>
        <v>0</v>
      </c>
      <c r="JZ9">
        <f>'Dat2'!AAV9</f>
        <v>0</v>
      </c>
      <c r="KA9">
        <f>'Dat2'!AAW9</f>
        <v>0</v>
      </c>
      <c r="KB9">
        <f>'Dat2'!AAX9</f>
        <v>0</v>
      </c>
      <c r="KC9">
        <f>'Dat2'!AAY9</f>
        <v>0</v>
      </c>
      <c r="KD9">
        <f>'Dat2'!AAZ9</f>
        <v>0</v>
      </c>
      <c r="KE9">
        <f>'Dat2'!ABA9</f>
        <v>0</v>
      </c>
      <c r="KF9">
        <f>'Dat2'!ABB9</f>
        <v>0</v>
      </c>
      <c r="KG9">
        <f>'Dat2'!ABC9</f>
        <v>0</v>
      </c>
      <c r="KH9">
        <f>'Dat2'!ABD9</f>
        <v>0</v>
      </c>
      <c r="KI9">
        <f>'Dat2'!ABE9</f>
        <v>0</v>
      </c>
      <c r="KJ9">
        <f>'Dat2'!ABF9</f>
        <v>0</v>
      </c>
      <c r="KK9">
        <f>'Dat2'!ABG9</f>
        <v>0</v>
      </c>
      <c r="KL9">
        <f>'Dat2'!ABH9</f>
        <v>0</v>
      </c>
      <c r="KM9">
        <f>'Dat2'!ABI9</f>
        <v>0</v>
      </c>
      <c r="KN9">
        <f>'Dat2'!ABJ9</f>
        <v>0</v>
      </c>
      <c r="KO9">
        <f>'Dat2'!ABK9</f>
        <v>8</v>
      </c>
      <c r="KP9">
        <f>'Dat2'!ABL9</f>
        <v>0</v>
      </c>
      <c r="KQ9">
        <f>'Dat2'!ABM9</f>
        <v>0</v>
      </c>
      <c r="KR9">
        <f>'Dat2'!ABN9</f>
        <v>0</v>
      </c>
      <c r="KS9">
        <f>'Dat2'!ABO9</f>
        <v>0</v>
      </c>
      <c r="KT9">
        <f>'Dat2'!ABP9</f>
        <v>0</v>
      </c>
      <c r="KU9">
        <f>'Dat2'!ABQ9</f>
        <v>0</v>
      </c>
      <c r="KV9">
        <f>'Dat2'!ABR9</f>
        <v>0</v>
      </c>
      <c r="KW9">
        <f>'Dat2'!ABS9</f>
        <v>0</v>
      </c>
      <c r="KX9">
        <f>'Dat2'!ABT9</f>
        <v>0</v>
      </c>
      <c r="KY9">
        <f>'Dat2'!ABU9</f>
        <v>0</v>
      </c>
      <c r="KZ9">
        <f>'Dat2'!ABV9</f>
        <v>0</v>
      </c>
      <c r="LA9">
        <f>'Dat2'!ABW9</f>
        <v>0</v>
      </c>
      <c r="LB9">
        <f>'Dat2'!ABX9</f>
        <v>0</v>
      </c>
      <c r="LC9">
        <f>'Dat2'!ABY9</f>
        <v>0</v>
      </c>
      <c r="LD9">
        <f>'Dat2'!ABZ9</f>
        <v>0</v>
      </c>
      <c r="LE9">
        <f>'Dat2'!ACA9</f>
        <v>0</v>
      </c>
      <c r="LF9">
        <f>'Dat2'!ACB9</f>
        <v>0</v>
      </c>
      <c r="LG9">
        <f>'Dat2'!ACC9</f>
        <v>0</v>
      </c>
      <c r="LH9" s="8">
        <f t="shared" si="18"/>
        <v>0</v>
      </c>
      <c r="LI9" s="8">
        <f t="shared" si="19"/>
        <v>8</v>
      </c>
      <c r="LJ9" s="127">
        <f>'Dat2'!ACD9</f>
        <v>0</v>
      </c>
      <c r="LN9">
        <f>'Dat2'!ACE9</f>
        <v>0</v>
      </c>
    </row>
    <row r="10" spans="2:326">
      <c r="B10" t="str">
        <f>'Dat2'!F10</f>
        <v>Vest-Agder</v>
      </c>
      <c r="C10" t="str">
        <f>'Dat2'!G10</f>
        <v>Kvadraturen vgs</v>
      </c>
      <c r="D10" t="str">
        <f>'Dat2'!H10</f>
        <v>Oppfølgingsklasse</v>
      </c>
      <c r="E10" s="8">
        <f>('Dat2'!AE10+'Dat2'!AG10+'Dat2'!AI10+'Dat2'!AK10)/4</f>
        <v>0</v>
      </c>
      <c r="F10" s="8">
        <f>('Dat2'!AF10+'Dat2'!AH10+'Dat2'!AJ10+'Dat2'!AL10)/4</f>
        <v>0</v>
      </c>
      <c r="G10">
        <f>('Dat2'!AM10+'Dat2'!BM10+'Dat2'!CM10+'Dat2'!DM10)/4</f>
        <v>0</v>
      </c>
      <c r="H10">
        <f>('Dat2'!AN10+'Dat2'!BN10+'Dat2'!CN10+'Dat2'!DN10)/4</f>
        <v>0</v>
      </c>
      <c r="I10">
        <f>('Dat2'!AO10+'Dat2'!BO10+'Dat2'!CO10+'Dat2'!DO10)/4</f>
        <v>0</v>
      </c>
      <c r="J10">
        <f>('Dat2'!AP10+'Dat2'!BP10+'Dat2'!CP10+'Dat2'!DP10)/4</f>
        <v>0</v>
      </c>
      <c r="K10">
        <f>('Dat2'!AQ10+'Dat2'!BQ10+'Dat2'!CQ10+'Dat2'!DQ10)/4</f>
        <v>0</v>
      </c>
      <c r="L10">
        <f>('Dat2'!AR10+'Dat2'!BR10+'Dat2'!CR10+'Dat2'!DR10)/4</f>
        <v>0</v>
      </c>
      <c r="M10">
        <f>('Dat2'!AS10+'Dat2'!BS10+'Dat2'!CS10+'Dat2'!DS10)/4</f>
        <v>0</v>
      </c>
      <c r="N10">
        <f>('Dat2'!AT10+'Dat2'!BT10+'Dat2'!CT10+'Dat2'!DT10)/4</f>
        <v>0</v>
      </c>
      <c r="O10">
        <f>('Dat2'!AU10+'Dat2'!BU10+'Dat2'!CU10+'Dat2'!DU10)/4</f>
        <v>0</v>
      </c>
      <c r="P10">
        <f>('Dat2'!AV10+'Dat2'!BV10+'Dat2'!CV10+'Dat2'!DV10)/4</f>
        <v>0</v>
      </c>
      <c r="Q10">
        <f>('Dat2'!AW10+'Dat2'!BW10+'Dat2'!CW10+'Dat2'!DW10)/4</f>
        <v>0</v>
      </c>
      <c r="R10">
        <f>('Dat2'!AX10+'Dat2'!BX10+'Dat2'!CX10+'Dat2'!DX10)/4</f>
        <v>0</v>
      </c>
      <c r="S10">
        <f>('Dat2'!AY10+'Dat2'!BY10+'Dat2'!CY10+'Dat2'!DY10)/4</f>
        <v>0</v>
      </c>
      <c r="T10">
        <f>('Dat2'!AZ10+'Dat2'!BZ10+'Dat2'!CZ10+'Dat2'!DZ10)/4</f>
        <v>0</v>
      </c>
      <c r="U10">
        <f>('Dat2'!BA10+'Dat2'!CA10+'Dat2'!DA10+'Dat2'!EA10)/4</f>
        <v>0</v>
      </c>
      <c r="V10">
        <f>('Dat2'!BB10+'Dat2'!CB10+'Dat2'!DB10+'Dat2'!EB10)/4</f>
        <v>0</v>
      </c>
      <c r="W10">
        <f>('Dat2'!BC10+'Dat2'!CC10+'Dat2'!DC10+'Dat2'!EC10)/4</f>
        <v>0</v>
      </c>
      <c r="X10">
        <f>('Dat2'!BD10+'Dat2'!CD10+'Dat2'!DD10+'Dat2'!ED10)/4</f>
        <v>0</v>
      </c>
      <c r="Y10">
        <f>('Dat2'!BE10+'Dat2'!CE10+'Dat2'!DE10+'Dat2'!EE10)/4</f>
        <v>0</v>
      </c>
      <c r="Z10">
        <f>('Dat2'!BF10+'Dat2'!CF10+'Dat2'!DF10+'Dat2'!EF10)/4</f>
        <v>0</v>
      </c>
      <c r="AA10">
        <f>('Dat2'!BG10+'Dat2'!CG10+'Dat2'!DG10+'Dat2'!EG10)/4</f>
        <v>0</v>
      </c>
      <c r="AB10">
        <f>('Dat2'!BH10+'Dat2'!CH10+'Dat2'!DH10+'Dat2'!EH10)/4</f>
        <v>0</v>
      </c>
      <c r="AC10">
        <f>('Dat2'!BI10+'Dat2'!CI10+'Dat2'!DI10+'Dat2'!EI10)/4</f>
        <v>0</v>
      </c>
      <c r="AD10">
        <f>('Dat2'!BJ10+'Dat2'!CJ10+'Dat2'!DJ10+'Dat2'!EJ10)/4</f>
        <v>0</v>
      </c>
      <c r="AE10">
        <f>('Dat2'!BK10+'Dat2'!CK10+'Dat2'!DK10+'Dat2'!EK10)/4</f>
        <v>0</v>
      </c>
      <c r="AF10">
        <f>('Dat2'!BL10+'Dat2'!CL10+'Dat2'!DL10+'Dat2'!EL10)/4</f>
        <v>0</v>
      </c>
      <c r="AG10" s="8">
        <f t="shared" si="14"/>
        <v>0</v>
      </c>
      <c r="AH10" s="8">
        <f t="shared" si="15"/>
        <v>0</v>
      </c>
      <c r="AI10">
        <f>('Dat2'!EM10+'Dat2'!GG10+'Dat2'!IA10+'Dat2'!JU10)/4</f>
        <v>0</v>
      </c>
      <c r="AJ10">
        <f>('Dat2'!EN10+'Dat2'!GH10+'Dat2'!IB10+'Dat2'!JV10)/4</f>
        <v>0</v>
      </c>
      <c r="AK10">
        <f>('Dat2'!EO10+'Dat2'!GI10+'Dat2'!IC10+'Dat2'!JW10)/4</f>
        <v>0</v>
      </c>
      <c r="AL10">
        <f>('Dat2'!EP10+'Dat2'!GJ10+'Dat2'!ID10+'Dat2'!JX10)/4</f>
        <v>0</v>
      </c>
      <c r="AM10">
        <f>('Dat2'!EQ10+'Dat2'!GK10+'Dat2'!IE10+'Dat2'!JY10)/4</f>
        <v>0</v>
      </c>
      <c r="AN10">
        <f>('Dat2'!ER10+'Dat2'!GL10+'Dat2'!IF10+'Dat2'!JZ10)/4</f>
        <v>0</v>
      </c>
      <c r="AO10">
        <f>('Dat2'!ES10+'Dat2'!GM10+'Dat2'!IG10+'Dat2'!KA10)/4</f>
        <v>0</v>
      </c>
      <c r="AP10">
        <f>('Dat2'!ET10+'Dat2'!GN10+'Dat2'!IH10+'Dat2'!KB10)/4</f>
        <v>0</v>
      </c>
      <c r="AQ10">
        <f>('Dat2'!EU10+'Dat2'!GO10+'Dat2'!II10+'Dat2'!KC10)/4</f>
        <v>0</v>
      </c>
      <c r="AR10">
        <f>('Dat2'!EV10+'Dat2'!GP10+'Dat2'!IJ10+'Dat2'!KD10)/4</f>
        <v>0</v>
      </c>
      <c r="AS10">
        <f>('Dat2'!EW10+'Dat2'!GQ10+'Dat2'!IK10+'Dat2'!KE10)/4</f>
        <v>3.25</v>
      </c>
      <c r="AT10">
        <f>('Dat2'!EX10+'Dat2'!GR10+'Dat2'!IL10+'Dat2'!KF10)/4</f>
        <v>0</v>
      </c>
      <c r="AU10">
        <f>('Dat2'!EY10+'Dat2'!GS10+'Dat2'!IM10+'Dat2'!KG10)/4</f>
        <v>0</v>
      </c>
      <c r="AV10">
        <f>('Dat2'!EZ10+'Dat2'!GT10+'Dat2'!IN10+'Dat2'!KH10)/4</f>
        <v>0</v>
      </c>
      <c r="AW10">
        <f>('Dat2'!FA10+'Dat2'!GU10+'Dat2'!IO10+'Dat2'!KI10)/4</f>
        <v>0</v>
      </c>
      <c r="AX10">
        <f>('Dat2'!FB10+'Dat2'!GV10+'Dat2'!IP10+'Dat2'!KJ10)/4</f>
        <v>0</v>
      </c>
      <c r="AY10">
        <f>('Dat2'!FC10+'Dat2'!GW10+'Dat2'!IQ10+'Dat2'!KK10)/4</f>
        <v>0</v>
      </c>
      <c r="AZ10">
        <f>('Dat2'!FD10+'Dat2'!GX10+'Dat2'!IR10+'Dat2'!KL10)/4</f>
        <v>0</v>
      </c>
      <c r="BA10">
        <f>('Dat2'!FE10+'Dat2'!GY10+'Dat2'!IS10+'Dat2'!KM10)/4</f>
        <v>0</v>
      </c>
      <c r="BB10">
        <f>('Dat2'!FF10+'Dat2'!GZ10+'Dat2'!IT10+'Dat2'!KN10)/4</f>
        <v>0</v>
      </c>
      <c r="BC10">
        <f>('Dat2'!FG10+'Dat2'!HA10+'Dat2'!IU10+'Dat2'!KO10)/4</f>
        <v>0</v>
      </c>
      <c r="BD10">
        <f>('Dat2'!FH10+'Dat2'!HB10+'Dat2'!IV10+'Dat2'!KP10)/4</f>
        <v>0</v>
      </c>
      <c r="BE10">
        <f>('Dat2'!FI10+'Dat2'!HC10+'Dat2'!IW10+'Dat2'!KQ10)/4</f>
        <v>0</v>
      </c>
      <c r="BF10">
        <f>('Dat2'!FJ10+'Dat2'!HD10+'Dat2'!IX10+'Dat2'!KR10)/4</f>
        <v>0</v>
      </c>
      <c r="BG10">
        <f>('Dat2'!FK10+'Dat2'!HE10+'Dat2'!IY10+'Dat2'!KS10)/4</f>
        <v>0</v>
      </c>
      <c r="BH10">
        <f>('Dat2'!FL10+'Dat2'!HF10+'Dat2'!IZ10+'Dat2'!KT10)/4</f>
        <v>0</v>
      </c>
      <c r="BI10">
        <f>('Dat2'!FM10+'Dat2'!HG10+'Dat2'!JA10+'Dat2'!KU10)/4</f>
        <v>0</v>
      </c>
      <c r="BJ10">
        <f>('Dat2'!FN10+'Dat2'!HH10+'Dat2'!JB10+'Dat2'!KV10)/4</f>
        <v>0</v>
      </c>
      <c r="BK10">
        <f>('Dat2'!FO10+'Dat2'!HI10+'Dat2'!JC10+'Dat2'!KW10)/4</f>
        <v>0</v>
      </c>
      <c r="BL10">
        <f>('Dat2'!FP10+'Dat2'!HJ10+'Dat2'!JD10+'Dat2'!KX10)/4</f>
        <v>0</v>
      </c>
      <c r="BM10">
        <f>('Dat2'!FQ10+'Dat2'!HK10+'Dat2'!JE10+'Dat2'!KY10)/4</f>
        <v>0</v>
      </c>
      <c r="BN10">
        <f>('Dat2'!FR10+'Dat2'!HL10+'Dat2'!JF10+'Dat2'!KZ10)/4</f>
        <v>0</v>
      </c>
      <c r="BO10">
        <f>('Dat2'!FS10+'Dat2'!HM10+'Dat2'!JG10+'Dat2'!LA10)/4</f>
        <v>0</v>
      </c>
      <c r="BP10">
        <f>('Dat2'!FT10+'Dat2'!HN10+'Dat2'!JH10+'Dat2'!LB10)/4</f>
        <v>0</v>
      </c>
      <c r="BQ10">
        <f>('Dat2'!FU10+'Dat2'!HO10+'Dat2'!JI10+'Dat2'!LC10)/4</f>
        <v>0</v>
      </c>
      <c r="BR10">
        <f>('Dat2'!FV10+'Dat2'!HP10+'Dat2'!JJ10+'Dat2'!LD10)/4</f>
        <v>0</v>
      </c>
      <c r="BS10">
        <f>('Dat2'!FW10+'Dat2'!HQ10+'Dat2'!JK10+'Dat2'!LE10)/4</f>
        <v>0</v>
      </c>
      <c r="BT10">
        <f>('Dat2'!FX10+'Dat2'!HR10+'Dat2'!JL10+'Dat2'!LF10)/4</f>
        <v>0</v>
      </c>
      <c r="BU10">
        <f>('Dat2'!FY10+'Dat2'!HS10+'Dat2'!JM10+'Dat2'!LG10)/4</f>
        <v>0</v>
      </c>
      <c r="BV10">
        <f>('Dat2'!FZ10+'Dat2'!HT10+'Dat2'!JN10+'Dat2'!LH10)/4</f>
        <v>0</v>
      </c>
      <c r="BW10">
        <f>('Dat2'!GA10+'Dat2'!HU10+'Dat2'!JO10+'Dat2'!LI10)/4</f>
        <v>0</v>
      </c>
      <c r="BX10">
        <f>('Dat2'!GB10+'Dat2'!HV10+'Dat2'!JP10+'Dat2'!LJ10)/4</f>
        <v>0</v>
      </c>
      <c r="BY10">
        <f>('Dat2'!GC10+'Dat2'!HW10+'Dat2'!JQ10+'Dat2'!LK10)/4</f>
        <v>0</v>
      </c>
      <c r="BZ10">
        <f>('Dat2'!GD10+'Dat2'!HX10+'Dat2'!JR10+'Dat2'!LL10)/4</f>
        <v>0</v>
      </c>
      <c r="CA10">
        <f>('Dat2'!GE10+'Dat2'!HY10+'Dat2'!JS10+'Dat2'!LM10)/4</f>
        <v>0</v>
      </c>
      <c r="CB10">
        <f>('Dat2'!GF10+'Dat2'!HZ10+'Dat2'!JT10+'Dat2'!LN10)/4</f>
        <v>0</v>
      </c>
      <c r="CC10" s="8">
        <f t="shared" si="10"/>
        <v>3.25</v>
      </c>
      <c r="CD10" s="8">
        <f t="shared" si="11"/>
        <v>0</v>
      </c>
      <c r="CE10">
        <f>('Dat2'!LO10+'Dat2'!NG10+'Dat2'!OY10+'Dat2'!QQ10)/4</f>
        <v>0</v>
      </c>
      <c r="CF10">
        <f>('Dat2'!LP10+'Dat2'!NH10+'Dat2'!OZ10+'Dat2'!QR10)/4</f>
        <v>0</v>
      </c>
      <c r="CG10">
        <f>('Dat2'!LQ10+'Dat2'!NI10+'Dat2'!PA10+'Dat2'!QS10)/4</f>
        <v>0</v>
      </c>
      <c r="CH10">
        <f>('Dat2'!LR10+'Dat2'!NJ10+'Dat2'!PB10+'Dat2'!QT10)/4</f>
        <v>0</v>
      </c>
      <c r="CI10">
        <f>('Dat2'!LS10+'Dat2'!NK10+'Dat2'!PC10+'Dat2'!QU10)/4</f>
        <v>0</v>
      </c>
      <c r="CJ10">
        <f>('Dat2'!LT10+'Dat2'!NL10+'Dat2'!PD10+'Dat2'!QV10)/4</f>
        <v>0</v>
      </c>
      <c r="CK10">
        <f>('Dat2'!LU10+'Dat2'!NM10+'Dat2'!PE10+'Dat2'!QW10)/4</f>
        <v>0</v>
      </c>
      <c r="CL10">
        <f>('Dat2'!LV10+'Dat2'!NN10+'Dat2'!PF10+'Dat2'!QX10)/4</f>
        <v>0</v>
      </c>
      <c r="CM10">
        <f>('Dat2'!LW10+'Dat2'!NO10+'Dat2'!PG10+'Dat2'!QY10)/4</f>
        <v>0</v>
      </c>
      <c r="CN10">
        <f>('Dat2'!LX10+'Dat2'!NP10+'Dat2'!PH10+'Dat2'!QZ10)/4</f>
        <v>0</v>
      </c>
      <c r="CO10">
        <f>('Dat2'!LY10+'Dat2'!NQ10+'Dat2'!PI10+'Dat2'!RA10)/4</f>
        <v>0</v>
      </c>
      <c r="CP10">
        <f>('Dat2'!LZ10+'Dat2'!NR10+'Dat2'!PJ10+'Dat2'!RB10)/4</f>
        <v>0</v>
      </c>
      <c r="CQ10">
        <f>('Dat2'!MA10+'Dat2'!NS10+'Dat2'!PK10+'Dat2'!RC10)/4</f>
        <v>0</v>
      </c>
      <c r="CR10">
        <f>('Dat2'!MB10+'Dat2'!NT10+'Dat2'!PL10+'Dat2'!RD10)/4</f>
        <v>0</v>
      </c>
      <c r="CS10">
        <f>('Dat2'!MC10+'Dat2'!NU10+'Dat2'!PM10+'Dat2'!RE10)/4</f>
        <v>0</v>
      </c>
      <c r="CT10">
        <f>('Dat2'!MD10+'Dat2'!NV10+'Dat2'!PN10+'Dat2'!RF10)/4</f>
        <v>0</v>
      </c>
      <c r="CU10">
        <f>('Dat2'!ME10+'Dat2'!NW10+'Dat2'!PO10+'Dat2'!RG10)/4</f>
        <v>0</v>
      </c>
      <c r="CV10">
        <f>('Dat2'!MF10+'Dat2'!NX10+'Dat2'!PP10+'Dat2'!RH10)/4</f>
        <v>0</v>
      </c>
      <c r="CW10">
        <f>('Dat2'!MG10+'Dat2'!NY10+'Dat2'!PQ10+'Dat2'!RI10)/4</f>
        <v>0</v>
      </c>
      <c r="CX10">
        <f>('Dat2'!MH10+'Dat2'!NZ10+'Dat2'!PR10+'Dat2'!RJ10)/4</f>
        <v>0</v>
      </c>
      <c r="CY10">
        <f>('Dat2'!MI10+'Dat2'!OA10+'Dat2'!PS10+'Dat2'!RK10)/4</f>
        <v>0</v>
      </c>
      <c r="CZ10">
        <f>('Dat2'!MJ10+'Dat2'!OB10+'Dat2'!PT10+'Dat2'!RL10)/4</f>
        <v>0</v>
      </c>
      <c r="DA10">
        <f>('Dat2'!MK10+'Dat2'!OC10+'Dat2'!PU10+'Dat2'!RM10)/4</f>
        <v>0</v>
      </c>
      <c r="DB10">
        <f>('Dat2'!ML10+'Dat2'!OD10+'Dat2'!PV10+'Dat2'!RN10)/4</f>
        <v>0</v>
      </c>
      <c r="DC10">
        <f>('Dat2'!MM10+'Dat2'!OE10+'Dat2'!PW10+'Dat2'!RO10)/4</f>
        <v>0</v>
      </c>
      <c r="DD10">
        <f>('Dat2'!MN10+'Dat2'!OF10+'Dat2'!PX10+'Dat2'!RP10)/4</f>
        <v>0</v>
      </c>
      <c r="DE10">
        <f>('Dat2'!MO10+'Dat2'!OG10+'Dat2'!PY10+'Dat2'!RQ10)/4</f>
        <v>0</v>
      </c>
      <c r="DF10">
        <f>('Dat2'!MP10+'Dat2'!OH10+'Dat2'!PZ10+'Dat2'!RR10)/4</f>
        <v>0</v>
      </c>
      <c r="DG10">
        <f>('Dat2'!MQ10+'Dat2'!OI10+'Dat2'!QA10+'Dat2'!RS10)/4</f>
        <v>0</v>
      </c>
      <c r="DH10">
        <f>('Dat2'!MR10+'Dat2'!OJ10+'Dat2'!QB10+'Dat2'!RT10)/4</f>
        <v>0</v>
      </c>
      <c r="DI10">
        <f>('Dat2'!MS10+'Dat2'!OK10+'Dat2'!QC10+'Dat2'!RU10)/4</f>
        <v>0</v>
      </c>
      <c r="DJ10">
        <f>('Dat2'!MT10+'Dat2'!OL10+'Dat2'!QD10+'Dat2'!RV10)/4</f>
        <v>0</v>
      </c>
      <c r="DK10">
        <f>('Dat2'!MU10+'Dat2'!OM10+'Dat2'!QE10+'Dat2'!RW10)/4</f>
        <v>0</v>
      </c>
      <c r="DL10">
        <f>('Dat2'!MV10+'Dat2'!ON10+'Dat2'!QF10+'Dat2'!RX10)/4</f>
        <v>0</v>
      </c>
      <c r="DM10">
        <f>('Dat2'!MW10+'Dat2'!OO10+'Dat2'!QG10+'Dat2'!RY10)/4</f>
        <v>0</v>
      </c>
      <c r="DN10">
        <f>('Dat2'!MX10+'Dat2'!OP10+'Dat2'!QH10+'Dat2'!RZ10)/4</f>
        <v>0</v>
      </c>
      <c r="DO10">
        <f>('Dat2'!MY10+'Dat2'!OQ10+'Dat2'!QI10+'Dat2'!SA10)/4</f>
        <v>0</v>
      </c>
      <c r="DP10">
        <f>('Dat2'!MZ10+'Dat2'!OR10+'Dat2'!QJ10+'Dat2'!SB10)/4</f>
        <v>0</v>
      </c>
      <c r="DQ10">
        <f>('Dat2'!NA10+'Dat2'!OS10+'Dat2'!QK10+'Dat2'!SC10)/4</f>
        <v>0</v>
      </c>
      <c r="DR10">
        <f>('Dat2'!NB10+'Dat2'!OT10+'Dat2'!QL10+'Dat2'!SD10)/4</f>
        <v>0</v>
      </c>
      <c r="DS10">
        <f>('Dat2'!NC10+'Dat2'!OU10+'Dat2'!QM10+'Dat2'!SE10)/4</f>
        <v>0</v>
      </c>
      <c r="DT10">
        <f>('Dat2'!ND10+'Dat2'!OV10+'Dat2'!QN10+'Dat2'!SF10)/4</f>
        <v>0</v>
      </c>
      <c r="DU10">
        <f>('Dat2'!NE10+'Dat2'!OW10+'Dat2'!QO10+'Dat2'!SG10)/4</f>
        <v>0</v>
      </c>
      <c r="DV10">
        <f>('Dat2'!NF10+'Dat2'!OX10+'Dat2'!QP10+'Dat2'!SH10)/4</f>
        <v>0</v>
      </c>
      <c r="DW10" s="8">
        <f t="shared" si="20"/>
        <v>0</v>
      </c>
      <c r="DX10" s="8">
        <f t="shared" si="21"/>
        <v>0</v>
      </c>
      <c r="DY10" s="130">
        <f>'Dat2'!SI10+'Dat2'!SK10+'Dat2'!SM10+'Dat2'!SO10</f>
        <v>0</v>
      </c>
      <c r="DZ10" s="130">
        <f>'Dat2'!SJ10+'Dat2'!SL10+'Dat2'!SN10+'Dat2'!SP10</f>
        <v>0</v>
      </c>
      <c r="EA10">
        <f>('Dat2'!SQ10+'Dat2'!SY10+'Dat2'!TG10+'Dat2'!TO10)/4</f>
        <v>0</v>
      </c>
      <c r="EB10">
        <f>('Dat2'!SR10+'Dat2'!SZ10+'Dat2'!TH10+'Dat2'!TP10)/4</f>
        <v>0</v>
      </c>
      <c r="EC10">
        <f>('Dat2'!SS10+'Dat2'!TA10+'Dat2'!TI10+'Dat2'!TQ10)/4</f>
        <v>0</v>
      </c>
      <c r="ED10">
        <f>('Dat2'!ST10+'Dat2'!TB10+'Dat2'!TJ10+'Dat2'!TR10)/4</f>
        <v>0</v>
      </c>
      <c r="EE10">
        <f>('Dat2'!SU10+'Dat2'!TC10+'Dat2'!TK10+'Dat2'!TS10)/4</f>
        <v>0</v>
      </c>
      <c r="EF10">
        <f>('Dat2'!SV10+'Dat2'!TD10+'Dat2'!TL10+'Dat2'!TT10)/4</f>
        <v>0</v>
      </c>
      <c r="EG10">
        <f>('Dat2'!SW10+'Dat2'!TE10+'Dat2'!TM10+'Dat2'!TU10)/4</f>
        <v>0</v>
      </c>
      <c r="EH10">
        <f>('Dat2'!SX10+'Dat2'!TF10+'Dat2'!TN10+'Dat2'!TV10)/4</f>
        <v>0</v>
      </c>
      <c r="EI10" s="8">
        <f t="shared" si="22"/>
        <v>0</v>
      </c>
      <c r="EJ10" s="8">
        <f t="shared" si="23"/>
        <v>0</v>
      </c>
      <c r="EK10">
        <f>('Dat2'!TW10+'Dat2'!UA10)/2</f>
        <v>0</v>
      </c>
      <c r="EL10">
        <f>('Dat2'!TX10+'Dat2'!UB10)/2</f>
        <v>0</v>
      </c>
      <c r="EM10">
        <f>('Dat2'!TY10+'Dat2'!UC10)/2</f>
        <v>0</v>
      </c>
      <c r="EN10">
        <f>('Dat2'!TZ10+'Dat2'!UD10)/2</f>
        <v>3</v>
      </c>
      <c r="EO10">
        <f>('Dat2'!UE10+'Dat2'!UN10)/2</f>
        <v>0</v>
      </c>
      <c r="EP10">
        <f>('Dat2'!UF10+'Dat2'!UO10)/2</f>
        <v>0</v>
      </c>
      <c r="EQ10">
        <f>('Dat2'!UG10+'Dat2'!UP10)/2</f>
        <v>1</v>
      </c>
      <c r="ER10">
        <f>('Dat2'!UH10+'Dat2'!UQ10)/2</f>
        <v>0.5</v>
      </c>
      <c r="ES10">
        <f>('Dat2'!UI10+'Dat2'!UR10)/2</f>
        <v>0</v>
      </c>
      <c r="ET10">
        <f>('Dat2'!UJ10+'Dat2'!US10)/2</f>
        <v>0</v>
      </c>
      <c r="EU10">
        <f>('Dat2'!UK10+'Dat2'!UT10)/2</f>
        <v>1</v>
      </c>
      <c r="EV10">
        <f>('Dat2'!UL10+'Dat2'!UU10)/2</f>
        <v>0</v>
      </c>
      <c r="EW10">
        <f>('Dat2'!UM10+'Dat2'!UV10)/2</f>
        <v>0</v>
      </c>
      <c r="EX10">
        <f>('Dat2'!UX10+'Dat2'!VI10)/2</f>
        <v>0</v>
      </c>
      <c r="EY10">
        <f>('Dat2'!UY10+'Dat2'!VJ10)/2</f>
        <v>1.5</v>
      </c>
      <c r="EZ10">
        <f>('Dat2'!UZ10+'Dat2'!VK10)/2</f>
        <v>0</v>
      </c>
      <c r="FA10">
        <f>('Dat2'!VA10+'Dat2'!VL10)/2</f>
        <v>0</v>
      </c>
      <c r="FB10">
        <f>('Dat2'!VB10+'Dat2'!VM10)/2</f>
        <v>0</v>
      </c>
      <c r="FC10">
        <f>('Dat2'!VC10+'Dat2'!VN10)/2</f>
        <v>0</v>
      </c>
      <c r="FD10">
        <f>('Dat2'!VD10+'Dat2'!VO10)/2</f>
        <v>0</v>
      </c>
      <c r="FE10">
        <f>('Dat2'!VE10+'Dat2'!VP10)/2</f>
        <v>1</v>
      </c>
      <c r="FF10">
        <f>('Dat2'!VF10+'Dat2'!VQ10)/2</f>
        <v>0</v>
      </c>
      <c r="FG10">
        <f>('Dat2'!VH10+'Dat2'!VS10)/2</f>
        <v>0</v>
      </c>
      <c r="FH10">
        <f>('Dat2'!VG10+'Dat2'!VR10)/2</f>
        <v>0</v>
      </c>
      <c r="FI10">
        <f>('Dat2'!VT10+'Dat2'!VY10)/2</f>
        <v>1</v>
      </c>
      <c r="FJ10">
        <f>('Dat2'!VU10+'Dat2'!VZ10)/2</f>
        <v>0.5</v>
      </c>
      <c r="FK10">
        <f>('Dat2'!VV10+'Dat2'!WA10)/2</f>
        <v>1</v>
      </c>
      <c r="FL10">
        <f>('Dat2'!VW10+'Dat2'!WB10)/2</f>
        <v>0</v>
      </c>
      <c r="FM10">
        <f>('Dat2'!VX10+'Dat2'!WC10)/2</f>
        <v>0</v>
      </c>
      <c r="FT10">
        <f>'Dat2'!WJ10</f>
        <v>0</v>
      </c>
      <c r="FU10">
        <f>'Dat2'!WK10</f>
        <v>0</v>
      </c>
      <c r="FV10">
        <f>'Dat2'!WL10</f>
        <v>0</v>
      </c>
      <c r="FW10">
        <f>'Dat2'!WM10</f>
        <v>0</v>
      </c>
      <c r="FX10">
        <f>'Dat2'!WN10</f>
        <v>0</v>
      </c>
      <c r="FY10">
        <f>'Dat2'!WO10</f>
        <v>0</v>
      </c>
      <c r="FZ10">
        <f>'Dat2'!WP10</f>
        <v>0</v>
      </c>
      <c r="GA10">
        <f>'Dat2'!WQ10</f>
        <v>0</v>
      </c>
      <c r="GB10">
        <f>'Dat2'!WR10</f>
        <v>0</v>
      </c>
      <c r="GC10">
        <f>'Dat2'!WS10</f>
        <v>0</v>
      </c>
      <c r="GD10">
        <f>'Dat2'!WT10</f>
        <v>0</v>
      </c>
      <c r="GE10">
        <f>'Dat2'!WU10</f>
        <v>0</v>
      </c>
      <c r="GF10">
        <f>'Dat2'!WV10</f>
        <v>0</v>
      </c>
      <c r="GG10">
        <f>'Dat2'!WW10</f>
        <v>0</v>
      </c>
      <c r="GH10">
        <f>'Dat2'!WX10</f>
        <v>0</v>
      </c>
      <c r="GI10">
        <f>'Dat2'!WY10</f>
        <v>0</v>
      </c>
      <c r="GJ10">
        <f>'Dat2'!WZ10</f>
        <v>0</v>
      </c>
      <c r="GK10">
        <f>'Dat2'!XA10</f>
        <v>0</v>
      </c>
      <c r="GL10">
        <f>'Dat2'!XB10</f>
        <v>0</v>
      </c>
      <c r="GM10">
        <f>'Dat2'!XC10</f>
        <v>0</v>
      </c>
      <c r="GN10">
        <f>'Dat2'!XD10</f>
        <v>0</v>
      </c>
      <c r="GO10">
        <f>'Dat2'!XE10</f>
        <v>0</v>
      </c>
      <c r="GP10" s="8">
        <f>'Dat2'!XP10</f>
        <v>0</v>
      </c>
      <c r="GQ10" s="8">
        <f>'Dat2'!XQ10</f>
        <v>0</v>
      </c>
      <c r="GR10" s="552">
        <f>'Dat2'!XR10</f>
        <v>0</v>
      </c>
      <c r="GS10" s="552">
        <f>'Dat2'!XS10</f>
        <v>0</v>
      </c>
      <c r="GT10" s="552">
        <f>'Dat2'!XT10</f>
        <v>0</v>
      </c>
      <c r="GU10" s="552">
        <f>'Dat2'!XU10</f>
        <v>0</v>
      </c>
      <c r="GV10" s="552">
        <f>'Dat2'!XV10</f>
        <v>0</v>
      </c>
      <c r="GW10" s="552">
        <f>'Dat2'!XW10</f>
        <v>0</v>
      </c>
      <c r="GX10" s="552">
        <f>'Dat2'!XX10</f>
        <v>0</v>
      </c>
      <c r="GY10" s="552">
        <f>'Dat2'!XY10</f>
        <v>0</v>
      </c>
      <c r="GZ10" s="552">
        <f>'Dat2'!XZ10</f>
        <v>0</v>
      </c>
      <c r="HA10" s="552">
        <f>'Dat2'!YA10</f>
        <v>0</v>
      </c>
      <c r="HB10" s="552">
        <f>'Dat2'!YB10</f>
        <v>0</v>
      </c>
      <c r="HC10" s="552">
        <f>'Dat2'!YC10</f>
        <v>0</v>
      </c>
      <c r="HD10" s="552">
        <f>'Dat2'!YD10</f>
        <v>0</v>
      </c>
      <c r="HE10" s="552">
        <f>'Dat2'!YE10</f>
        <v>0</v>
      </c>
      <c r="HF10" s="552">
        <f>'Dat2'!YF10</f>
        <v>0</v>
      </c>
      <c r="HG10" s="552">
        <f>'Dat2'!YG10</f>
        <v>0</v>
      </c>
      <c r="HH10" s="552">
        <f>'Dat2'!YH10</f>
        <v>0</v>
      </c>
      <c r="HI10" s="552">
        <f>'Dat2'!YI10</f>
        <v>0</v>
      </c>
      <c r="HJ10" s="552">
        <f>'Dat2'!YJ10</f>
        <v>0</v>
      </c>
      <c r="HK10" s="552">
        <f>'Dat2'!YK10</f>
        <v>0</v>
      </c>
      <c r="HL10" s="552">
        <f>'Dat2'!YL10</f>
        <v>0</v>
      </c>
      <c r="HM10" s="552">
        <f>'Dat2'!YM10</f>
        <v>0</v>
      </c>
      <c r="HN10" s="552">
        <f>'Dat2'!YN10</f>
        <v>0</v>
      </c>
      <c r="HO10" s="552">
        <f>'Dat2'!YO10</f>
        <v>0</v>
      </c>
      <c r="HP10" s="552">
        <f>'Dat2'!YP10</f>
        <v>0</v>
      </c>
      <c r="HQ10" s="552">
        <f>'Dat2'!YQ10</f>
        <v>0</v>
      </c>
      <c r="HR10" s="8">
        <f t="shared" si="16"/>
        <v>0</v>
      </c>
      <c r="HS10" s="8">
        <f t="shared" si="17"/>
        <v>0</v>
      </c>
      <c r="HT10">
        <f>'Dat2'!YR10</f>
        <v>0</v>
      </c>
      <c r="HU10">
        <f>'Dat2'!YS10</f>
        <v>0</v>
      </c>
      <c r="HV10">
        <f>'Dat2'!YT10</f>
        <v>0</v>
      </c>
      <c r="HW10">
        <f>'Dat2'!YU10</f>
        <v>0</v>
      </c>
      <c r="HX10">
        <f>'Dat2'!YV10</f>
        <v>0</v>
      </c>
      <c r="HY10">
        <f>'Dat2'!YW10</f>
        <v>0</v>
      </c>
      <c r="HZ10">
        <f>'Dat2'!YX10</f>
        <v>0</v>
      </c>
      <c r="IA10">
        <f>'Dat2'!YY10</f>
        <v>0</v>
      </c>
      <c r="IB10">
        <f>'Dat2'!YZ10</f>
        <v>0</v>
      </c>
      <c r="IC10">
        <f>'Dat2'!ZA10</f>
        <v>0</v>
      </c>
      <c r="ID10">
        <f>'Dat2'!ZB10</f>
        <v>0</v>
      </c>
      <c r="IE10">
        <f>'Dat2'!ZC10</f>
        <v>0</v>
      </c>
      <c r="IF10">
        <f>'Dat2'!ZD10</f>
        <v>0</v>
      </c>
      <c r="IG10">
        <f>'Dat2'!ZE10</f>
        <v>0</v>
      </c>
      <c r="IH10">
        <f>'Dat2'!ZF10</f>
        <v>0</v>
      </c>
      <c r="II10">
        <f>'Dat2'!ZG10</f>
        <v>0</v>
      </c>
      <c r="IJ10">
        <f>'Dat2'!ZH10</f>
        <v>0</v>
      </c>
      <c r="IK10">
        <f>'Dat2'!ZI10</f>
        <v>0</v>
      </c>
      <c r="IL10">
        <f>'Dat2'!ZJ10</f>
        <v>2</v>
      </c>
      <c r="IM10">
        <f>'Dat2'!ZK10</f>
        <v>0</v>
      </c>
      <c r="IN10">
        <f>'Dat2'!ZL10</f>
        <v>0</v>
      </c>
      <c r="IO10">
        <f>'Dat2'!ZM10</f>
        <v>0</v>
      </c>
      <c r="IP10">
        <f>'Dat2'!ZN10</f>
        <v>0</v>
      </c>
      <c r="IQ10">
        <f>'Dat2'!ZO10</f>
        <v>0</v>
      </c>
      <c r="IR10">
        <f>'Dat2'!ZP10</f>
        <v>0</v>
      </c>
      <c r="IS10">
        <f>'Dat2'!ZQ10</f>
        <v>0</v>
      </c>
      <c r="IT10">
        <f>'Dat2'!ZR10</f>
        <v>0</v>
      </c>
      <c r="IU10">
        <f>'Dat2'!ZS10</f>
        <v>0</v>
      </c>
      <c r="IV10">
        <f>'Dat2'!ZT10</f>
        <v>0</v>
      </c>
      <c r="IW10">
        <f>'Dat2'!ZU10</f>
        <v>0</v>
      </c>
      <c r="IX10">
        <f>'Dat2'!ZV10</f>
        <v>0</v>
      </c>
      <c r="IY10">
        <f>'Dat2'!ZW10</f>
        <v>0</v>
      </c>
      <c r="IZ10">
        <f>'Dat2'!ZX10</f>
        <v>0</v>
      </c>
      <c r="JA10">
        <f>'Dat2'!ZY10</f>
        <v>0</v>
      </c>
      <c r="JB10">
        <f>'Dat2'!ZZ10</f>
        <v>0</v>
      </c>
      <c r="JC10">
        <f>'Dat2'!AAA10</f>
        <v>0</v>
      </c>
      <c r="JD10">
        <f>'Dat2'!AAB10</f>
        <v>0</v>
      </c>
      <c r="JE10">
        <f>'Dat2'!AAC10</f>
        <v>0</v>
      </c>
      <c r="JF10">
        <f>'Dat2'!AAD10</f>
        <v>0</v>
      </c>
      <c r="JG10">
        <f>'Dat2'!AAE10</f>
        <v>0</v>
      </c>
      <c r="JH10">
        <f>'Dat2'!AAF10</f>
        <v>0</v>
      </c>
      <c r="JI10">
        <f>'Dat2'!AAG10</f>
        <v>0</v>
      </c>
      <c r="JJ10">
        <f>'Dat2'!AAH10</f>
        <v>0</v>
      </c>
      <c r="JK10">
        <f>'Dat2'!AAI10</f>
        <v>0</v>
      </c>
      <c r="JL10">
        <f>'Dat2'!AAJ10</f>
        <v>0</v>
      </c>
      <c r="JM10">
        <f>'Dat2'!AAK10</f>
        <v>0</v>
      </c>
      <c r="JN10" s="8">
        <f t="shared" si="12"/>
        <v>2</v>
      </c>
      <c r="JO10" s="8">
        <f t="shared" si="13"/>
        <v>0</v>
      </c>
      <c r="JP10">
        <f>'Dat2'!AAL10</f>
        <v>0</v>
      </c>
      <c r="JQ10">
        <f>'Dat2'!AAM10</f>
        <v>0</v>
      </c>
      <c r="JR10">
        <f>'Dat2'!AAN10</f>
        <v>0</v>
      </c>
      <c r="JS10">
        <f>'Dat2'!AAO10</f>
        <v>0</v>
      </c>
      <c r="JT10">
        <f>'Dat2'!AAP10</f>
        <v>0</v>
      </c>
      <c r="JU10">
        <f>'Dat2'!AAQ10</f>
        <v>0</v>
      </c>
      <c r="JV10">
        <f>'Dat2'!AAR10</f>
        <v>0</v>
      </c>
      <c r="JW10">
        <f>'Dat2'!AAS10</f>
        <v>0</v>
      </c>
      <c r="JX10">
        <f>'Dat2'!AAT10</f>
        <v>0</v>
      </c>
      <c r="JY10">
        <f>'Dat2'!AAU10</f>
        <v>0</v>
      </c>
      <c r="JZ10">
        <f>'Dat2'!AAV10</f>
        <v>0</v>
      </c>
      <c r="KA10">
        <f>'Dat2'!AAW10</f>
        <v>0</v>
      </c>
      <c r="KB10">
        <f>'Dat2'!AAX10</f>
        <v>0</v>
      </c>
      <c r="KC10">
        <f>'Dat2'!AAY10</f>
        <v>0</v>
      </c>
      <c r="KD10">
        <f>'Dat2'!AAZ10</f>
        <v>0</v>
      </c>
      <c r="KE10">
        <f>'Dat2'!ABA10</f>
        <v>0</v>
      </c>
      <c r="KF10">
        <f>'Dat2'!ABB10</f>
        <v>0</v>
      </c>
      <c r="KG10">
        <f>'Dat2'!ABC10</f>
        <v>0</v>
      </c>
      <c r="KH10">
        <f>'Dat2'!ABD10</f>
        <v>0</v>
      </c>
      <c r="KI10">
        <f>'Dat2'!ABE10</f>
        <v>0</v>
      </c>
      <c r="KJ10">
        <f>'Dat2'!ABF10</f>
        <v>0</v>
      </c>
      <c r="KK10">
        <f>'Dat2'!ABG10</f>
        <v>0</v>
      </c>
      <c r="KL10">
        <f>'Dat2'!ABH10</f>
        <v>0</v>
      </c>
      <c r="KM10">
        <f>'Dat2'!ABI10</f>
        <v>0</v>
      </c>
      <c r="KN10">
        <f>'Dat2'!ABJ10</f>
        <v>0</v>
      </c>
      <c r="KO10">
        <f>'Dat2'!ABK10</f>
        <v>0</v>
      </c>
      <c r="KP10">
        <f>'Dat2'!ABL10</f>
        <v>0</v>
      </c>
      <c r="KQ10">
        <f>'Dat2'!ABM10</f>
        <v>0</v>
      </c>
      <c r="KR10">
        <f>'Dat2'!ABN10</f>
        <v>0</v>
      </c>
      <c r="KS10">
        <f>'Dat2'!ABO10</f>
        <v>0</v>
      </c>
      <c r="KT10">
        <f>'Dat2'!ABP10</f>
        <v>0</v>
      </c>
      <c r="KU10">
        <f>'Dat2'!ABQ10</f>
        <v>0</v>
      </c>
      <c r="KV10">
        <f>'Dat2'!ABR10</f>
        <v>0</v>
      </c>
      <c r="KW10">
        <f>'Dat2'!ABS10</f>
        <v>0</v>
      </c>
      <c r="KX10">
        <f>'Dat2'!ABT10</f>
        <v>0</v>
      </c>
      <c r="KY10">
        <f>'Dat2'!ABU10</f>
        <v>0</v>
      </c>
      <c r="KZ10">
        <f>'Dat2'!ABV10</f>
        <v>0</v>
      </c>
      <c r="LA10">
        <f>'Dat2'!ABW10</f>
        <v>0</v>
      </c>
      <c r="LB10">
        <f>'Dat2'!ABX10</f>
        <v>0</v>
      </c>
      <c r="LC10">
        <f>'Dat2'!ABY10</f>
        <v>0</v>
      </c>
      <c r="LD10">
        <f>'Dat2'!ABZ10</f>
        <v>0</v>
      </c>
      <c r="LE10">
        <f>'Dat2'!ACA10</f>
        <v>0</v>
      </c>
      <c r="LF10">
        <f>'Dat2'!ACB10</f>
        <v>0</v>
      </c>
      <c r="LG10">
        <f>'Dat2'!ACC10</f>
        <v>0</v>
      </c>
      <c r="LH10" s="8">
        <f t="shared" si="18"/>
        <v>0</v>
      </c>
      <c r="LI10" s="8">
        <f t="shared" si="19"/>
        <v>0</v>
      </c>
      <c r="LJ10" s="127">
        <f>'Dat2'!ACD10</f>
        <v>0</v>
      </c>
      <c r="LN10">
        <f>'Dat2'!ACE10</f>
        <v>0</v>
      </c>
    </row>
    <row r="11" spans="2:326">
      <c r="B11" t="str">
        <f>'Dat2'!F11</f>
        <v>Hordaland</v>
      </c>
      <c r="C11" t="str">
        <f>'Dat2'!G11</f>
        <v>Åsane vgs</v>
      </c>
      <c r="D11" t="str">
        <f>'Dat2'!H11</f>
        <v>Fossane</v>
      </c>
      <c r="E11" s="8">
        <f>('Dat2'!AE11+'Dat2'!AG11+'Dat2'!AI11+'Dat2'!AK11)/4</f>
        <v>0</v>
      </c>
      <c r="F11" s="8">
        <f>('Dat2'!AF11+'Dat2'!AH11+'Dat2'!AJ11+'Dat2'!AL11)/4</f>
        <v>0</v>
      </c>
      <c r="G11">
        <f>('Dat2'!AM11+'Dat2'!BM11+'Dat2'!CM11+'Dat2'!DM11)/4</f>
        <v>4.75</v>
      </c>
      <c r="H11">
        <f>('Dat2'!AN11+'Dat2'!BN11+'Dat2'!CN11+'Dat2'!DN11)/4</f>
        <v>0</v>
      </c>
      <c r="I11">
        <f>('Dat2'!AO11+'Dat2'!BO11+'Dat2'!CO11+'Dat2'!DO11)/4</f>
        <v>0</v>
      </c>
      <c r="J11">
        <f>('Dat2'!AP11+'Dat2'!BP11+'Dat2'!CP11+'Dat2'!DP11)/4</f>
        <v>9.25</v>
      </c>
      <c r="K11">
        <f>('Dat2'!AQ11+'Dat2'!BQ11+'Dat2'!CQ11+'Dat2'!DQ11)/4</f>
        <v>2.75</v>
      </c>
      <c r="L11">
        <f>('Dat2'!AR11+'Dat2'!BR11+'Dat2'!CR11+'Dat2'!DR11)/4</f>
        <v>0</v>
      </c>
      <c r="M11">
        <f>('Dat2'!AS11+'Dat2'!BS11+'Dat2'!CS11+'Dat2'!DS11)/4</f>
        <v>0</v>
      </c>
      <c r="N11">
        <f>('Dat2'!AT11+'Dat2'!BT11+'Dat2'!CT11+'Dat2'!DT11)/4</f>
        <v>0</v>
      </c>
      <c r="O11">
        <f>('Dat2'!AU11+'Dat2'!BU11+'Dat2'!CU11+'Dat2'!DU11)/4</f>
        <v>0</v>
      </c>
      <c r="P11">
        <f>('Dat2'!AV11+'Dat2'!BV11+'Dat2'!CV11+'Dat2'!DV11)/4</f>
        <v>0</v>
      </c>
      <c r="Q11">
        <f>('Dat2'!AW11+'Dat2'!BW11+'Dat2'!CW11+'Dat2'!DW11)/4</f>
        <v>0.5</v>
      </c>
      <c r="R11">
        <f>('Dat2'!AX11+'Dat2'!BX11+'Dat2'!CX11+'Dat2'!DX11)/4</f>
        <v>0.25</v>
      </c>
      <c r="S11">
        <f>('Dat2'!AY11+'Dat2'!BY11+'Dat2'!CY11+'Dat2'!DY11)/4</f>
        <v>1.5</v>
      </c>
      <c r="T11">
        <f>('Dat2'!AZ11+'Dat2'!BZ11+'Dat2'!CZ11+'Dat2'!DZ11)/4</f>
        <v>2.75</v>
      </c>
      <c r="U11">
        <f>('Dat2'!BA11+'Dat2'!CA11+'Dat2'!DA11+'Dat2'!EA11)/4</f>
        <v>0</v>
      </c>
      <c r="V11">
        <f>('Dat2'!BB11+'Dat2'!CB11+'Dat2'!DB11+'Dat2'!EB11)/4</f>
        <v>0</v>
      </c>
      <c r="W11">
        <f>('Dat2'!BC11+'Dat2'!CC11+'Dat2'!DC11+'Dat2'!EC11)/4</f>
        <v>3.25</v>
      </c>
      <c r="X11">
        <f>('Dat2'!BD11+'Dat2'!CD11+'Dat2'!DD11+'Dat2'!ED11)/4</f>
        <v>1.5</v>
      </c>
      <c r="Y11">
        <f>('Dat2'!BE11+'Dat2'!CE11+'Dat2'!DE11+'Dat2'!EE11)/4</f>
        <v>0</v>
      </c>
      <c r="Z11">
        <f>('Dat2'!BF11+'Dat2'!CF11+'Dat2'!DF11+'Dat2'!EF11)/4</f>
        <v>0</v>
      </c>
      <c r="AA11">
        <f>('Dat2'!BG11+'Dat2'!CG11+'Dat2'!DG11+'Dat2'!EG11)/4</f>
        <v>0.75</v>
      </c>
      <c r="AB11">
        <f>('Dat2'!BH11+'Dat2'!CH11+'Dat2'!DH11+'Dat2'!EH11)/4</f>
        <v>0</v>
      </c>
      <c r="AC11">
        <f>('Dat2'!BI11+'Dat2'!CI11+'Dat2'!DI11+'Dat2'!EI11)/4</f>
        <v>0</v>
      </c>
      <c r="AD11">
        <f>('Dat2'!BJ11+'Dat2'!CJ11+'Dat2'!DJ11+'Dat2'!EJ11)/4</f>
        <v>1.5</v>
      </c>
      <c r="AE11">
        <f>('Dat2'!BK11+'Dat2'!CK11+'Dat2'!DK11+'Dat2'!EK11)/4</f>
        <v>0</v>
      </c>
      <c r="AF11">
        <f>('Dat2'!BL11+'Dat2'!CL11+'Dat2'!DL11+'Dat2'!EL11)/4</f>
        <v>0.5</v>
      </c>
      <c r="AG11" s="8">
        <f t="shared" si="14"/>
        <v>19</v>
      </c>
      <c r="AH11" s="8">
        <f t="shared" si="15"/>
        <v>10.25</v>
      </c>
      <c r="AI11">
        <f>('Dat2'!EM11+'Dat2'!GG11+'Dat2'!IA11+'Dat2'!JU11)/4</f>
        <v>0</v>
      </c>
      <c r="AJ11">
        <f>('Dat2'!EN11+'Dat2'!GH11+'Dat2'!IB11+'Dat2'!JV11)/4</f>
        <v>0</v>
      </c>
      <c r="AK11">
        <f>('Dat2'!EO11+'Dat2'!GI11+'Dat2'!IC11+'Dat2'!JW11)/4</f>
        <v>0</v>
      </c>
      <c r="AL11">
        <f>('Dat2'!EP11+'Dat2'!GJ11+'Dat2'!ID11+'Dat2'!JX11)/4</f>
        <v>0</v>
      </c>
      <c r="AM11">
        <f>('Dat2'!EQ11+'Dat2'!GK11+'Dat2'!IE11+'Dat2'!JY11)/4</f>
        <v>0</v>
      </c>
      <c r="AN11">
        <f>('Dat2'!ER11+'Dat2'!GL11+'Dat2'!IF11+'Dat2'!JZ11)/4</f>
        <v>0</v>
      </c>
      <c r="AO11">
        <f>('Dat2'!ES11+'Dat2'!GM11+'Dat2'!IG11+'Dat2'!KA11)/4</f>
        <v>0</v>
      </c>
      <c r="AP11">
        <f>('Dat2'!ET11+'Dat2'!GN11+'Dat2'!IH11+'Dat2'!KB11)/4</f>
        <v>0</v>
      </c>
      <c r="AQ11">
        <f>('Dat2'!EU11+'Dat2'!GO11+'Dat2'!II11+'Dat2'!KC11)/4</f>
        <v>0</v>
      </c>
      <c r="AR11">
        <f>('Dat2'!EV11+'Dat2'!GP11+'Dat2'!IJ11+'Dat2'!KD11)/4</f>
        <v>0</v>
      </c>
      <c r="AS11">
        <f>('Dat2'!EW11+'Dat2'!GQ11+'Dat2'!IK11+'Dat2'!KE11)/4</f>
        <v>0</v>
      </c>
      <c r="AT11">
        <f>('Dat2'!EX11+'Dat2'!GR11+'Dat2'!IL11+'Dat2'!KF11)/4</f>
        <v>0</v>
      </c>
      <c r="AU11">
        <f>('Dat2'!EY11+'Dat2'!GS11+'Dat2'!IM11+'Dat2'!KG11)/4</f>
        <v>0</v>
      </c>
      <c r="AV11">
        <f>('Dat2'!EZ11+'Dat2'!GT11+'Dat2'!IN11+'Dat2'!KH11)/4</f>
        <v>0</v>
      </c>
      <c r="AW11">
        <f>('Dat2'!FA11+'Dat2'!GU11+'Dat2'!IO11+'Dat2'!KI11)/4</f>
        <v>0</v>
      </c>
      <c r="AX11">
        <f>('Dat2'!FB11+'Dat2'!GV11+'Dat2'!IP11+'Dat2'!KJ11)/4</f>
        <v>0</v>
      </c>
      <c r="AY11">
        <f>('Dat2'!FC11+'Dat2'!GW11+'Dat2'!IQ11+'Dat2'!KK11)/4</f>
        <v>0</v>
      </c>
      <c r="AZ11">
        <f>('Dat2'!FD11+'Dat2'!GX11+'Dat2'!IR11+'Dat2'!KL11)/4</f>
        <v>0</v>
      </c>
      <c r="BA11">
        <f>('Dat2'!FE11+'Dat2'!GY11+'Dat2'!IS11+'Dat2'!KM11)/4</f>
        <v>0</v>
      </c>
      <c r="BB11">
        <f>('Dat2'!FF11+'Dat2'!GZ11+'Dat2'!IT11+'Dat2'!KN11)/4</f>
        <v>0</v>
      </c>
      <c r="BC11">
        <f>('Dat2'!FG11+'Dat2'!HA11+'Dat2'!IU11+'Dat2'!KO11)/4</f>
        <v>0</v>
      </c>
      <c r="BD11">
        <f>('Dat2'!FH11+'Dat2'!HB11+'Dat2'!IV11+'Dat2'!KP11)/4</f>
        <v>0</v>
      </c>
      <c r="BE11">
        <f>('Dat2'!FI11+'Dat2'!HC11+'Dat2'!IW11+'Dat2'!KQ11)/4</f>
        <v>0</v>
      </c>
      <c r="BF11">
        <f>('Dat2'!FJ11+'Dat2'!HD11+'Dat2'!IX11+'Dat2'!KR11)/4</f>
        <v>0</v>
      </c>
      <c r="BG11">
        <f>('Dat2'!FK11+'Dat2'!HE11+'Dat2'!IY11+'Dat2'!KS11)/4</f>
        <v>0</v>
      </c>
      <c r="BH11">
        <f>('Dat2'!FL11+'Dat2'!HF11+'Dat2'!IZ11+'Dat2'!KT11)/4</f>
        <v>0</v>
      </c>
      <c r="BI11">
        <f>('Dat2'!FM11+'Dat2'!HG11+'Dat2'!JA11+'Dat2'!KU11)/4</f>
        <v>0</v>
      </c>
      <c r="BJ11">
        <f>('Dat2'!FN11+'Dat2'!HH11+'Dat2'!JB11+'Dat2'!KV11)/4</f>
        <v>0</v>
      </c>
      <c r="BK11">
        <f>('Dat2'!FO11+'Dat2'!HI11+'Dat2'!JC11+'Dat2'!KW11)/4</f>
        <v>0</v>
      </c>
      <c r="BL11">
        <f>('Dat2'!FP11+'Dat2'!HJ11+'Dat2'!JD11+'Dat2'!KX11)/4</f>
        <v>0</v>
      </c>
      <c r="BM11">
        <f>('Dat2'!FQ11+'Dat2'!HK11+'Dat2'!JE11+'Dat2'!KY11)/4</f>
        <v>0</v>
      </c>
      <c r="BN11">
        <f>('Dat2'!FR11+'Dat2'!HL11+'Dat2'!JF11+'Dat2'!KZ11)/4</f>
        <v>0</v>
      </c>
      <c r="BO11">
        <f>('Dat2'!FS11+'Dat2'!HM11+'Dat2'!JG11+'Dat2'!LA11)/4</f>
        <v>0</v>
      </c>
      <c r="BP11">
        <f>('Dat2'!FT11+'Dat2'!HN11+'Dat2'!JH11+'Dat2'!LB11)/4</f>
        <v>0</v>
      </c>
      <c r="BQ11">
        <f>('Dat2'!FU11+'Dat2'!HO11+'Dat2'!JI11+'Dat2'!LC11)/4</f>
        <v>0</v>
      </c>
      <c r="BR11">
        <f>('Dat2'!FV11+'Dat2'!HP11+'Dat2'!JJ11+'Dat2'!LD11)/4</f>
        <v>0</v>
      </c>
      <c r="BS11">
        <f>('Dat2'!FW11+'Dat2'!HQ11+'Dat2'!JK11+'Dat2'!LE11)/4</f>
        <v>0</v>
      </c>
      <c r="BT11">
        <f>('Dat2'!FX11+'Dat2'!HR11+'Dat2'!JL11+'Dat2'!LF11)/4</f>
        <v>0</v>
      </c>
      <c r="BU11">
        <f>('Dat2'!FY11+'Dat2'!HS11+'Dat2'!JM11+'Dat2'!LG11)/4</f>
        <v>0</v>
      </c>
      <c r="BV11">
        <f>('Dat2'!FZ11+'Dat2'!HT11+'Dat2'!JN11+'Dat2'!LH11)/4</f>
        <v>0</v>
      </c>
      <c r="BW11">
        <f>('Dat2'!GA11+'Dat2'!HU11+'Dat2'!JO11+'Dat2'!LI11)/4</f>
        <v>0</v>
      </c>
      <c r="BX11">
        <f>('Dat2'!GB11+'Dat2'!HV11+'Dat2'!JP11+'Dat2'!LJ11)/4</f>
        <v>0</v>
      </c>
      <c r="BY11">
        <f>('Dat2'!GC11+'Dat2'!HW11+'Dat2'!JQ11+'Dat2'!LK11)/4</f>
        <v>0</v>
      </c>
      <c r="BZ11">
        <f>('Dat2'!GD11+'Dat2'!HX11+'Dat2'!JR11+'Dat2'!LL11)/4</f>
        <v>0.5</v>
      </c>
      <c r="CA11">
        <f>('Dat2'!GE11+'Dat2'!HY11+'Dat2'!JS11+'Dat2'!LM11)/4</f>
        <v>0</v>
      </c>
      <c r="CB11">
        <f>('Dat2'!GF11+'Dat2'!HZ11+'Dat2'!JT11+'Dat2'!LN11)/4</f>
        <v>0</v>
      </c>
      <c r="CC11" s="8">
        <f t="shared" si="10"/>
        <v>0</v>
      </c>
      <c r="CD11" s="8">
        <f t="shared" si="11"/>
        <v>0.5</v>
      </c>
      <c r="CE11">
        <f>('Dat2'!LO11+'Dat2'!NG11+'Dat2'!OY11+'Dat2'!QQ11)/4</f>
        <v>0</v>
      </c>
      <c r="CF11">
        <f>('Dat2'!LP11+'Dat2'!NH11+'Dat2'!OZ11+'Dat2'!QR11)/4</f>
        <v>0</v>
      </c>
      <c r="CG11">
        <f>('Dat2'!LQ11+'Dat2'!NI11+'Dat2'!PA11+'Dat2'!QS11)/4</f>
        <v>0</v>
      </c>
      <c r="CH11">
        <f>('Dat2'!LR11+'Dat2'!NJ11+'Dat2'!PB11+'Dat2'!QT11)/4</f>
        <v>0</v>
      </c>
      <c r="CI11">
        <f>('Dat2'!LS11+'Dat2'!NK11+'Dat2'!PC11+'Dat2'!QU11)/4</f>
        <v>0</v>
      </c>
      <c r="CJ11">
        <f>('Dat2'!LT11+'Dat2'!NL11+'Dat2'!PD11+'Dat2'!QV11)/4</f>
        <v>0</v>
      </c>
      <c r="CK11">
        <f>('Dat2'!LU11+'Dat2'!NM11+'Dat2'!PE11+'Dat2'!QW11)/4</f>
        <v>0</v>
      </c>
      <c r="CL11">
        <f>('Dat2'!LV11+'Dat2'!NN11+'Dat2'!PF11+'Dat2'!QX11)/4</f>
        <v>0</v>
      </c>
      <c r="CM11">
        <f>('Dat2'!LW11+'Dat2'!NO11+'Dat2'!PG11+'Dat2'!QY11)/4</f>
        <v>0</v>
      </c>
      <c r="CN11">
        <f>('Dat2'!LX11+'Dat2'!NP11+'Dat2'!PH11+'Dat2'!QZ11)/4</f>
        <v>0</v>
      </c>
      <c r="CO11">
        <f>('Dat2'!LY11+'Dat2'!NQ11+'Dat2'!PI11+'Dat2'!RA11)/4</f>
        <v>0</v>
      </c>
      <c r="CP11">
        <f>('Dat2'!LZ11+'Dat2'!NR11+'Dat2'!PJ11+'Dat2'!RB11)/4</f>
        <v>0</v>
      </c>
      <c r="CQ11">
        <f>('Dat2'!MA11+'Dat2'!NS11+'Dat2'!PK11+'Dat2'!RC11)/4</f>
        <v>0</v>
      </c>
      <c r="CR11">
        <f>('Dat2'!MB11+'Dat2'!NT11+'Dat2'!PL11+'Dat2'!RD11)/4</f>
        <v>0</v>
      </c>
      <c r="CS11">
        <f>('Dat2'!MC11+'Dat2'!NU11+'Dat2'!PM11+'Dat2'!RE11)/4</f>
        <v>0</v>
      </c>
      <c r="CT11">
        <f>('Dat2'!MD11+'Dat2'!NV11+'Dat2'!PN11+'Dat2'!RF11)/4</f>
        <v>0</v>
      </c>
      <c r="CU11">
        <f>('Dat2'!ME11+'Dat2'!NW11+'Dat2'!PO11+'Dat2'!RG11)/4</f>
        <v>0</v>
      </c>
      <c r="CV11">
        <f>('Dat2'!MF11+'Dat2'!NX11+'Dat2'!PP11+'Dat2'!RH11)/4</f>
        <v>0</v>
      </c>
      <c r="CW11">
        <f>('Dat2'!MG11+'Dat2'!NY11+'Dat2'!PQ11+'Dat2'!RI11)/4</f>
        <v>0</v>
      </c>
      <c r="CX11">
        <f>('Dat2'!MH11+'Dat2'!NZ11+'Dat2'!PR11+'Dat2'!RJ11)/4</f>
        <v>0</v>
      </c>
      <c r="CY11">
        <f>('Dat2'!MI11+'Dat2'!OA11+'Dat2'!PS11+'Dat2'!RK11)/4</f>
        <v>0</v>
      </c>
      <c r="CZ11">
        <f>('Dat2'!MJ11+'Dat2'!OB11+'Dat2'!PT11+'Dat2'!RL11)/4</f>
        <v>0</v>
      </c>
      <c r="DA11">
        <f>('Dat2'!MK11+'Dat2'!OC11+'Dat2'!PU11+'Dat2'!RM11)/4</f>
        <v>0</v>
      </c>
      <c r="DB11">
        <f>('Dat2'!ML11+'Dat2'!OD11+'Dat2'!PV11+'Dat2'!RN11)/4</f>
        <v>0</v>
      </c>
      <c r="DC11">
        <f>('Dat2'!MM11+'Dat2'!OE11+'Dat2'!PW11+'Dat2'!RO11)/4</f>
        <v>0</v>
      </c>
      <c r="DD11">
        <f>('Dat2'!MN11+'Dat2'!OF11+'Dat2'!PX11+'Dat2'!RP11)/4</f>
        <v>0</v>
      </c>
      <c r="DE11">
        <f>('Dat2'!MO11+'Dat2'!OG11+'Dat2'!PY11+'Dat2'!RQ11)/4</f>
        <v>0</v>
      </c>
      <c r="DF11">
        <f>('Dat2'!MP11+'Dat2'!OH11+'Dat2'!PZ11+'Dat2'!RR11)/4</f>
        <v>8.5</v>
      </c>
      <c r="DG11">
        <f>('Dat2'!MQ11+'Dat2'!OI11+'Dat2'!QA11+'Dat2'!RS11)/4</f>
        <v>0</v>
      </c>
      <c r="DH11">
        <f>('Dat2'!MR11+'Dat2'!OJ11+'Dat2'!QB11+'Dat2'!RT11)/4</f>
        <v>0</v>
      </c>
      <c r="DI11">
        <f>('Dat2'!MS11+'Dat2'!OK11+'Dat2'!QC11+'Dat2'!RU11)/4</f>
        <v>0</v>
      </c>
      <c r="DJ11">
        <f>('Dat2'!MT11+'Dat2'!OL11+'Dat2'!QD11+'Dat2'!RV11)/4</f>
        <v>0</v>
      </c>
      <c r="DK11">
        <f>('Dat2'!MU11+'Dat2'!OM11+'Dat2'!QE11+'Dat2'!RW11)/4</f>
        <v>0</v>
      </c>
      <c r="DL11">
        <f>('Dat2'!MV11+'Dat2'!ON11+'Dat2'!QF11+'Dat2'!RX11)/4</f>
        <v>0</v>
      </c>
      <c r="DM11">
        <f>('Dat2'!MW11+'Dat2'!OO11+'Dat2'!QG11+'Dat2'!RY11)/4</f>
        <v>0</v>
      </c>
      <c r="DN11">
        <f>('Dat2'!MX11+'Dat2'!OP11+'Dat2'!QH11+'Dat2'!RZ11)/4</f>
        <v>0</v>
      </c>
      <c r="DO11">
        <f>('Dat2'!MY11+'Dat2'!OQ11+'Dat2'!QI11+'Dat2'!SA11)/4</f>
        <v>0</v>
      </c>
      <c r="DP11">
        <f>('Dat2'!MZ11+'Dat2'!OR11+'Dat2'!QJ11+'Dat2'!SB11)/4</f>
        <v>0</v>
      </c>
      <c r="DQ11">
        <f>('Dat2'!NA11+'Dat2'!OS11+'Dat2'!QK11+'Dat2'!SC11)/4</f>
        <v>0</v>
      </c>
      <c r="DR11">
        <f>('Dat2'!NB11+'Dat2'!OT11+'Dat2'!QL11+'Dat2'!SD11)/4</f>
        <v>0</v>
      </c>
      <c r="DS11">
        <f>('Dat2'!NC11+'Dat2'!OU11+'Dat2'!QM11+'Dat2'!SE11)/4</f>
        <v>0</v>
      </c>
      <c r="DT11">
        <f>('Dat2'!ND11+'Dat2'!OV11+'Dat2'!QN11+'Dat2'!SF11)/4</f>
        <v>0</v>
      </c>
      <c r="DU11">
        <f>('Dat2'!NE11+'Dat2'!OW11+'Dat2'!QO11+'Dat2'!SG11)/4</f>
        <v>0</v>
      </c>
      <c r="DV11">
        <f>('Dat2'!NF11+'Dat2'!OX11+'Dat2'!QP11+'Dat2'!SH11)/4</f>
        <v>0</v>
      </c>
      <c r="DW11" s="8">
        <f t="shared" si="20"/>
        <v>0</v>
      </c>
      <c r="DX11" s="8">
        <f t="shared" si="21"/>
        <v>8.5</v>
      </c>
      <c r="DY11" s="130">
        <f>'Dat2'!SI11+'Dat2'!SK11+'Dat2'!SM11+'Dat2'!SO11</f>
        <v>14</v>
      </c>
      <c r="DZ11" s="130">
        <f>'Dat2'!SJ11+'Dat2'!SL11+'Dat2'!SN11+'Dat2'!SP11</f>
        <v>0</v>
      </c>
      <c r="EA11">
        <f>('Dat2'!SQ11+'Dat2'!SY11+'Dat2'!TG11+'Dat2'!TO11)/4</f>
        <v>0.5</v>
      </c>
      <c r="EB11">
        <f>('Dat2'!SR11+'Dat2'!SZ11+'Dat2'!TH11+'Dat2'!TP11)/4</f>
        <v>0</v>
      </c>
      <c r="EC11">
        <f>('Dat2'!SS11+'Dat2'!TA11+'Dat2'!TI11+'Dat2'!TQ11)/4</f>
        <v>0.25</v>
      </c>
      <c r="ED11">
        <f>('Dat2'!ST11+'Dat2'!TB11+'Dat2'!TJ11+'Dat2'!TR11)/4</f>
        <v>1</v>
      </c>
      <c r="EE11">
        <f>('Dat2'!SU11+'Dat2'!TC11+'Dat2'!TK11+'Dat2'!TS11)/4</f>
        <v>0</v>
      </c>
      <c r="EF11">
        <f>('Dat2'!SV11+'Dat2'!TD11+'Dat2'!TL11+'Dat2'!TT11)/4</f>
        <v>0</v>
      </c>
      <c r="EG11">
        <f>('Dat2'!SW11+'Dat2'!TE11+'Dat2'!TM11+'Dat2'!TU11)/4</f>
        <v>0</v>
      </c>
      <c r="EH11">
        <f>('Dat2'!SX11+'Dat2'!TF11+'Dat2'!TN11+'Dat2'!TV11)/4</f>
        <v>0</v>
      </c>
      <c r="EI11" s="8">
        <f t="shared" si="22"/>
        <v>1.75</v>
      </c>
      <c r="EJ11" s="8">
        <f t="shared" si="23"/>
        <v>0</v>
      </c>
      <c r="EK11">
        <f>('Dat2'!TW11+'Dat2'!UA11)/2</f>
        <v>50</v>
      </c>
      <c r="EL11">
        <f>('Dat2'!TX11+'Dat2'!UB11)/2</f>
        <v>9</v>
      </c>
      <c r="EM11">
        <f>('Dat2'!TY11+'Dat2'!UC11)/2</f>
        <v>0</v>
      </c>
      <c r="EN11">
        <f>('Dat2'!TZ11+'Dat2'!UD11)/2</f>
        <v>0</v>
      </c>
      <c r="EO11">
        <f>('Dat2'!UE11+'Dat2'!UN11)/2</f>
        <v>0</v>
      </c>
      <c r="EP11">
        <f>('Dat2'!UF11+'Dat2'!UO11)/2</f>
        <v>4</v>
      </c>
      <c r="EQ11">
        <f>('Dat2'!UG11+'Dat2'!UP11)/2</f>
        <v>10</v>
      </c>
      <c r="ER11">
        <f>('Dat2'!UH11+'Dat2'!UQ11)/2</f>
        <v>19</v>
      </c>
      <c r="ES11">
        <f>('Dat2'!UI11+'Dat2'!UR11)/2</f>
        <v>10.5</v>
      </c>
      <c r="ET11">
        <f>('Dat2'!UJ11+'Dat2'!US11)/2</f>
        <v>10</v>
      </c>
      <c r="EU11">
        <f>('Dat2'!UK11+'Dat2'!UT11)/2</f>
        <v>2</v>
      </c>
      <c r="EV11">
        <f>('Dat2'!UL11+'Dat2'!UU11)/2</f>
        <v>0</v>
      </c>
      <c r="EW11">
        <f>('Dat2'!UM11+'Dat2'!UV11)/2</f>
        <v>0</v>
      </c>
      <c r="EX11">
        <f>('Dat2'!UX11+'Dat2'!VI11)/2</f>
        <v>20.5</v>
      </c>
      <c r="EY11">
        <f>('Dat2'!UY11+'Dat2'!VJ11)/2</f>
        <v>8</v>
      </c>
      <c r="EZ11">
        <f>('Dat2'!UZ11+'Dat2'!VK11)/2</f>
        <v>1</v>
      </c>
      <c r="FA11">
        <f>('Dat2'!VA11+'Dat2'!VL11)/2</f>
        <v>1</v>
      </c>
      <c r="FB11">
        <f>('Dat2'!VB11+'Dat2'!VM11)/2</f>
        <v>2</v>
      </c>
      <c r="FC11">
        <f>('Dat2'!VC11+'Dat2'!VN11)/2</f>
        <v>0</v>
      </c>
      <c r="FD11">
        <f>('Dat2'!VD11+'Dat2'!VO11)/2</f>
        <v>0</v>
      </c>
      <c r="FE11">
        <f>('Dat2'!VE11+'Dat2'!VP11)/2</f>
        <v>4</v>
      </c>
      <c r="FF11">
        <f>('Dat2'!VF11+'Dat2'!VQ11)/2</f>
        <v>0.5</v>
      </c>
      <c r="FG11">
        <f>('Dat2'!VH11+'Dat2'!VS11)/2</f>
        <v>2.5</v>
      </c>
      <c r="FH11">
        <f>('Dat2'!VG11+'Dat2'!VR11)/2</f>
        <v>4</v>
      </c>
      <c r="FI11">
        <f>('Dat2'!VT11+'Dat2'!VY11)/2</f>
        <v>29</v>
      </c>
      <c r="FJ11">
        <f>('Dat2'!VU11+'Dat2'!VZ11)/2</f>
        <v>6</v>
      </c>
      <c r="FK11">
        <f>('Dat2'!VV11+'Dat2'!WA11)/2</f>
        <v>12</v>
      </c>
      <c r="FL11">
        <f>('Dat2'!VW11+'Dat2'!WB11)/2</f>
        <v>0</v>
      </c>
      <c r="FM11">
        <f>('Dat2'!VX11+'Dat2'!WC11)/2</f>
        <v>4.5</v>
      </c>
      <c r="FT11">
        <f>'Dat2'!WJ11</f>
        <v>0</v>
      </c>
      <c r="FU11">
        <f>'Dat2'!WK11</f>
        <v>0</v>
      </c>
      <c r="FV11">
        <f>'Dat2'!WL11</f>
        <v>0</v>
      </c>
      <c r="FW11">
        <f>'Dat2'!WM11</f>
        <v>0</v>
      </c>
      <c r="FX11">
        <f>'Dat2'!WN11</f>
        <v>77</v>
      </c>
      <c r="FY11">
        <f>'Dat2'!WO11</f>
        <v>140</v>
      </c>
      <c r="FZ11">
        <f>'Dat2'!WP11</f>
        <v>3</v>
      </c>
      <c r="GA11">
        <f>'Dat2'!WQ11</f>
        <v>0</v>
      </c>
      <c r="GB11">
        <f>'Dat2'!WR11</f>
        <v>3</v>
      </c>
      <c r="GC11">
        <f>'Dat2'!WS11</f>
        <v>4</v>
      </c>
      <c r="GD11">
        <f>'Dat2'!WT11</f>
        <v>0</v>
      </c>
      <c r="GE11">
        <f>'Dat2'!WU11</f>
        <v>3</v>
      </c>
      <c r="GF11">
        <f>'Dat2'!WV11</f>
        <v>0</v>
      </c>
      <c r="GG11">
        <f>'Dat2'!WW11</f>
        <v>0</v>
      </c>
      <c r="GH11">
        <f>'Dat2'!WX11</f>
        <v>0</v>
      </c>
      <c r="GI11">
        <f>'Dat2'!WY11</f>
        <v>0</v>
      </c>
      <c r="GJ11">
        <f>'Dat2'!WZ11</f>
        <v>13</v>
      </c>
      <c r="GK11">
        <f>'Dat2'!XA11</f>
        <v>53</v>
      </c>
      <c r="GL11">
        <f>'Dat2'!XB11</f>
        <v>9</v>
      </c>
      <c r="GM11">
        <f>'Dat2'!XC11</f>
        <v>6</v>
      </c>
      <c r="GN11">
        <f>'Dat2'!XD11</f>
        <v>29</v>
      </c>
      <c r="GO11">
        <f>'Dat2'!XE11</f>
        <v>3</v>
      </c>
      <c r="GP11" s="8">
        <f>'Dat2'!XP11</f>
        <v>0</v>
      </c>
      <c r="GQ11" s="8">
        <f>'Dat2'!XQ11</f>
        <v>0</v>
      </c>
      <c r="GR11" s="552">
        <f>'Dat2'!XR11</f>
        <v>19</v>
      </c>
      <c r="GS11" s="552">
        <f>'Dat2'!XS11</f>
        <v>0</v>
      </c>
      <c r="GT11" s="552">
        <f>'Dat2'!XT11</f>
        <v>0</v>
      </c>
      <c r="GU11" s="552">
        <f>'Dat2'!XU11</f>
        <v>22</v>
      </c>
      <c r="GV11" s="552">
        <f>'Dat2'!XV11</f>
        <v>6</v>
      </c>
      <c r="GW11" s="552">
        <f>'Dat2'!XW11</f>
        <v>0</v>
      </c>
      <c r="GX11" s="552">
        <f>'Dat2'!XX11</f>
        <v>0</v>
      </c>
      <c r="GY11" s="552">
        <f>'Dat2'!XY11</f>
        <v>0</v>
      </c>
      <c r="GZ11" s="552">
        <f>'Dat2'!XZ11</f>
        <v>0</v>
      </c>
      <c r="HA11" s="552">
        <f>'Dat2'!YA11</f>
        <v>0</v>
      </c>
      <c r="HB11" s="552">
        <f>'Dat2'!YB11</f>
        <v>3</v>
      </c>
      <c r="HC11" s="552">
        <f>'Dat2'!YC11</f>
        <v>0</v>
      </c>
      <c r="HD11" s="552">
        <f>'Dat2'!YD11</f>
        <v>3</v>
      </c>
      <c r="HE11" s="552">
        <f>'Dat2'!YE11</f>
        <v>16</v>
      </c>
      <c r="HF11" s="552">
        <f>'Dat2'!YF11</f>
        <v>0</v>
      </c>
      <c r="HG11" s="552">
        <f>'Dat2'!YG11</f>
        <v>0</v>
      </c>
      <c r="HH11" s="552">
        <f>'Dat2'!YH11</f>
        <v>27</v>
      </c>
      <c r="HI11" s="552">
        <f>'Dat2'!YI11</f>
        <v>8</v>
      </c>
      <c r="HJ11" s="552">
        <f>'Dat2'!YJ11</f>
        <v>0</v>
      </c>
      <c r="HK11" s="552">
        <f>'Dat2'!YK11</f>
        <v>0</v>
      </c>
      <c r="HL11" s="552">
        <f>'Dat2'!YL11</f>
        <v>3</v>
      </c>
      <c r="HM11" s="552">
        <f>'Dat2'!YM11</f>
        <v>0</v>
      </c>
      <c r="HN11" s="552">
        <f>'Dat2'!YN11</f>
        <v>0</v>
      </c>
      <c r="HO11" s="552">
        <f>'Dat2'!YO11</f>
        <v>2</v>
      </c>
      <c r="HP11" s="552">
        <f>'Dat2'!YP11</f>
        <v>0</v>
      </c>
      <c r="HQ11" s="552">
        <f>'Dat2'!YQ11</f>
        <v>2</v>
      </c>
      <c r="HR11" s="8">
        <f t="shared" si="16"/>
        <v>53</v>
      </c>
      <c r="HS11" s="8">
        <f t="shared" si="17"/>
        <v>58</v>
      </c>
      <c r="HT11">
        <f>'Dat2'!YR11</f>
        <v>0</v>
      </c>
      <c r="HU11">
        <f>'Dat2'!YS11</f>
        <v>4</v>
      </c>
      <c r="HV11">
        <f>'Dat2'!YT11</f>
        <v>0</v>
      </c>
      <c r="HW11">
        <f>'Dat2'!YU11</f>
        <v>0</v>
      </c>
      <c r="HX11">
        <f>'Dat2'!YV11</f>
        <v>0</v>
      </c>
      <c r="HY11">
        <f>'Dat2'!YW11</f>
        <v>0</v>
      </c>
      <c r="HZ11">
        <f>'Dat2'!YX11</f>
        <v>0</v>
      </c>
      <c r="IA11">
        <f>'Dat2'!YY11</f>
        <v>0</v>
      </c>
      <c r="IB11">
        <f>'Dat2'!YZ11</f>
        <v>0</v>
      </c>
      <c r="IC11">
        <f>'Dat2'!ZA11</f>
        <v>0</v>
      </c>
      <c r="ID11">
        <f>'Dat2'!ZB11</f>
        <v>0</v>
      </c>
      <c r="IE11">
        <f>'Dat2'!ZC11</f>
        <v>0</v>
      </c>
      <c r="IF11">
        <f>'Dat2'!ZD11</f>
        <v>0</v>
      </c>
      <c r="IG11">
        <f>'Dat2'!ZE11</f>
        <v>0</v>
      </c>
      <c r="IH11">
        <f>'Dat2'!ZF11</f>
        <v>0</v>
      </c>
      <c r="II11">
        <f>'Dat2'!ZG11</f>
        <v>0</v>
      </c>
      <c r="IJ11">
        <f>'Dat2'!ZH11</f>
        <v>0</v>
      </c>
      <c r="IK11">
        <f>'Dat2'!ZI11</f>
        <v>0</v>
      </c>
      <c r="IL11">
        <f>'Dat2'!ZJ11</f>
        <v>0</v>
      </c>
      <c r="IM11">
        <f>'Dat2'!ZK11</f>
        <v>0</v>
      </c>
      <c r="IN11">
        <f>'Dat2'!ZL11</f>
        <v>0</v>
      </c>
      <c r="IO11">
        <f>'Dat2'!ZM11</f>
        <v>0</v>
      </c>
      <c r="IP11">
        <f>'Dat2'!ZN11</f>
        <v>0</v>
      </c>
      <c r="IQ11">
        <f>'Dat2'!ZO11</f>
        <v>0</v>
      </c>
      <c r="IR11">
        <f>'Dat2'!ZP11</f>
        <v>47</v>
      </c>
      <c r="IS11">
        <f>'Dat2'!ZQ11</f>
        <v>0</v>
      </c>
      <c r="IT11">
        <f>'Dat2'!ZR11</f>
        <v>0</v>
      </c>
      <c r="IU11">
        <f>'Dat2'!ZS11</f>
        <v>0</v>
      </c>
      <c r="IV11">
        <f>'Dat2'!ZT11</f>
        <v>0</v>
      </c>
      <c r="IW11">
        <f>'Dat2'!ZU11</f>
        <v>0</v>
      </c>
      <c r="IX11">
        <f>'Dat2'!ZV11</f>
        <v>0</v>
      </c>
      <c r="IY11">
        <f>'Dat2'!ZW11</f>
        <v>0</v>
      </c>
      <c r="IZ11">
        <f>'Dat2'!ZX11</f>
        <v>0</v>
      </c>
      <c r="JA11">
        <f>'Dat2'!ZY11</f>
        <v>0</v>
      </c>
      <c r="JB11">
        <f>'Dat2'!ZZ11</f>
        <v>0</v>
      </c>
      <c r="JC11">
        <f>'Dat2'!AAA11</f>
        <v>0</v>
      </c>
      <c r="JD11">
        <f>'Dat2'!AAB11</f>
        <v>0</v>
      </c>
      <c r="JE11">
        <f>'Dat2'!AAC11</f>
        <v>0</v>
      </c>
      <c r="JF11">
        <f>'Dat2'!AAD11</f>
        <v>0</v>
      </c>
      <c r="JG11">
        <f>'Dat2'!AAE11</f>
        <v>0</v>
      </c>
      <c r="JH11">
        <f>'Dat2'!AAF11</f>
        <v>0</v>
      </c>
      <c r="JI11">
        <f>'Dat2'!AAG11</f>
        <v>0</v>
      </c>
      <c r="JJ11">
        <f>'Dat2'!AAH11</f>
        <v>0</v>
      </c>
      <c r="JK11">
        <f>'Dat2'!AAI11</f>
        <v>0</v>
      </c>
      <c r="JL11">
        <f>'Dat2'!AAJ11</f>
        <v>0</v>
      </c>
      <c r="JM11">
        <f>'Dat2'!AAK11</f>
        <v>0</v>
      </c>
      <c r="JN11" s="8">
        <f t="shared" si="12"/>
        <v>4</v>
      </c>
      <c r="JO11" s="8">
        <f t="shared" si="13"/>
        <v>47</v>
      </c>
      <c r="JP11">
        <f>'Dat2'!AAL11</f>
        <v>0</v>
      </c>
      <c r="JQ11">
        <f>'Dat2'!AAM11</f>
        <v>0</v>
      </c>
      <c r="JR11">
        <f>'Dat2'!AAN11</f>
        <v>0</v>
      </c>
      <c r="JS11">
        <f>'Dat2'!AAO11</f>
        <v>0</v>
      </c>
      <c r="JT11">
        <f>'Dat2'!AAP11</f>
        <v>0</v>
      </c>
      <c r="JU11">
        <f>'Dat2'!AAQ11</f>
        <v>0</v>
      </c>
      <c r="JV11">
        <f>'Dat2'!AAR11</f>
        <v>0</v>
      </c>
      <c r="JW11">
        <f>'Dat2'!AAS11</f>
        <v>0</v>
      </c>
      <c r="JX11">
        <f>'Dat2'!AAT11</f>
        <v>0</v>
      </c>
      <c r="JY11">
        <f>'Dat2'!AAU11</f>
        <v>0</v>
      </c>
      <c r="JZ11">
        <f>'Dat2'!AAV11</f>
        <v>0</v>
      </c>
      <c r="KA11">
        <f>'Dat2'!AAW11</f>
        <v>0</v>
      </c>
      <c r="KB11">
        <f>'Dat2'!AAX11</f>
        <v>0</v>
      </c>
      <c r="KC11">
        <f>'Dat2'!AAY11</f>
        <v>0</v>
      </c>
      <c r="KD11">
        <f>'Dat2'!AAZ11</f>
        <v>0</v>
      </c>
      <c r="KE11">
        <f>'Dat2'!ABA11</f>
        <v>0</v>
      </c>
      <c r="KF11">
        <f>'Dat2'!ABB11</f>
        <v>0</v>
      </c>
      <c r="KG11">
        <f>'Dat2'!ABC11</f>
        <v>0</v>
      </c>
      <c r="KH11">
        <f>'Dat2'!ABD11</f>
        <v>0</v>
      </c>
      <c r="KI11">
        <f>'Dat2'!ABE11</f>
        <v>0</v>
      </c>
      <c r="KJ11">
        <f>'Dat2'!ABF11</f>
        <v>0</v>
      </c>
      <c r="KK11">
        <f>'Dat2'!ABG11</f>
        <v>25</v>
      </c>
      <c r="KL11">
        <f>'Dat2'!ABH11</f>
        <v>0</v>
      </c>
      <c r="KM11">
        <f>'Dat2'!ABI11</f>
        <v>0</v>
      </c>
      <c r="KN11">
        <f>'Dat2'!ABJ11</f>
        <v>0</v>
      </c>
      <c r="KO11">
        <f>'Dat2'!ABK11</f>
        <v>0</v>
      </c>
      <c r="KP11">
        <f>'Dat2'!ABL11</f>
        <v>0</v>
      </c>
      <c r="KQ11">
        <f>'Dat2'!ABM11</f>
        <v>0</v>
      </c>
      <c r="KR11">
        <f>'Dat2'!ABN11</f>
        <v>0</v>
      </c>
      <c r="KS11">
        <f>'Dat2'!ABO11</f>
        <v>0</v>
      </c>
      <c r="KT11">
        <f>'Dat2'!ABP11</f>
        <v>0</v>
      </c>
      <c r="KU11">
        <f>'Dat2'!ABQ11</f>
        <v>0</v>
      </c>
      <c r="KV11">
        <f>'Dat2'!ABR11</f>
        <v>0</v>
      </c>
      <c r="KW11">
        <f>'Dat2'!ABS11</f>
        <v>0</v>
      </c>
      <c r="KX11">
        <f>'Dat2'!ABT11</f>
        <v>0</v>
      </c>
      <c r="KY11">
        <f>'Dat2'!ABU11</f>
        <v>0</v>
      </c>
      <c r="KZ11">
        <f>'Dat2'!ABV11</f>
        <v>0</v>
      </c>
      <c r="LA11">
        <f>'Dat2'!ABW11</f>
        <v>0</v>
      </c>
      <c r="LB11">
        <f>'Dat2'!ABX11</f>
        <v>0</v>
      </c>
      <c r="LC11">
        <f>'Dat2'!ABY11</f>
        <v>0</v>
      </c>
      <c r="LD11">
        <f>'Dat2'!ABZ11</f>
        <v>0</v>
      </c>
      <c r="LE11">
        <f>'Dat2'!ACA11</f>
        <v>0</v>
      </c>
      <c r="LF11">
        <f>'Dat2'!ACB11</f>
        <v>0</v>
      </c>
      <c r="LG11">
        <f>'Dat2'!ACC11</f>
        <v>0</v>
      </c>
      <c r="LH11" s="8">
        <f t="shared" si="18"/>
        <v>25</v>
      </c>
      <c r="LI11" s="8">
        <f t="shared" si="19"/>
        <v>0</v>
      </c>
      <c r="LJ11" s="127">
        <f>'Dat2'!ACD11</f>
        <v>4</v>
      </c>
      <c r="LN11">
        <f>'Dat2'!ACE11</f>
        <v>3</v>
      </c>
    </row>
    <row r="12" spans="2:326">
      <c r="B12" t="str">
        <f>'Dat2'!F12</f>
        <v>Sør-Trøndelag</v>
      </c>
      <c r="C12" s="75" t="s">
        <v>1290</v>
      </c>
      <c r="D12" t="str">
        <f>'Dat2'!H12</f>
        <v>Oppfølgingsklasse</v>
      </c>
      <c r="E12" s="8">
        <f>('Dat2'!AE12+'Dat2'!AG12+'Dat2'!AI12+'Dat2'!AK12)/4</f>
        <v>0</v>
      </c>
      <c r="F12" s="8">
        <f>('Dat2'!AF12+'Dat2'!AH12+'Dat2'!AJ12+'Dat2'!AL12)/4</f>
        <v>0</v>
      </c>
      <c r="G12">
        <f>('Dat2'!AM12+'Dat2'!BM12+'Dat2'!CM12+'Dat2'!DM12)/4</f>
        <v>2.5</v>
      </c>
      <c r="H12">
        <f>('Dat2'!AN12+'Dat2'!BN12+'Dat2'!CN12+'Dat2'!DN12)/4</f>
        <v>0</v>
      </c>
      <c r="I12">
        <f>('Dat2'!AO12+'Dat2'!BO12+'Dat2'!CO12+'Dat2'!DO12)/4</f>
        <v>0</v>
      </c>
      <c r="J12">
        <f>('Dat2'!AP12+'Dat2'!BP12+'Dat2'!CP12+'Dat2'!DP12)/4</f>
        <v>5.25</v>
      </c>
      <c r="K12">
        <f>('Dat2'!AQ12+'Dat2'!BQ12+'Dat2'!CQ12+'Dat2'!DQ12)/4</f>
        <v>0.25</v>
      </c>
      <c r="L12">
        <f>('Dat2'!AR12+'Dat2'!BR12+'Dat2'!CR12+'Dat2'!DR12)/4</f>
        <v>0.25</v>
      </c>
      <c r="M12">
        <f>('Dat2'!AS12+'Dat2'!BS12+'Dat2'!CS12+'Dat2'!DS12)/4</f>
        <v>0</v>
      </c>
      <c r="N12">
        <f>('Dat2'!AT12+'Dat2'!BT12+'Dat2'!CT12+'Dat2'!DT12)/4</f>
        <v>0</v>
      </c>
      <c r="O12">
        <f>('Dat2'!AU12+'Dat2'!BU12+'Dat2'!CU12+'Dat2'!DU12)/4</f>
        <v>0</v>
      </c>
      <c r="P12">
        <f>('Dat2'!AV12+'Dat2'!BV12+'Dat2'!CV12+'Dat2'!DV12)/4</f>
        <v>0</v>
      </c>
      <c r="Q12">
        <f>('Dat2'!AW12+'Dat2'!BW12+'Dat2'!CW12+'Dat2'!DW12)/4</f>
        <v>0</v>
      </c>
      <c r="R12">
        <f>('Dat2'!AX12+'Dat2'!BX12+'Dat2'!CX12+'Dat2'!DX12)/4</f>
        <v>0</v>
      </c>
      <c r="S12">
        <f>('Dat2'!AY12+'Dat2'!BY12+'Dat2'!CY12+'Dat2'!DY12)/4</f>
        <v>0</v>
      </c>
      <c r="T12">
        <f>('Dat2'!AZ12+'Dat2'!BZ12+'Dat2'!CZ12+'Dat2'!DZ12)/4</f>
        <v>2.25</v>
      </c>
      <c r="U12">
        <f>('Dat2'!BA12+'Dat2'!CA12+'Dat2'!DA12+'Dat2'!EA12)/4</f>
        <v>0</v>
      </c>
      <c r="V12">
        <f>('Dat2'!BB12+'Dat2'!CB12+'Dat2'!DB12+'Dat2'!EB12)/4</f>
        <v>0</v>
      </c>
      <c r="W12">
        <f>('Dat2'!BC12+'Dat2'!CC12+'Dat2'!DC12+'Dat2'!EC12)/4</f>
        <v>5.25</v>
      </c>
      <c r="X12">
        <f>('Dat2'!BD12+'Dat2'!CD12+'Dat2'!DD12+'Dat2'!ED12)/4</f>
        <v>0</v>
      </c>
      <c r="Y12">
        <f>('Dat2'!BE12+'Dat2'!CE12+'Dat2'!DE12+'Dat2'!EE12)/4</f>
        <v>1.5</v>
      </c>
      <c r="Z12">
        <f>('Dat2'!BF12+'Dat2'!CF12+'Dat2'!DF12+'Dat2'!EF12)/4</f>
        <v>0</v>
      </c>
      <c r="AA12">
        <f>('Dat2'!BG12+'Dat2'!CG12+'Dat2'!DG12+'Dat2'!EG12)/4</f>
        <v>0</v>
      </c>
      <c r="AB12">
        <f>('Dat2'!BH12+'Dat2'!CH12+'Dat2'!DH12+'Dat2'!EH12)/4</f>
        <v>0</v>
      </c>
      <c r="AC12">
        <f>('Dat2'!BI12+'Dat2'!CI12+'Dat2'!DI12+'Dat2'!EI12)/4</f>
        <v>0</v>
      </c>
      <c r="AD12">
        <f>('Dat2'!BJ12+'Dat2'!CJ12+'Dat2'!DJ12+'Dat2'!EJ12)/4</f>
        <v>0.25</v>
      </c>
      <c r="AE12">
        <f>('Dat2'!BK12+'Dat2'!CK12+'Dat2'!DK12+'Dat2'!EK12)/4</f>
        <v>0</v>
      </c>
      <c r="AF12">
        <f>('Dat2'!BL12+'Dat2'!CL12+'Dat2'!DL12+'Dat2'!EL12)/4</f>
        <v>0.25</v>
      </c>
      <c r="AG12" s="8">
        <f t="shared" si="14"/>
        <v>8.25</v>
      </c>
      <c r="AH12" s="8">
        <f t="shared" si="15"/>
        <v>9.5</v>
      </c>
      <c r="AI12">
        <f>('Dat2'!EM12+'Dat2'!GG12+'Dat2'!IA12+'Dat2'!JU12)/4</f>
        <v>0</v>
      </c>
      <c r="AJ12">
        <f>('Dat2'!EN12+'Dat2'!GH12+'Dat2'!IB12+'Dat2'!JV12)/4</f>
        <v>0</v>
      </c>
      <c r="AK12">
        <f>('Dat2'!EO12+'Dat2'!GI12+'Dat2'!IC12+'Dat2'!JW12)/4</f>
        <v>0</v>
      </c>
      <c r="AL12">
        <f>('Dat2'!EP12+'Dat2'!GJ12+'Dat2'!ID12+'Dat2'!JX12)/4</f>
        <v>0</v>
      </c>
      <c r="AM12">
        <f>('Dat2'!EQ12+'Dat2'!GK12+'Dat2'!IE12+'Dat2'!JY12)/4</f>
        <v>0</v>
      </c>
      <c r="AN12">
        <f>('Dat2'!ER12+'Dat2'!GL12+'Dat2'!IF12+'Dat2'!JZ12)/4</f>
        <v>0</v>
      </c>
      <c r="AO12">
        <f>('Dat2'!ES12+'Dat2'!GM12+'Dat2'!IG12+'Dat2'!KA12)/4</f>
        <v>0</v>
      </c>
      <c r="AP12">
        <f>('Dat2'!ET12+'Dat2'!GN12+'Dat2'!IH12+'Dat2'!KB12)/4</f>
        <v>0</v>
      </c>
      <c r="AQ12">
        <f>('Dat2'!EU12+'Dat2'!GO12+'Dat2'!II12+'Dat2'!KC12)/4</f>
        <v>0</v>
      </c>
      <c r="AR12">
        <f>('Dat2'!EV12+'Dat2'!GP12+'Dat2'!IJ12+'Dat2'!KD12)/4</f>
        <v>0</v>
      </c>
      <c r="AS12">
        <f>('Dat2'!EW12+'Dat2'!GQ12+'Dat2'!IK12+'Dat2'!KE12)/4</f>
        <v>0</v>
      </c>
      <c r="AT12">
        <f>('Dat2'!EX12+'Dat2'!GR12+'Dat2'!IL12+'Dat2'!KF12)/4</f>
        <v>0</v>
      </c>
      <c r="AU12">
        <f>('Dat2'!EY12+'Dat2'!GS12+'Dat2'!IM12+'Dat2'!KG12)/4</f>
        <v>0</v>
      </c>
      <c r="AV12">
        <f>('Dat2'!EZ12+'Dat2'!GT12+'Dat2'!IN12+'Dat2'!KH12)/4</f>
        <v>0</v>
      </c>
      <c r="AW12">
        <f>('Dat2'!FA12+'Dat2'!GU12+'Dat2'!IO12+'Dat2'!KI12)/4</f>
        <v>0</v>
      </c>
      <c r="AX12">
        <f>('Dat2'!FB12+'Dat2'!GV12+'Dat2'!IP12+'Dat2'!KJ12)/4</f>
        <v>0</v>
      </c>
      <c r="AY12">
        <f>('Dat2'!FC12+'Dat2'!GW12+'Dat2'!IQ12+'Dat2'!KK12)/4</f>
        <v>0</v>
      </c>
      <c r="AZ12">
        <f>('Dat2'!FD12+'Dat2'!GX12+'Dat2'!IR12+'Dat2'!KL12)/4</f>
        <v>0</v>
      </c>
      <c r="BA12">
        <f>('Dat2'!FE12+'Dat2'!GY12+'Dat2'!IS12+'Dat2'!KM12)/4</f>
        <v>0</v>
      </c>
      <c r="BB12">
        <f>('Dat2'!FF12+'Dat2'!GZ12+'Dat2'!IT12+'Dat2'!KN12)/4</f>
        <v>0</v>
      </c>
      <c r="BC12">
        <f>('Dat2'!FG12+'Dat2'!HA12+'Dat2'!IU12+'Dat2'!KO12)/4</f>
        <v>0</v>
      </c>
      <c r="BD12">
        <f>('Dat2'!FH12+'Dat2'!HB12+'Dat2'!IV12+'Dat2'!KP12)/4</f>
        <v>0</v>
      </c>
      <c r="BE12">
        <f>('Dat2'!FI12+'Dat2'!HC12+'Dat2'!IW12+'Dat2'!KQ12)/4</f>
        <v>0</v>
      </c>
      <c r="BF12">
        <f>('Dat2'!FJ12+'Dat2'!HD12+'Dat2'!IX12+'Dat2'!KR12)/4</f>
        <v>0</v>
      </c>
      <c r="BG12">
        <f>('Dat2'!FK12+'Dat2'!HE12+'Dat2'!IY12+'Dat2'!KS12)/4</f>
        <v>1</v>
      </c>
      <c r="BH12">
        <f>('Dat2'!FL12+'Dat2'!HF12+'Dat2'!IZ12+'Dat2'!KT12)/4</f>
        <v>0</v>
      </c>
      <c r="BI12">
        <f>('Dat2'!FM12+'Dat2'!HG12+'Dat2'!JA12+'Dat2'!KU12)/4</f>
        <v>0</v>
      </c>
      <c r="BJ12">
        <f>('Dat2'!FN12+'Dat2'!HH12+'Dat2'!JB12+'Dat2'!KV12)/4</f>
        <v>0</v>
      </c>
      <c r="BK12">
        <f>('Dat2'!FO12+'Dat2'!HI12+'Dat2'!JC12+'Dat2'!KW12)/4</f>
        <v>0</v>
      </c>
      <c r="BL12">
        <f>('Dat2'!FP12+'Dat2'!HJ12+'Dat2'!JD12+'Dat2'!KX12)/4</f>
        <v>0</v>
      </c>
      <c r="BM12">
        <f>('Dat2'!FQ12+'Dat2'!HK12+'Dat2'!JE12+'Dat2'!KY12)/4</f>
        <v>0</v>
      </c>
      <c r="BN12">
        <f>('Dat2'!FR12+'Dat2'!HL12+'Dat2'!JF12+'Dat2'!KZ12)/4</f>
        <v>0</v>
      </c>
      <c r="BO12">
        <f>('Dat2'!FS12+'Dat2'!HM12+'Dat2'!JG12+'Dat2'!LA12)/4</f>
        <v>0</v>
      </c>
      <c r="BP12">
        <f>('Dat2'!FT12+'Dat2'!HN12+'Dat2'!JH12+'Dat2'!LB12)/4</f>
        <v>0</v>
      </c>
      <c r="BQ12">
        <f>('Dat2'!FU12+'Dat2'!HO12+'Dat2'!JI12+'Dat2'!LC12)/4</f>
        <v>0</v>
      </c>
      <c r="BR12">
        <f>('Dat2'!FV12+'Dat2'!HP12+'Dat2'!JJ12+'Dat2'!LD12)/4</f>
        <v>0</v>
      </c>
      <c r="BS12">
        <f>('Dat2'!FW12+'Dat2'!HQ12+'Dat2'!JK12+'Dat2'!LE12)/4</f>
        <v>0</v>
      </c>
      <c r="BT12">
        <f>('Dat2'!FX12+'Dat2'!HR12+'Dat2'!JL12+'Dat2'!LF12)/4</f>
        <v>0</v>
      </c>
      <c r="BU12">
        <f>('Dat2'!FY12+'Dat2'!HS12+'Dat2'!JM12+'Dat2'!LG12)/4</f>
        <v>0</v>
      </c>
      <c r="BV12">
        <f>('Dat2'!FZ12+'Dat2'!HT12+'Dat2'!JN12+'Dat2'!LH12)/4</f>
        <v>0</v>
      </c>
      <c r="BW12">
        <f>('Dat2'!GA12+'Dat2'!HU12+'Dat2'!JO12+'Dat2'!LI12)/4</f>
        <v>0</v>
      </c>
      <c r="BX12">
        <f>('Dat2'!GB12+'Dat2'!HV12+'Dat2'!JP12+'Dat2'!LJ12)/4</f>
        <v>0</v>
      </c>
      <c r="BY12">
        <f>('Dat2'!GC12+'Dat2'!HW12+'Dat2'!JQ12+'Dat2'!LK12)/4</f>
        <v>0</v>
      </c>
      <c r="BZ12">
        <f>('Dat2'!GD12+'Dat2'!HX12+'Dat2'!JR12+'Dat2'!LL12)/4</f>
        <v>0</v>
      </c>
      <c r="CA12">
        <f>('Dat2'!GE12+'Dat2'!HY12+'Dat2'!JS12+'Dat2'!LM12)/4</f>
        <v>0</v>
      </c>
      <c r="CB12">
        <f>('Dat2'!GF12+'Dat2'!HZ12+'Dat2'!JT12+'Dat2'!LN12)/4</f>
        <v>0</v>
      </c>
      <c r="CC12" s="8">
        <f t="shared" si="10"/>
        <v>0</v>
      </c>
      <c r="CD12" s="8">
        <f t="shared" si="11"/>
        <v>1</v>
      </c>
      <c r="CE12">
        <f>('Dat2'!LO12+'Dat2'!NG12+'Dat2'!OY12+'Dat2'!QQ12)/4</f>
        <v>0</v>
      </c>
      <c r="CF12">
        <f>('Dat2'!LP12+'Dat2'!NH12+'Dat2'!OZ12+'Dat2'!QR12)/4</f>
        <v>0</v>
      </c>
      <c r="CG12">
        <f>('Dat2'!LQ12+'Dat2'!NI12+'Dat2'!PA12+'Dat2'!QS12)/4</f>
        <v>0</v>
      </c>
      <c r="CH12">
        <f>('Dat2'!LR12+'Dat2'!NJ12+'Dat2'!PB12+'Dat2'!QT12)/4</f>
        <v>0</v>
      </c>
      <c r="CI12">
        <f>('Dat2'!LS12+'Dat2'!NK12+'Dat2'!PC12+'Dat2'!QU12)/4</f>
        <v>0</v>
      </c>
      <c r="CJ12">
        <f>('Dat2'!LT12+'Dat2'!NL12+'Dat2'!PD12+'Dat2'!QV12)/4</f>
        <v>0</v>
      </c>
      <c r="CK12">
        <f>('Dat2'!LU12+'Dat2'!NM12+'Dat2'!PE12+'Dat2'!QW12)/4</f>
        <v>0</v>
      </c>
      <c r="CL12">
        <f>('Dat2'!LV12+'Dat2'!NN12+'Dat2'!PF12+'Dat2'!QX12)/4</f>
        <v>0</v>
      </c>
      <c r="CM12">
        <f>('Dat2'!LW12+'Dat2'!NO12+'Dat2'!PG12+'Dat2'!QY12)/4</f>
        <v>0</v>
      </c>
      <c r="CN12">
        <f>('Dat2'!LX12+'Dat2'!NP12+'Dat2'!PH12+'Dat2'!QZ12)/4</f>
        <v>0</v>
      </c>
      <c r="CO12">
        <f>('Dat2'!LY12+'Dat2'!NQ12+'Dat2'!PI12+'Dat2'!RA12)/4</f>
        <v>0</v>
      </c>
      <c r="CP12">
        <f>('Dat2'!LZ12+'Dat2'!NR12+'Dat2'!PJ12+'Dat2'!RB12)/4</f>
        <v>0</v>
      </c>
      <c r="CQ12">
        <f>('Dat2'!MA12+'Dat2'!NS12+'Dat2'!PK12+'Dat2'!RC12)/4</f>
        <v>0</v>
      </c>
      <c r="CR12">
        <f>('Dat2'!MB12+'Dat2'!NT12+'Dat2'!PL12+'Dat2'!RD12)/4</f>
        <v>0</v>
      </c>
      <c r="CS12">
        <f>('Dat2'!MC12+'Dat2'!NU12+'Dat2'!PM12+'Dat2'!RE12)/4</f>
        <v>0</v>
      </c>
      <c r="CT12">
        <f>('Dat2'!MD12+'Dat2'!NV12+'Dat2'!PN12+'Dat2'!RF12)/4</f>
        <v>0</v>
      </c>
      <c r="CU12">
        <f>('Dat2'!ME12+'Dat2'!NW12+'Dat2'!PO12+'Dat2'!RG12)/4</f>
        <v>0</v>
      </c>
      <c r="CV12">
        <f>('Dat2'!MF12+'Dat2'!NX12+'Dat2'!PP12+'Dat2'!RH12)/4</f>
        <v>0</v>
      </c>
      <c r="CW12">
        <f>('Dat2'!MG12+'Dat2'!NY12+'Dat2'!PQ12+'Dat2'!RI12)/4</f>
        <v>0</v>
      </c>
      <c r="CX12">
        <f>('Dat2'!MH12+'Dat2'!NZ12+'Dat2'!PR12+'Dat2'!RJ12)/4</f>
        <v>0</v>
      </c>
      <c r="CY12">
        <f>('Dat2'!MI12+'Dat2'!OA12+'Dat2'!PS12+'Dat2'!RK12)/4</f>
        <v>0</v>
      </c>
      <c r="CZ12">
        <f>('Dat2'!MJ12+'Dat2'!OB12+'Dat2'!PT12+'Dat2'!RL12)/4</f>
        <v>0</v>
      </c>
      <c r="DA12">
        <f>('Dat2'!MK12+'Dat2'!OC12+'Dat2'!PU12+'Dat2'!RM12)/4</f>
        <v>0</v>
      </c>
      <c r="DB12">
        <f>('Dat2'!ML12+'Dat2'!OD12+'Dat2'!PV12+'Dat2'!RN12)/4</f>
        <v>0</v>
      </c>
      <c r="DC12">
        <f>('Dat2'!MM12+'Dat2'!OE12+'Dat2'!PW12+'Dat2'!RO12)/4</f>
        <v>0</v>
      </c>
      <c r="DD12">
        <f>('Dat2'!MN12+'Dat2'!OF12+'Dat2'!PX12+'Dat2'!RP12)/4</f>
        <v>0</v>
      </c>
      <c r="DE12">
        <f>('Dat2'!MO12+'Dat2'!OG12+'Dat2'!PY12+'Dat2'!RQ12)/4</f>
        <v>0</v>
      </c>
      <c r="DF12">
        <f>('Dat2'!MP12+'Dat2'!OH12+'Dat2'!PZ12+'Dat2'!RR12)/4</f>
        <v>0</v>
      </c>
      <c r="DG12">
        <f>('Dat2'!MQ12+'Dat2'!OI12+'Dat2'!QA12+'Dat2'!RS12)/4</f>
        <v>0</v>
      </c>
      <c r="DH12">
        <f>('Dat2'!MR12+'Dat2'!OJ12+'Dat2'!QB12+'Dat2'!RT12)/4</f>
        <v>0</v>
      </c>
      <c r="DI12">
        <f>('Dat2'!MS12+'Dat2'!OK12+'Dat2'!QC12+'Dat2'!RU12)/4</f>
        <v>0</v>
      </c>
      <c r="DJ12">
        <f>('Dat2'!MT12+'Dat2'!OL12+'Dat2'!QD12+'Dat2'!RV12)/4</f>
        <v>0</v>
      </c>
      <c r="DK12">
        <f>('Dat2'!MU12+'Dat2'!OM12+'Dat2'!QE12+'Dat2'!RW12)/4</f>
        <v>0</v>
      </c>
      <c r="DL12">
        <f>('Dat2'!MV12+'Dat2'!ON12+'Dat2'!QF12+'Dat2'!RX12)/4</f>
        <v>0</v>
      </c>
      <c r="DM12">
        <f>('Dat2'!MW12+'Dat2'!OO12+'Dat2'!QG12+'Dat2'!RY12)/4</f>
        <v>0</v>
      </c>
      <c r="DN12">
        <f>('Dat2'!MX12+'Dat2'!OP12+'Dat2'!QH12+'Dat2'!RZ12)/4</f>
        <v>0</v>
      </c>
      <c r="DO12">
        <f>('Dat2'!MY12+'Dat2'!OQ12+'Dat2'!QI12+'Dat2'!SA12)/4</f>
        <v>0</v>
      </c>
      <c r="DP12">
        <f>('Dat2'!MZ12+'Dat2'!OR12+'Dat2'!QJ12+'Dat2'!SB12)/4</f>
        <v>0</v>
      </c>
      <c r="DQ12">
        <f>('Dat2'!NA12+'Dat2'!OS12+'Dat2'!QK12+'Dat2'!SC12)/4</f>
        <v>0</v>
      </c>
      <c r="DR12">
        <f>('Dat2'!NB12+'Dat2'!OT12+'Dat2'!QL12+'Dat2'!SD12)/4</f>
        <v>0</v>
      </c>
      <c r="DS12">
        <f>('Dat2'!NC12+'Dat2'!OU12+'Dat2'!QM12+'Dat2'!SE12)/4</f>
        <v>0</v>
      </c>
      <c r="DT12">
        <f>('Dat2'!ND12+'Dat2'!OV12+'Dat2'!QN12+'Dat2'!SF12)/4</f>
        <v>0</v>
      </c>
      <c r="DU12">
        <f>('Dat2'!NE12+'Dat2'!OW12+'Dat2'!QO12+'Dat2'!SG12)/4</f>
        <v>0</v>
      </c>
      <c r="DV12">
        <f>('Dat2'!NF12+'Dat2'!OX12+'Dat2'!QP12+'Dat2'!SH12)/4</f>
        <v>0</v>
      </c>
      <c r="DW12" s="8">
        <f t="shared" si="20"/>
        <v>0</v>
      </c>
      <c r="DX12" s="8">
        <f t="shared" si="21"/>
        <v>0</v>
      </c>
      <c r="DY12" s="130">
        <f>'Dat2'!SI12+'Dat2'!SK12+'Dat2'!SM12+'Dat2'!SO12</f>
        <v>0</v>
      </c>
      <c r="DZ12" s="130">
        <f>'Dat2'!SJ12+'Dat2'!SL12+'Dat2'!SN12+'Dat2'!SP12</f>
        <v>0</v>
      </c>
      <c r="EA12">
        <f>('Dat2'!SQ12+'Dat2'!SY12+'Dat2'!TG12+'Dat2'!TO12)/4</f>
        <v>0</v>
      </c>
      <c r="EB12">
        <f>('Dat2'!SR12+'Dat2'!SZ12+'Dat2'!TH12+'Dat2'!TP12)/4</f>
        <v>0</v>
      </c>
      <c r="EC12">
        <f>('Dat2'!SS12+'Dat2'!TA12+'Dat2'!TI12+'Dat2'!TQ12)/4</f>
        <v>0</v>
      </c>
      <c r="ED12">
        <f>('Dat2'!ST12+'Dat2'!TB12+'Dat2'!TJ12+'Dat2'!TR12)/4</f>
        <v>0</v>
      </c>
      <c r="EE12">
        <f>('Dat2'!SU12+'Dat2'!TC12+'Dat2'!TK12+'Dat2'!TS12)/4</f>
        <v>0</v>
      </c>
      <c r="EF12">
        <f>('Dat2'!SV12+'Dat2'!TD12+'Dat2'!TL12+'Dat2'!TT12)/4</f>
        <v>0</v>
      </c>
      <c r="EG12">
        <f>('Dat2'!SW12+'Dat2'!TE12+'Dat2'!TM12+'Dat2'!TU12)/4</f>
        <v>0</v>
      </c>
      <c r="EH12">
        <f>('Dat2'!SX12+'Dat2'!TF12+'Dat2'!TN12+'Dat2'!TV12)/4</f>
        <v>0</v>
      </c>
      <c r="EI12" s="8">
        <f t="shared" si="22"/>
        <v>0</v>
      </c>
      <c r="EJ12" s="8">
        <f t="shared" si="23"/>
        <v>0</v>
      </c>
      <c r="EK12">
        <f>('Dat2'!TW12+'Dat2'!UA12)/2</f>
        <v>13.5</v>
      </c>
      <c r="EL12">
        <f>('Dat2'!TX12+'Dat2'!UB12)/2</f>
        <v>7</v>
      </c>
      <c r="EM12">
        <f>('Dat2'!TY12+'Dat2'!UC12)/2</f>
        <v>0</v>
      </c>
      <c r="EN12">
        <f>('Dat2'!TZ12+'Dat2'!UD12)/2</f>
        <v>0</v>
      </c>
      <c r="EO12">
        <f>('Dat2'!UE12+'Dat2'!UN12)/2</f>
        <v>0</v>
      </c>
      <c r="EP12">
        <f>('Dat2'!UF12+'Dat2'!UO12)/2</f>
        <v>1</v>
      </c>
      <c r="EQ12">
        <f>('Dat2'!UG12+'Dat2'!UP12)/2</f>
        <v>3</v>
      </c>
      <c r="ER12">
        <f>('Dat2'!UH12+'Dat2'!UQ12)/2</f>
        <v>6.5</v>
      </c>
      <c r="ES12">
        <f>('Dat2'!UI12+'Dat2'!UR12)/2</f>
        <v>5.5</v>
      </c>
      <c r="ET12">
        <f>('Dat2'!UJ12+'Dat2'!US12)/2</f>
        <v>3.5</v>
      </c>
      <c r="EU12">
        <f>('Dat2'!UK12+'Dat2'!UT12)/2</f>
        <v>0.5</v>
      </c>
      <c r="EV12">
        <f>('Dat2'!UL12+'Dat2'!UU12)/2</f>
        <v>0.5</v>
      </c>
      <c r="EW12">
        <f>('Dat2'!UM12+'Dat2'!UV12)/2</f>
        <v>0</v>
      </c>
      <c r="EX12">
        <f>('Dat2'!UX12+'Dat2'!VI12)/2</f>
        <v>1</v>
      </c>
      <c r="EY12">
        <f>('Dat2'!UY12+'Dat2'!VJ12)/2</f>
        <v>1.5</v>
      </c>
      <c r="EZ12">
        <f>('Dat2'!UZ12+'Dat2'!VK12)/2</f>
        <v>2.5</v>
      </c>
      <c r="FA12">
        <f>('Dat2'!VA12+'Dat2'!VL12)/2</f>
        <v>1.5</v>
      </c>
      <c r="FB12">
        <f>('Dat2'!VB12+'Dat2'!VM12)/2</f>
        <v>3</v>
      </c>
      <c r="FC12">
        <f>('Dat2'!VC12+'Dat2'!VN12)/2</f>
        <v>0.5</v>
      </c>
      <c r="FD12">
        <f>('Dat2'!VD12+'Dat2'!VO12)/2</f>
        <v>0</v>
      </c>
      <c r="FE12">
        <f>('Dat2'!VE12+'Dat2'!VP12)/2</f>
        <v>10</v>
      </c>
      <c r="FF12">
        <f>('Dat2'!VF12+'Dat2'!VQ12)/2</f>
        <v>0</v>
      </c>
      <c r="FG12">
        <f>('Dat2'!VH12+'Dat2'!VS12)/2</f>
        <v>0</v>
      </c>
      <c r="FH12">
        <f>('Dat2'!VG12+'Dat2'!VR12)/2</f>
        <v>4</v>
      </c>
      <c r="FI12">
        <f>('Dat2'!VT12+'Dat2'!VY12)/2</f>
        <v>5</v>
      </c>
      <c r="FJ12">
        <f>('Dat2'!VU12+'Dat2'!VZ12)/2</f>
        <v>12</v>
      </c>
      <c r="FK12">
        <f>('Dat2'!VV12+'Dat2'!WA12)/2</f>
        <v>0</v>
      </c>
      <c r="FL12">
        <f>('Dat2'!VW12+'Dat2'!WB12)/2</f>
        <v>0</v>
      </c>
      <c r="FM12">
        <f>('Dat2'!VX12+'Dat2'!WC12)/2</f>
        <v>3.5</v>
      </c>
      <c r="FT12">
        <f>'Dat2'!WJ12</f>
        <v>0</v>
      </c>
      <c r="FU12">
        <f>'Dat2'!WK12</f>
        <v>0</v>
      </c>
      <c r="FV12">
        <f>'Dat2'!WL12</f>
        <v>0</v>
      </c>
      <c r="FW12">
        <f>'Dat2'!WM12</f>
        <v>0</v>
      </c>
      <c r="FX12">
        <f>'Dat2'!WN12</f>
        <v>14</v>
      </c>
      <c r="FY12">
        <f>'Dat2'!WO12</f>
        <v>20</v>
      </c>
      <c r="FZ12">
        <f>'Dat2'!WP12</f>
        <v>15</v>
      </c>
      <c r="GA12">
        <f>'Dat2'!WQ12</f>
        <v>42</v>
      </c>
      <c r="GB12">
        <f>'Dat2'!WR12</f>
        <v>0</v>
      </c>
      <c r="GC12">
        <f>'Dat2'!WS12</f>
        <v>0</v>
      </c>
      <c r="GD12">
        <f>'Dat2'!WT12</f>
        <v>0</v>
      </c>
      <c r="GE12">
        <f>'Dat2'!WU12</f>
        <v>0</v>
      </c>
      <c r="GF12">
        <f>'Dat2'!WV12</f>
        <v>0</v>
      </c>
      <c r="GG12">
        <f>'Dat2'!WW12</f>
        <v>0</v>
      </c>
      <c r="GH12">
        <f>'Dat2'!WX12</f>
        <v>0</v>
      </c>
      <c r="GI12">
        <f>'Dat2'!WY12</f>
        <v>0</v>
      </c>
      <c r="GJ12">
        <f>'Dat2'!WZ12</f>
        <v>14</v>
      </c>
      <c r="GK12">
        <f>'Dat2'!XA12</f>
        <v>0</v>
      </c>
      <c r="GL12">
        <f>'Dat2'!XB12</f>
        <v>0</v>
      </c>
      <c r="GM12">
        <f>'Dat2'!XC12</f>
        <v>0</v>
      </c>
      <c r="GN12">
        <f>'Dat2'!XD12</f>
        <v>6</v>
      </c>
      <c r="GO12">
        <f>'Dat2'!XE12</f>
        <v>0</v>
      </c>
      <c r="GP12" s="8">
        <f>'Dat2'!XP12</f>
        <v>0</v>
      </c>
      <c r="GQ12" s="8">
        <f>'Dat2'!XQ12</f>
        <v>0</v>
      </c>
      <c r="GR12" s="552">
        <f>'Dat2'!XR12</f>
        <v>0</v>
      </c>
      <c r="GS12" s="552">
        <f>'Dat2'!XS12</f>
        <v>0</v>
      </c>
      <c r="GT12" s="552">
        <f>'Dat2'!XT12</f>
        <v>0</v>
      </c>
      <c r="GU12" s="552">
        <f>'Dat2'!XU12</f>
        <v>0</v>
      </c>
      <c r="GV12" s="552">
        <f>'Dat2'!XV12</f>
        <v>0</v>
      </c>
      <c r="GW12" s="552">
        <f>'Dat2'!XW12</f>
        <v>0</v>
      </c>
      <c r="GX12" s="552">
        <f>'Dat2'!XX12</f>
        <v>0</v>
      </c>
      <c r="GY12" s="552">
        <f>'Dat2'!XY12</f>
        <v>0</v>
      </c>
      <c r="GZ12" s="552">
        <f>'Dat2'!XZ12</f>
        <v>0</v>
      </c>
      <c r="HA12" s="552">
        <f>'Dat2'!YA12</f>
        <v>0</v>
      </c>
      <c r="HB12" s="552">
        <f>'Dat2'!YB12</f>
        <v>0</v>
      </c>
      <c r="HC12" s="552">
        <f>'Dat2'!YC12</f>
        <v>0</v>
      </c>
      <c r="HD12" s="552">
        <f>'Dat2'!YD12</f>
        <v>0</v>
      </c>
      <c r="HE12" s="552">
        <f>'Dat2'!YE12</f>
        <v>13</v>
      </c>
      <c r="HF12" s="552">
        <f>'Dat2'!YF12</f>
        <v>0</v>
      </c>
      <c r="HG12" s="552">
        <f>'Dat2'!YG12</f>
        <v>0</v>
      </c>
      <c r="HH12" s="552">
        <f>'Dat2'!YH12</f>
        <v>39</v>
      </c>
      <c r="HI12" s="552">
        <f>'Dat2'!YI12</f>
        <v>2</v>
      </c>
      <c r="HJ12" s="552">
        <f>'Dat2'!YJ12</f>
        <v>10</v>
      </c>
      <c r="HK12" s="552">
        <f>'Dat2'!YK12</f>
        <v>0</v>
      </c>
      <c r="HL12" s="552">
        <f>'Dat2'!YL12</f>
        <v>0</v>
      </c>
      <c r="HM12" s="552">
        <f>'Dat2'!YM12</f>
        <v>1</v>
      </c>
      <c r="HN12" s="552">
        <f>'Dat2'!YN12</f>
        <v>1</v>
      </c>
      <c r="HO12" s="552">
        <f>'Dat2'!YO12</f>
        <v>2</v>
      </c>
      <c r="HP12" s="552">
        <f>'Dat2'!YP12</f>
        <v>5</v>
      </c>
      <c r="HQ12" s="552">
        <f>'Dat2'!YQ12</f>
        <v>2</v>
      </c>
      <c r="HR12" s="8">
        <f t="shared" si="16"/>
        <v>0</v>
      </c>
      <c r="HS12" s="8">
        <f t="shared" si="17"/>
        <v>75</v>
      </c>
      <c r="HT12">
        <f>'Dat2'!YR12</f>
        <v>0</v>
      </c>
      <c r="HU12">
        <f>'Dat2'!YS12</f>
        <v>0</v>
      </c>
      <c r="HV12">
        <f>'Dat2'!YT12</f>
        <v>0</v>
      </c>
      <c r="HW12">
        <f>'Dat2'!YU12</f>
        <v>0</v>
      </c>
      <c r="HX12">
        <f>'Dat2'!YV12</f>
        <v>0</v>
      </c>
      <c r="HY12">
        <f>'Dat2'!YW12</f>
        <v>0</v>
      </c>
      <c r="HZ12">
        <f>'Dat2'!YX12</f>
        <v>0</v>
      </c>
      <c r="IA12">
        <f>'Dat2'!YY12</f>
        <v>0</v>
      </c>
      <c r="IB12">
        <f>'Dat2'!YZ12</f>
        <v>0</v>
      </c>
      <c r="IC12">
        <f>'Dat2'!ZA12</f>
        <v>0</v>
      </c>
      <c r="ID12">
        <f>'Dat2'!ZB12</f>
        <v>0</v>
      </c>
      <c r="IE12">
        <f>'Dat2'!ZC12</f>
        <v>0</v>
      </c>
      <c r="IF12">
        <f>'Dat2'!ZD12</f>
        <v>0</v>
      </c>
      <c r="IG12">
        <f>'Dat2'!ZE12</f>
        <v>0</v>
      </c>
      <c r="IH12">
        <f>'Dat2'!ZF12</f>
        <v>0</v>
      </c>
      <c r="II12">
        <f>'Dat2'!ZG12</f>
        <v>0</v>
      </c>
      <c r="IJ12">
        <f>'Dat2'!ZH12</f>
        <v>0</v>
      </c>
      <c r="IK12">
        <f>'Dat2'!ZI12</f>
        <v>0</v>
      </c>
      <c r="IL12">
        <f>'Dat2'!ZJ12</f>
        <v>0</v>
      </c>
      <c r="IM12">
        <f>'Dat2'!ZK12</f>
        <v>0</v>
      </c>
      <c r="IN12">
        <f>'Dat2'!ZL12</f>
        <v>0</v>
      </c>
      <c r="IO12">
        <f>'Dat2'!ZM12</f>
        <v>0</v>
      </c>
      <c r="IP12">
        <f>'Dat2'!ZN12</f>
        <v>0</v>
      </c>
      <c r="IQ12">
        <f>'Dat2'!ZO12</f>
        <v>0</v>
      </c>
      <c r="IR12">
        <f>'Dat2'!ZP12</f>
        <v>14</v>
      </c>
      <c r="IS12">
        <f>'Dat2'!ZQ12</f>
        <v>0</v>
      </c>
      <c r="IT12">
        <f>'Dat2'!ZR12</f>
        <v>0</v>
      </c>
      <c r="IU12">
        <f>'Dat2'!ZS12</f>
        <v>0</v>
      </c>
      <c r="IV12">
        <f>'Dat2'!ZT12</f>
        <v>0</v>
      </c>
      <c r="IW12">
        <f>'Dat2'!ZU12</f>
        <v>0</v>
      </c>
      <c r="IX12">
        <f>'Dat2'!ZV12</f>
        <v>0</v>
      </c>
      <c r="IY12">
        <f>'Dat2'!ZW12</f>
        <v>0</v>
      </c>
      <c r="IZ12">
        <f>'Dat2'!ZX12</f>
        <v>0</v>
      </c>
      <c r="JA12">
        <f>'Dat2'!ZY12</f>
        <v>0</v>
      </c>
      <c r="JB12">
        <f>'Dat2'!ZZ12</f>
        <v>0</v>
      </c>
      <c r="JC12">
        <f>'Dat2'!AAA12</f>
        <v>0</v>
      </c>
      <c r="JD12">
        <f>'Dat2'!AAB12</f>
        <v>0</v>
      </c>
      <c r="JE12">
        <f>'Dat2'!AAC12</f>
        <v>0</v>
      </c>
      <c r="JF12">
        <f>'Dat2'!AAD12</f>
        <v>0</v>
      </c>
      <c r="JG12">
        <f>'Dat2'!AAE12</f>
        <v>0</v>
      </c>
      <c r="JH12">
        <f>'Dat2'!AAF12</f>
        <v>0</v>
      </c>
      <c r="JI12">
        <f>'Dat2'!AAG12</f>
        <v>0</v>
      </c>
      <c r="JJ12">
        <f>'Dat2'!AAH12</f>
        <v>0</v>
      </c>
      <c r="JK12">
        <f>'Dat2'!AAI12</f>
        <v>0</v>
      </c>
      <c r="JL12">
        <f>'Dat2'!AAJ12</f>
        <v>0</v>
      </c>
      <c r="JM12">
        <f>'Dat2'!AAK12</f>
        <v>0</v>
      </c>
      <c r="JN12" s="8">
        <f t="shared" si="12"/>
        <v>0</v>
      </c>
      <c r="JO12" s="8">
        <f t="shared" si="13"/>
        <v>14</v>
      </c>
      <c r="JP12">
        <f>'Dat2'!AAL12</f>
        <v>0</v>
      </c>
      <c r="JQ12">
        <f>'Dat2'!AAM12</f>
        <v>0</v>
      </c>
      <c r="JR12">
        <f>'Dat2'!AAN12</f>
        <v>0</v>
      </c>
      <c r="JS12">
        <f>'Dat2'!AAO12</f>
        <v>0</v>
      </c>
      <c r="JT12">
        <f>'Dat2'!AAP12</f>
        <v>0</v>
      </c>
      <c r="JU12">
        <f>'Dat2'!AAQ12</f>
        <v>0</v>
      </c>
      <c r="JV12">
        <f>'Dat2'!AAR12</f>
        <v>0</v>
      </c>
      <c r="JW12">
        <f>'Dat2'!AAS12</f>
        <v>0</v>
      </c>
      <c r="JX12">
        <f>'Dat2'!AAT12</f>
        <v>0</v>
      </c>
      <c r="JY12">
        <f>'Dat2'!AAU12</f>
        <v>0</v>
      </c>
      <c r="JZ12">
        <f>'Dat2'!AAV12</f>
        <v>0</v>
      </c>
      <c r="KA12">
        <f>'Dat2'!AAW12</f>
        <v>0</v>
      </c>
      <c r="KB12">
        <f>'Dat2'!AAX12</f>
        <v>0</v>
      </c>
      <c r="KC12">
        <f>'Dat2'!AAY12</f>
        <v>0</v>
      </c>
      <c r="KD12">
        <f>'Dat2'!AAZ12</f>
        <v>0</v>
      </c>
      <c r="KE12">
        <f>'Dat2'!ABA12</f>
        <v>0</v>
      </c>
      <c r="KF12">
        <f>'Dat2'!ABB12</f>
        <v>0</v>
      </c>
      <c r="KG12">
        <f>'Dat2'!ABC12</f>
        <v>0</v>
      </c>
      <c r="KH12">
        <f>'Dat2'!ABD12</f>
        <v>0</v>
      </c>
      <c r="KI12">
        <f>'Dat2'!ABE12</f>
        <v>0</v>
      </c>
      <c r="KJ12">
        <f>'Dat2'!ABF12</f>
        <v>0</v>
      </c>
      <c r="KK12">
        <f>'Dat2'!ABG12</f>
        <v>0</v>
      </c>
      <c r="KL12">
        <f>'Dat2'!ABH12</f>
        <v>0</v>
      </c>
      <c r="KM12">
        <f>'Dat2'!ABI12</f>
        <v>0</v>
      </c>
      <c r="KN12">
        <f>'Dat2'!ABJ12</f>
        <v>10</v>
      </c>
      <c r="KO12">
        <f>'Dat2'!ABK12</f>
        <v>0</v>
      </c>
      <c r="KP12">
        <f>'Dat2'!ABL12</f>
        <v>0</v>
      </c>
      <c r="KQ12">
        <f>'Dat2'!ABM12</f>
        <v>0</v>
      </c>
      <c r="KR12">
        <f>'Dat2'!ABN12</f>
        <v>0</v>
      </c>
      <c r="KS12">
        <f>'Dat2'!ABO12</f>
        <v>0</v>
      </c>
      <c r="KT12">
        <f>'Dat2'!ABP12</f>
        <v>0</v>
      </c>
      <c r="KU12">
        <f>'Dat2'!ABQ12</f>
        <v>0</v>
      </c>
      <c r="KV12">
        <f>'Dat2'!ABR12</f>
        <v>0</v>
      </c>
      <c r="KW12">
        <f>'Dat2'!ABS12</f>
        <v>0</v>
      </c>
      <c r="KX12">
        <f>'Dat2'!ABT12</f>
        <v>0</v>
      </c>
      <c r="KY12">
        <f>'Dat2'!ABU12</f>
        <v>0</v>
      </c>
      <c r="KZ12">
        <f>'Dat2'!ABV12</f>
        <v>0</v>
      </c>
      <c r="LA12">
        <f>'Dat2'!ABW12</f>
        <v>0</v>
      </c>
      <c r="LB12">
        <f>'Dat2'!ABX12</f>
        <v>0</v>
      </c>
      <c r="LC12">
        <f>'Dat2'!ABY12</f>
        <v>0</v>
      </c>
      <c r="LD12">
        <f>'Dat2'!ABZ12</f>
        <v>0</v>
      </c>
      <c r="LE12">
        <f>'Dat2'!ACA12</f>
        <v>0</v>
      </c>
      <c r="LF12">
        <f>'Dat2'!ACB12</f>
        <v>0</v>
      </c>
      <c r="LG12">
        <f>'Dat2'!ACC12</f>
        <v>0</v>
      </c>
      <c r="LH12" s="8">
        <f t="shared" si="18"/>
        <v>0</v>
      </c>
      <c r="LI12" s="8">
        <f t="shared" si="19"/>
        <v>10</v>
      </c>
      <c r="LJ12" s="127">
        <f>'Dat2'!ACD12</f>
        <v>0</v>
      </c>
      <c r="LN12">
        <f>'Dat2'!ACE12</f>
        <v>3</v>
      </c>
    </row>
    <row r="13" spans="2:326">
      <c r="B13" t="str">
        <f>'Dat2'!F13</f>
        <v>Nord-Trøndelag</v>
      </c>
      <c r="C13" t="str">
        <f>'Dat2'!G13</f>
        <v>Steinkjer vgs</v>
      </c>
      <c r="D13" t="str">
        <f>'Dat2'!H13</f>
        <v>Furuskogen</v>
      </c>
      <c r="E13" s="8">
        <f>('Dat2'!AE13+'Dat2'!AG13+'Dat2'!AI13+'Dat2'!AK13)/4</f>
        <v>0</v>
      </c>
      <c r="F13" s="8">
        <f>('Dat2'!AF13+'Dat2'!AH13+'Dat2'!AJ13+'Dat2'!AL13)/4</f>
        <v>0</v>
      </c>
      <c r="G13">
        <f>('Dat2'!AM13+'Dat2'!BM13+'Dat2'!CM13+'Dat2'!DM13)/4</f>
        <v>0</v>
      </c>
      <c r="H13">
        <f>('Dat2'!AN13+'Dat2'!BN13+'Dat2'!CN13+'Dat2'!DN13)/4</f>
        <v>0</v>
      </c>
      <c r="I13">
        <f>('Dat2'!AO13+'Dat2'!BO13+'Dat2'!CO13+'Dat2'!DO13)/4</f>
        <v>0</v>
      </c>
      <c r="J13">
        <f>('Dat2'!AP13+'Dat2'!BP13+'Dat2'!CP13+'Dat2'!DP13)/4</f>
        <v>0</v>
      </c>
      <c r="K13">
        <f>('Dat2'!AQ13+'Dat2'!BQ13+'Dat2'!CQ13+'Dat2'!DQ13)/4</f>
        <v>0</v>
      </c>
      <c r="L13">
        <f>('Dat2'!AR13+'Dat2'!BR13+'Dat2'!CR13+'Dat2'!DR13)/4</f>
        <v>0</v>
      </c>
      <c r="M13">
        <f>('Dat2'!AS13+'Dat2'!BS13+'Dat2'!CS13+'Dat2'!DS13)/4</f>
        <v>0.25</v>
      </c>
      <c r="N13">
        <f>('Dat2'!AT13+'Dat2'!BT13+'Dat2'!CT13+'Dat2'!DT13)/4</f>
        <v>0</v>
      </c>
      <c r="O13">
        <f>('Dat2'!AU13+'Dat2'!BU13+'Dat2'!CU13+'Dat2'!DU13)/4</f>
        <v>0</v>
      </c>
      <c r="P13">
        <f>('Dat2'!AV13+'Dat2'!BV13+'Dat2'!CV13+'Dat2'!DV13)/4</f>
        <v>0</v>
      </c>
      <c r="Q13">
        <f>('Dat2'!AW13+'Dat2'!BW13+'Dat2'!CW13+'Dat2'!DW13)/4</f>
        <v>0</v>
      </c>
      <c r="R13">
        <f>('Dat2'!AX13+'Dat2'!BX13+'Dat2'!CX13+'Dat2'!DX13)/4</f>
        <v>0</v>
      </c>
      <c r="S13">
        <f>('Dat2'!AY13+'Dat2'!BY13+'Dat2'!CY13+'Dat2'!DY13)/4</f>
        <v>0</v>
      </c>
      <c r="T13">
        <f>('Dat2'!AZ13+'Dat2'!BZ13+'Dat2'!CZ13+'Dat2'!DZ13)/4</f>
        <v>3</v>
      </c>
      <c r="U13">
        <f>('Dat2'!BA13+'Dat2'!CA13+'Dat2'!DA13+'Dat2'!EA13)/4</f>
        <v>0</v>
      </c>
      <c r="V13">
        <f>('Dat2'!BB13+'Dat2'!CB13+'Dat2'!DB13+'Dat2'!EB13)/4</f>
        <v>0</v>
      </c>
      <c r="W13">
        <f>('Dat2'!BC13+'Dat2'!CC13+'Dat2'!DC13+'Dat2'!EC13)/4</f>
        <v>0.5</v>
      </c>
      <c r="X13">
        <f>('Dat2'!BD13+'Dat2'!CD13+'Dat2'!DD13+'Dat2'!ED13)/4</f>
        <v>0.25</v>
      </c>
      <c r="Y13">
        <f>('Dat2'!BE13+'Dat2'!CE13+'Dat2'!DE13+'Dat2'!EE13)/4</f>
        <v>0</v>
      </c>
      <c r="Z13">
        <f>('Dat2'!BF13+'Dat2'!CF13+'Dat2'!DF13+'Dat2'!EF13)/4</f>
        <v>0.25</v>
      </c>
      <c r="AA13">
        <f>('Dat2'!BG13+'Dat2'!CG13+'Dat2'!DG13+'Dat2'!EG13)/4</f>
        <v>0.25</v>
      </c>
      <c r="AB13">
        <f>('Dat2'!BH13+'Dat2'!CH13+'Dat2'!DH13+'Dat2'!EH13)/4</f>
        <v>0</v>
      </c>
      <c r="AC13">
        <f>('Dat2'!BI13+'Dat2'!CI13+'Dat2'!DI13+'Dat2'!EI13)/4</f>
        <v>0</v>
      </c>
      <c r="AD13">
        <f>('Dat2'!BJ13+'Dat2'!CJ13+'Dat2'!DJ13+'Dat2'!EJ13)/4</f>
        <v>0</v>
      </c>
      <c r="AE13">
        <f>('Dat2'!BK13+'Dat2'!CK13+'Dat2'!DK13+'Dat2'!EK13)/4</f>
        <v>0.5</v>
      </c>
      <c r="AF13">
        <f>('Dat2'!BL13+'Dat2'!CL13+'Dat2'!DL13+'Dat2'!EL13)/4</f>
        <v>0</v>
      </c>
      <c r="AG13" s="8">
        <f t="shared" si="14"/>
        <v>0.25</v>
      </c>
      <c r="AH13" s="8">
        <f t="shared" si="15"/>
        <v>4.75</v>
      </c>
      <c r="AI13">
        <f>('Dat2'!EM13+'Dat2'!GG13+'Dat2'!IA13+'Dat2'!JU13)/4</f>
        <v>0</v>
      </c>
      <c r="AJ13">
        <f>('Dat2'!EN13+'Dat2'!GH13+'Dat2'!IB13+'Dat2'!JV13)/4</f>
        <v>0</v>
      </c>
      <c r="AK13">
        <f>('Dat2'!EO13+'Dat2'!GI13+'Dat2'!IC13+'Dat2'!JW13)/4</f>
        <v>0</v>
      </c>
      <c r="AL13">
        <f>('Dat2'!EP13+'Dat2'!GJ13+'Dat2'!ID13+'Dat2'!JX13)/4</f>
        <v>0</v>
      </c>
      <c r="AM13">
        <f>('Dat2'!EQ13+'Dat2'!GK13+'Dat2'!IE13+'Dat2'!JY13)/4</f>
        <v>0</v>
      </c>
      <c r="AN13">
        <f>('Dat2'!ER13+'Dat2'!GL13+'Dat2'!IF13+'Dat2'!JZ13)/4</f>
        <v>0</v>
      </c>
      <c r="AO13">
        <f>('Dat2'!ES13+'Dat2'!GM13+'Dat2'!IG13+'Dat2'!KA13)/4</f>
        <v>0</v>
      </c>
      <c r="AP13">
        <f>('Dat2'!ET13+'Dat2'!GN13+'Dat2'!IH13+'Dat2'!KB13)/4</f>
        <v>0</v>
      </c>
      <c r="AQ13">
        <f>('Dat2'!EU13+'Dat2'!GO13+'Dat2'!II13+'Dat2'!KC13)/4</f>
        <v>0</v>
      </c>
      <c r="AR13">
        <f>('Dat2'!EV13+'Dat2'!GP13+'Dat2'!IJ13+'Dat2'!KD13)/4</f>
        <v>0</v>
      </c>
      <c r="AS13">
        <f>('Dat2'!EW13+'Dat2'!GQ13+'Dat2'!IK13+'Dat2'!KE13)/4</f>
        <v>0</v>
      </c>
      <c r="AT13">
        <f>('Dat2'!EX13+'Dat2'!GR13+'Dat2'!IL13+'Dat2'!KF13)/4</f>
        <v>0</v>
      </c>
      <c r="AU13">
        <f>('Dat2'!EY13+'Dat2'!GS13+'Dat2'!IM13+'Dat2'!KG13)/4</f>
        <v>0</v>
      </c>
      <c r="AV13">
        <f>('Dat2'!EZ13+'Dat2'!GT13+'Dat2'!IN13+'Dat2'!KH13)/4</f>
        <v>0</v>
      </c>
      <c r="AW13">
        <f>('Dat2'!FA13+'Dat2'!GU13+'Dat2'!IO13+'Dat2'!KI13)/4</f>
        <v>0</v>
      </c>
      <c r="AX13">
        <f>('Dat2'!FB13+'Dat2'!GV13+'Dat2'!IP13+'Dat2'!KJ13)/4</f>
        <v>0</v>
      </c>
      <c r="AY13">
        <f>('Dat2'!FC13+'Dat2'!GW13+'Dat2'!IQ13+'Dat2'!KK13)/4</f>
        <v>0</v>
      </c>
      <c r="AZ13">
        <f>('Dat2'!FD13+'Dat2'!GX13+'Dat2'!IR13+'Dat2'!KL13)/4</f>
        <v>0</v>
      </c>
      <c r="BA13">
        <f>('Dat2'!FE13+'Dat2'!GY13+'Dat2'!IS13+'Dat2'!KM13)/4</f>
        <v>0</v>
      </c>
      <c r="BB13">
        <f>('Dat2'!FF13+'Dat2'!GZ13+'Dat2'!IT13+'Dat2'!KN13)/4</f>
        <v>0</v>
      </c>
      <c r="BC13">
        <f>('Dat2'!FG13+'Dat2'!HA13+'Dat2'!IU13+'Dat2'!KO13)/4</f>
        <v>0</v>
      </c>
      <c r="BD13">
        <f>('Dat2'!FH13+'Dat2'!HB13+'Dat2'!IV13+'Dat2'!KP13)/4</f>
        <v>0</v>
      </c>
      <c r="BE13">
        <f>('Dat2'!FI13+'Dat2'!HC13+'Dat2'!IW13+'Dat2'!KQ13)/4</f>
        <v>0</v>
      </c>
      <c r="BF13">
        <f>('Dat2'!FJ13+'Dat2'!HD13+'Dat2'!IX13+'Dat2'!KR13)/4</f>
        <v>0</v>
      </c>
      <c r="BG13">
        <f>('Dat2'!FK13+'Dat2'!HE13+'Dat2'!IY13+'Dat2'!KS13)/4</f>
        <v>0</v>
      </c>
      <c r="BH13">
        <f>('Dat2'!FL13+'Dat2'!HF13+'Dat2'!IZ13+'Dat2'!KT13)/4</f>
        <v>0</v>
      </c>
      <c r="BI13">
        <f>('Dat2'!FM13+'Dat2'!HG13+'Dat2'!JA13+'Dat2'!KU13)/4</f>
        <v>0</v>
      </c>
      <c r="BJ13">
        <f>('Dat2'!FN13+'Dat2'!HH13+'Dat2'!JB13+'Dat2'!KV13)/4</f>
        <v>0</v>
      </c>
      <c r="BK13">
        <f>('Dat2'!FO13+'Dat2'!HI13+'Dat2'!JC13+'Dat2'!KW13)/4</f>
        <v>0</v>
      </c>
      <c r="BL13">
        <f>('Dat2'!FP13+'Dat2'!HJ13+'Dat2'!JD13+'Dat2'!KX13)/4</f>
        <v>0</v>
      </c>
      <c r="BM13">
        <f>('Dat2'!FQ13+'Dat2'!HK13+'Dat2'!JE13+'Dat2'!KY13)/4</f>
        <v>0</v>
      </c>
      <c r="BN13">
        <f>('Dat2'!FR13+'Dat2'!HL13+'Dat2'!JF13+'Dat2'!KZ13)/4</f>
        <v>0</v>
      </c>
      <c r="BO13">
        <f>('Dat2'!FS13+'Dat2'!HM13+'Dat2'!JG13+'Dat2'!LA13)/4</f>
        <v>0</v>
      </c>
      <c r="BP13">
        <f>('Dat2'!FT13+'Dat2'!HN13+'Dat2'!JH13+'Dat2'!LB13)/4</f>
        <v>0</v>
      </c>
      <c r="BQ13">
        <f>('Dat2'!FU13+'Dat2'!HO13+'Dat2'!JI13+'Dat2'!LC13)/4</f>
        <v>0</v>
      </c>
      <c r="BR13">
        <f>('Dat2'!FV13+'Dat2'!HP13+'Dat2'!JJ13+'Dat2'!LD13)/4</f>
        <v>0</v>
      </c>
      <c r="BS13">
        <f>('Dat2'!FW13+'Dat2'!HQ13+'Dat2'!JK13+'Dat2'!LE13)/4</f>
        <v>0</v>
      </c>
      <c r="BT13">
        <f>('Dat2'!FX13+'Dat2'!HR13+'Dat2'!JL13+'Dat2'!LF13)/4</f>
        <v>0</v>
      </c>
      <c r="BU13">
        <f>('Dat2'!FY13+'Dat2'!HS13+'Dat2'!JM13+'Dat2'!LG13)/4</f>
        <v>0</v>
      </c>
      <c r="BV13">
        <f>('Dat2'!FZ13+'Dat2'!HT13+'Dat2'!JN13+'Dat2'!LH13)/4</f>
        <v>0</v>
      </c>
      <c r="BW13">
        <f>('Dat2'!GA13+'Dat2'!HU13+'Dat2'!JO13+'Dat2'!LI13)/4</f>
        <v>0</v>
      </c>
      <c r="BX13">
        <f>('Dat2'!GB13+'Dat2'!HV13+'Dat2'!JP13+'Dat2'!LJ13)/4</f>
        <v>0</v>
      </c>
      <c r="BY13">
        <f>('Dat2'!GC13+'Dat2'!HW13+'Dat2'!JQ13+'Dat2'!LK13)/4</f>
        <v>0</v>
      </c>
      <c r="BZ13">
        <f>('Dat2'!GD13+'Dat2'!HX13+'Dat2'!JR13+'Dat2'!LL13)/4</f>
        <v>0</v>
      </c>
      <c r="CA13">
        <f>('Dat2'!GE13+'Dat2'!HY13+'Dat2'!JS13+'Dat2'!LM13)/4</f>
        <v>0</v>
      </c>
      <c r="CB13">
        <f>('Dat2'!GF13+'Dat2'!HZ13+'Dat2'!JT13+'Dat2'!LN13)/4</f>
        <v>0</v>
      </c>
      <c r="CC13" s="8">
        <f t="shared" si="10"/>
        <v>0</v>
      </c>
      <c r="CD13" s="8">
        <f t="shared" si="11"/>
        <v>0</v>
      </c>
      <c r="CE13">
        <f>('Dat2'!LO13+'Dat2'!NG13+'Dat2'!OY13+'Dat2'!QQ13)/4</f>
        <v>0</v>
      </c>
      <c r="CF13">
        <f>('Dat2'!LP13+'Dat2'!NH13+'Dat2'!OZ13+'Dat2'!QR13)/4</f>
        <v>0</v>
      </c>
      <c r="CG13">
        <f>('Dat2'!LQ13+'Dat2'!NI13+'Dat2'!PA13+'Dat2'!QS13)/4</f>
        <v>0</v>
      </c>
      <c r="CH13">
        <f>('Dat2'!LR13+'Dat2'!NJ13+'Dat2'!PB13+'Dat2'!QT13)/4</f>
        <v>0</v>
      </c>
      <c r="CI13">
        <f>('Dat2'!LS13+'Dat2'!NK13+'Dat2'!PC13+'Dat2'!QU13)/4</f>
        <v>0</v>
      </c>
      <c r="CJ13">
        <f>('Dat2'!LT13+'Dat2'!NL13+'Dat2'!PD13+'Dat2'!QV13)/4</f>
        <v>0</v>
      </c>
      <c r="CK13">
        <f>('Dat2'!LU13+'Dat2'!NM13+'Dat2'!PE13+'Dat2'!QW13)/4</f>
        <v>0</v>
      </c>
      <c r="CL13">
        <f>('Dat2'!LV13+'Dat2'!NN13+'Dat2'!PF13+'Dat2'!QX13)/4</f>
        <v>0</v>
      </c>
      <c r="CM13">
        <f>('Dat2'!LW13+'Dat2'!NO13+'Dat2'!PG13+'Dat2'!QY13)/4</f>
        <v>0</v>
      </c>
      <c r="CN13">
        <f>('Dat2'!LX13+'Dat2'!NP13+'Dat2'!PH13+'Dat2'!QZ13)/4</f>
        <v>0</v>
      </c>
      <c r="CO13">
        <f>('Dat2'!LY13+'Dat2'!NQ13+'Dat2'!PI13+'Dat2'!RA13)/4</f>
        <v>0</v>
      </c>
      <c r="CP13">
        <f>('Dat2'!LZ13+'Dat2'!NR13+'Dat2'!PJ13+'Dat2'!RB13)/4</f>
        <v>0</v>
      </c>
      <c r="CQ13">
        <f>('Dat2'!MA13+'Dat2'!NS13+'Dat2'!PK13+'Dat2'!RC13)/4</f>
        <v>0</v>
      </c>
      <c r="CR13">
        <f>('Dat2'!MB13+'Dat2'!NT13+'Dat2'!PL13+'Dat2'!RD13)/4</f>
        <v>0</v>
      </c>
      <c r="CS13">
        <f>('Dat2'!MC13+'Dat2'!NU13+'Dat2'!PM13+'Dat2'!RE13)/4</f>
        <v>0</v>
      </c>
      <c r="CT13">
        <f>('Dat2'!MD13+'Dat2'!NV13+'Dat2'!PN13+'Dat2'!RF13)/4</f>
        <v>0</v>
      </c>
      <c r="CU13">
        <f>('Dat2'!ME13+'Dat2'!NW13+'Dat2'!PO13+'Dat2'!RG13)/4</f>
        <v>0</v>
      </c>
      <c r="CV13">
        <f>('Dat2'!MF13+'Dat2'!NX13+'Dat2'!PP13+'Dat2'!RH13)/4</f>
        <v>0</v>
      </c>
      <c r="CW13">
        <f>('Dat2'!MG13+'Dat2'!NY13+'Dat2'!PQ13+'Dat2'!RI13)/4</f>
        <v>0</v>
      </c>
      <c r="CX13">
        <f>('Dat2'!MH13+'Dat2'!NZ13+'Dat2'!PR13+'Dat2'!RJ13)/4</f>
        <v>0</v>
      </c>
      <c r="CY13">
        <f>('Dat2'!MI13+'Dat2'!OA13+'Dat2'!PS13+'Dat2'!RK13)/4</f>
        <v>0</v>
      </c>
      <c r="CZ13">
        <f>('Dat2'!MJ13+'Dat2'!OB13+'Dat2'!PT13+'Dat2'!RL13)/4</f>
        <v>0</v>
      </c>
      <c r="DA13">
        <f>('Dat2'!MK13+'Dat2'!OC13+'Dat2'!PU13+'Dat2'!RM13)/4</f>
        <v>0</v>
      </c>
      <c r="DB13">
        <f>('Dat2'!ML13+'Dat2'!OD13+'Dat2'!PV13+'Dat2'!RN13)/4</f>
        <v>0</v>
      </c>
      <c r="DC13">
        <f>('Dat2'!MM13+'Dat2'!OE13+'Dat2'!PW13+'Dat2'!RO13)/4</f>
        <v>0</v>
      </c>
      <c r="DD13">
        <f>('Dat2'!MN13+'Dat2'!OF13+'Dat2'!PX13+'Dat2'!RP13)/4</f>
        <v>0</v>
      </c>
      <c r="DE13">
        <f>('Dat2'!MO13+'Dat2'!OG13+'Dat2'!PY13+'Dat2'!RQ13)/4</f>
        <v>0</v>
      </c>
      <c r="DF13">
        <f>('Dat2'!MP13+'Dat2'!OH13+'Dat2'!PZ13+'Dat2'!RR13)/4</f>
        <v>0</v>
      </c>
      <c r="DG13">
        <f>('Dat2'!MQ13+'Dat2'!OI13+'Dat2'!QA13+'Dat2'!RS13)/4</f>
        <v>0</v>
      </c>
      <c r="DH13">
        <f>('Dat2'!MR13+'Dat2'!OJ13+'Dat2'!QB13+'Dat2'!RT13)/4</f>
        <v>0</v>
      </c>
      <c r="DI13">
        <f>('Dat2'!MS13+'Dat2'!OK13+'Dat2'!QC13+'Dat2'!RU13)/4</f>
        <v>0</v>
      </c>
      <c r="DJ13">
        <f>('Dat2'!MT13+'Dat2'!OL13+'Dat2'!QD13+'Dat2'!RV13)/4</f>
        <v>0</v>
      </c>
      <c r="DK13">
        <f>('Dat2'!MU13+'Dat2'!OM13+'Dat2'!QE13+'Dat2'!RW13)/4</f>
        <v>0</v>
      </c>
      <c r="DL13">
        <f>('Dat2'!MV13+'Dat2'!ON13+'Dat2'!QF13+'Dat2'!RX13)/4</f>
        <v>0</v>
      </c>
      <c r="DM13">
        <f>('Dat2'!MW13+'Dat2'!OO13+'Dat2'!QG13+'Dat2'!RY13)/4</f>
        <v>0</v>
      </c>
      <c r="DN13">
        <f>('Dat2'!MX13+'Dat2'!OP13+'Dat2'!QH13+'Dat2'!RZ13)/4</f>
        <v>1.5</v>
      </c>
      <c r="DO13">
        <f>('Dat2'!MY13+'Dat2'!OQ13+'Dat2'!QI13+'Dat2'!SA13)/4</f>
        <v>0</v>
      </c>
      <c r="DP13">
        <f>('Dat2'!MZ13+'Dat2'!OR13+'Dat2'!QJ13+'Dat2'!SB13)/4</f>
        <v>0</v>
      </c>
      <c r="DQ13">
        <f>('Dat2'!NA13+'Dat2'!OS13+'Dat2'!QK13+'Dat2'!SC13)/4</f>
        <v>0</v>
      </c>
      <c r="DR13">
        <f>('Dat2'!NB13+'Dat2'!OT13+'Dat2'!QL13+'Dat2'!SD13)/4</f>
        <v>0</v>
      </c>
      <c r="DS13">
        <f>('Dat2'!NC13+'Dat2'!OU13+'Dat2'!QM13+'Dat2'!SE13)/4</f>
        <v>0.25</v>
      </c>
      <c r="DT13">
        <f>('Dat2'!ND13+'Dat2'!OV13+'Dat2'!QN13+'Dat2'!SF13)/4</f>
        <v>0</v>
      </c>
      <c r="DU13">
        <f>('Dat2'!NE13+'Dat2'!OW13+'Dat2'!QO13+'Dat2'!SG13)/4</f>
        <v>0</v>
      </c>
      <c r="DV13">
        <f>('Dat2'!NF13+'Dat2'!OX13+'Dat2'!QP13+'Dat2'!SH13)/4</f>
        <v>0</v>
      </c>
      <c r="DW13" s="8">
        <f t="shared" si="20"/>
        <v>0</v>
      </c>
      <c r="DX13" s="8">
        <f t="shared" si="21"/>
        <v>1.75</v>
      </c>
      <c r="DY13" s="130">
        <f>'Dat2'!SI13+'Dat2'!SK13+'Dat2'!SM13+'Dat2'!SO13</f>
        <v>0</v>
      </c>
      <c r="DZ13" s="130">
        <f>'Dat2'!SJ13+'Dat2'!SL13+'Dat2'!SN13+'Dat2'!SP13</f>
        <v>0</v>
      </c>
      <c r="EA13">
        <f>('Dat2'!SQ13+'Dat2'!SY13+'Dat2'!TG13+'Dat2'!TO13)/4</f>
        <v>0</v>
      </c>
      <c r="EB13">
        <f>('Dat2'!SR13+'Dat2'!SZ13+'Dat2'!TH13+'Dat2'!TP13)/4</f>
        <v>0</v>
      </c>
      <c r="EC13">
        <f>('Dat2'!SS13+'Dat2'!TA13+'Dat2'!TI13+'Dat2'!TQ13)/4</f>
        <v>0</v>
      </c>
      <c r="ED13">
        <f>('Dat2'!ST13+'Dat2'!TB13+'Dat2'!TJ13+'Dat2'!TR13)/4</f>
        <v>0</v>
      </c>
      <c r="EE13">
        <f>('Dat2'!SU13+'Dat2'!TC13+'Dat2'!TK13+'Dat2'!TS13)/4</f>
        <v>0</v>
      </c>
      <c r="EF13">
        <f>('Dat2'!SV13+'Dat2'!TD13+'Dat2'!TL13+'Dat2'!TT13)/4</f>
        <v>0</v>
      </c>
      <c r="EG13">
        <f>('Dat2'!SW13+'Dat2'!TE13+'Dat2'!TM13+'Dat2'!TU13)/4</f>
        <v>0</v>
      </c>
      <c r="EH13">
        <f>('Dat2'!SX13+'Dat2'!TF13+'Dat2'!TN13+'Dat2'!TV13)/4</f>
        <v>0</v>
      </c>
      <c r="EI13" s="8">
        <f t="shared" si="22"/>
        <v>0</v>
      </c>
      <c r="EJ13" s="8">
        <f t="shared" si="23"/>
        <v>0</v>
      </c>
      <c r="EK13">
        <f>('Dat2'!TW13+'Dat2'!UA13)/2</f>
        <v>2</v>
      </c>
      <c r="EL13">
        <f>('Dat2'!TX13+'Dat2'!UB13)/2</f>
        <v>2.5</v>
      </c>
      <c r="EM13">
        <f>('Dat2'!TY13+'Dat2'!UC13)/2</f>
        <v>0</v>
      </c>
      <c r="EN13">
        <f>('Dat2'!TZ13+'Dat2'!UD13)/2</f>
        <v>0</v>
      </c>
      <c r="EO13">
        <f>('Dat2'!UE13+'Dat2'!UN13)/2</f>
        <v>0</v>
      </c>
      <c r="EP13">
        <f>('Dat2'!UF13+'Dat2'!UO13)/2</f>
        <v>0</v>
      </c>
      <c r="EQ13">
        <f>('Dat2'!UG13+'Dat2'!UP13)/2</f>
        <v>1.5</v>
      </c>
      <c r="ER13">
        <f>('Dat2'!UH13+'Dat2'!UQ13)/2</f>
        <v>2</v>
      </c>
      <c r="ES13">
        <f>('Dat2'!UI13+'Dat2'!UR13)/2</f>
        <v>1</v>
      </c>
      <c r="ET13">
        <f>('Dat2'!UJ13+'Dat2'!US13)/2</f>
        <v>0</v>
      </c>
      <c r="EU13">
        <f>('Dat2'!UK13+'Dat2'!UT13)/2</f>
        <v>0</v>
      </c>
      <c r="EV13">
        <f>('Dat2'!UL13+'Dat2'!UU13)/2</f>
        <v>0</v>
      </c>
      <c r="EW13">
        <f>('Dat2'!UM13+'Dat2'!UV13)/2</f>
        <v>0</v>
      </c>
      <c r="EX13">
        <f>('Dat2'!UX13+'Dat2'!VI13)/2</f>
        <v>0.5</v>
      </c>
      <c r="EY13">
        <f>('Dat2'!UY13+'Dat2'!VJ13)/2</f>
        <v>0</v>
      </c>
      <c r="EZ13">
        <f>('Dat2'!UZ13+'Dat2'!VK13)/2</f>
        <v>0</v>
      </c>
      <c r="FA13">
        <f>('Dat2'!VA13+'Dat2'!VL13)/2</f>
        <v>0</v>
      </c>
      <c r="FB13">
        <f>('Dat2'!VB13+'Dat2'!VM13)/2</f>
        <v>0</v>
      </c>
      <c r="FC13">
        <f>('Dat2'!VC13+'Dat2'!VN13)/2</f>
        <v>0</v>
      </c>
      <c r="FD13">
        <f>('Dat2'!VD13+'Dat2'!VO13)/2</f>
        <v>0</v>
      </c>
      <c r="FE13">
        <f>('Dat2'!VE13+'Dat2'!VP13)/2</f>
        <v>1</v>
      </c>
      <c r="FF13">
        <f>('Dat2'!VF13+'Dat2'!VQ13)/2</f>
        <v>0</v>
      </c>
      <c r="FG13">
        <f>('Dat2'!VH13+'Dat2'!VS13)/2</f>
        <v>0</v>
      </c>
      <c r="FH13">
        <f>('Dat2'!VG13+'Dat2'!VR13)/2</f>
        <v>0</v>
      </c>
      <c r="FI13">
        <f>('Dat2'!VT13+'Dat2'!VY13)/2</f>
        <v>0.5</v>
      </c>
      <c r="FJ13">
        <f>('Dat2'!VU13+'Dat2'!VZ13)/2</f>
        <v>1</v>
      </c>
      <c r="FK13">
        <f>('Dat2'!VV13+'Dat2'!WA13)/2</f>
        <v>0</v>
      </c>
      <c r="FL13">
        <f>('Dat2'!VW13+'Dat2'!WB13)/2</f>
        <v>0.5</v>
      </c>
      <c r="FM13">
        <f>('Dat2'!VX13+'Dat2'!WC13)/2</f>
        <v>2.5</v>
      </c>
      <c r="FT13">
        <f>'Dat2'!WJ13</f>
        <v>0</v>
      </c>
      <c r="FU13">
        <f>'Dat2'!WK13</f>
        <v>0</v>
      </c>
      <c r="FV13">
        <f>'Dat2'!WL13</f>
        <v>0</v>
      </c>
      <c r="FW13">
        <f>'Dat2'!WM13</f>
        <v>0</v>
      </c>
      <c r="FX13">
        <f>'Dat2'!WN13</f>
        <v>16</v>
      </c>
      <c r="FY13">
        <f>'Dat2'!WO13</f>
        <v>46</v>
      </c>
      <c r="FZ13">
        <f>'Dat2'!WP13</f>
        <v>2</v>
      </c>
      <c r="GA13">
        <f>'Dat2'!WQ13</f>
        <v>2</v>
      </c>
      <c r="GB13">
        <f>'Dat2'!WR13</f>
        <v>0</v>
      </c>
      <c r="GC13">
        <f>'Dat2'!WS13</f>
        <v>0</v>
      </c>
      <c r="GD13">
        <f>'Dat2'!WT13</f>
        <v>0</v>
      </c>
      <c r="GE13">
        <f>'Dat2'!WU13</f>
        <v>0</v>
      </c>
      <c r="GF13">
        <f>'Dat2'!WV13</f>
        <v>0</v>
      </c>
      <c r="GG13">
        <f>'Dat2'!WW13</f>
        <v>4</v>
      </c>
      <c r="GH13">
        <f>'Dat2'!WX13</f>
        <v>4</v>
      </c>
      <c r="GI13">
        <f>'Dat2'!WY13</f>
        <v>0</v>
      </c>
      <c r="GJ13">
        <f>'Dat2'!WZ13</f>
        <v>2</v>
      </c>
      <c r="GK13">
        <f>'Dat2'!XA13</f>
        <v>15</v>
      </c>
      <c r="GL13">
        <f>'Dat2'!XB13</f>
        <v>3</v>
      </c>
      <c r="GM13">
        <f>'Dat2'!XC13</f>
        <v>1</v>
      </c>
      <c r="GN13">
        <f>'Dat2'!XD13</f>
        <v>0</v>
      </c>
      <c r="GO13">
        <f>'Dat2'!XE13</f>
        <v>0</v>
      </c>
      <c r="GP13" s="8">
        <f>'Dat2'!XP13</f>
        <v>0</v>
      </c>
      <c r="GQ13" s="8">
        <f>'Dat2'!XQ13</f>
        <v>0</v>
      </c>
      <c r="GR13" s="552">
        <f>'Dat2'!XR13</f>
        <v>0</v>
      </c>
      <c r="GS13" s="552">
        <f>'Dat2'!XS13</f>
        <v>0</v>
      </c>
      <c r="GT13" s="552">
        <f>'Dat2'!XT13</f>
        <v>0</v>
      </c>
      <c r="GU13" s="552">
        <f>'Dat2'!XU13</f>
        <v>0</v>
      </c>
      <c r="GV13" s="552">
        <f>'Dat2'!XV13</f>
        <v>0</v>
      </c>
      <c r="GW13" s="552">
        <f>'Dat2'!XW13</f>
        <v>0</v>
      </c>
      <c r="GX13" s="552">
        <f>'Dat2'!XX13</f>
        <v>0</v>
      </c>
      <c r="GY13" s="552">
        <f>'Dat2'!XY13</f>
        <v>0</v>
      </c>
      <c r="GZ13" s="552">
        <f>'Dat2'!XZ13</f>
        <v>0</v>
      </c>
      <c r="HA13" s="552">
        <f>'Dat2'!YA13</f>
        <v>0</v>
      </c>
      <c r="HB13" s="552">
        <f>'Dat2'!YB13</f>
        <v>0</v>
      </c>
      <c r="HC13" s="552">
        <f>'Dat2'!YC13</f>
        <v>0</v>
      </c>
      <c r="HD13" s="552">
        <f>'Dat2'!YD13</f>
        <v>0</v>
      </c>
      <c r="HE13" s="552">
        <f>'Dat2'!YE13</f>
        <v>3</v>
      </c>
      <c r="HF13" s="552">
        <f>'Dat2'!YF13</f>
        <v>0</v>
      </c>
      <c r="HG13" s="552">
        <f>'Dat2'!YG13</f>
        <v>0</v>
      </c>
      <c r="HH13" s="552">
        <f>'Dat2'!YH13</f>
        <v>6</v>
      </c>
      <c r="HI13" s="552">
        <f>'Dat2'!YI13</f>
        <v>0</v>
      </c>
      <c r="HJ13" s="552">
        <f>'Dat2'!YJ13</f>
        <v>0</v>
      </c>
      <c r="HK13" s="552">
        <f>'Dat2'!YK13</f>
        <v>1</v>
      </c>
      <c r="HL13" s="552">
        <f>'Dat2'!YL13</f>
        <v>3</v>
      </c>
      <c r="HM13" s="552">
        <f>'Dat2'!YM13</f>
        <v>0</v>
      </c>
      <c r="HN13" s="552">
        <f>'Dat2'!YN13</f>
        <v>0</v>
      </c>
      <c r="HO13" s="552">
        <f>'Dat2'!YO13</f>
        <v>0</v>
      </c>
      <c r="HP13" s="552">
        <f>'Dat2'!YP13</f>
        <v>3</v>
      </c>
      <c r="HQ13" s="552">
        <f>'Dat2'!YQ13</f>
        <v>1</v>
      </c>
      <c r="HR13" s="8">
        <f t="shared" si="16"/>
        <v>0</v>
      </c>
      <c r="HS13" s="8">
        <f t="shared" si="17"/>
        <v>17</v>
      </c>
      <c r="HT13">
        <f>'Dat2'!YR13</f>
        <v>0</v>
      </c>
      <c r="HU13">
        <f>'Dat2'!YS13</f>
        <v>0</v>
      </c>
      <c r="HV13">
        <f>'Dat2'!YT13</f>
        <v>0</v>
      </c>
      <c r="HW13">
        <f>'Dat2'!YU13</f>
        <v>0</v>
      </c>
      <c r="HX13">
        <f>'Dat2'!YV13</f>
        <v>0</v>
      </c>
      <c r="HY13">
        <f>'Dat2'!YW13</f>
        <v>0</v>
      </c>
      <c r="HZ13">
        <f>'Dat2'!YX13</f>
        <v>0</v>
      </c>
      <c r="IA13">
        <f>'Dat2'!YY13</f>
        <v>0</v>
      </c>
      <c r="IB13">
        <f>'Dat2'!YZ13</f>
        <v>0</v>
      </c>
      <c r="IC13">
        <f>'Dat2'!ZA13</f>
        <v>0</v>
      </c>
      <c r="ID13">
        <f>'Dat2'!ZB13</f>
        <v>0</v>
      </c>
      <c r="IE13">
        <f>'Dat2'!ZC13</f>
        <v>0</v>
      </c>
      <c r="IF13">
        <f>'Dat2'!ZD13</f>
        <v>0</v>
      </c>
      <c r="IG13">
        <f>'Dat2'!ZE13</f>
        <v>0</v>
      </c>
      <c r="IH13">
        <f>'Dat2'!ZF13</f>
        <v>0</v>
      </c>
      <c r="II13">
        <f>'Dat2'!ZG13</f>
        <v>0</v>
      </c>
      <c r="IJ13">
        <f>'Dat2'!ZH13</f>
        <v>0</v>
      </c>
      <c r="IK13">
        <f>'Dat2'!ZI13</f>
        <v>0</v>
      </c>
      <c r="IL13">
        <f>'Dat2'!ZJ13</f>
        <v>0</v>
      </c>
      <c r="IM13">
        <f>'Dat2'!ZK13</f>
        <v>0</v>
      </c>
      <c r="IN13">
        <f>'Dat2'!ZL13</f>
        <v>0</v>
      </c>
      <c r="IO13">
        <f>'Dat2'!ZM13</f>
        <v>0</v>
      </c>
      <c r="IP13">
        <f>'Dat2'!ZN13</f>
        <v>0</v>
      </c>
      <c r="IQ13">
        <f>'Dat2'!ZO13</f>
        <v>0</v>
      </c>
      <c r="IR13">
        <f>'Dat2'!ZP13</f>
        <v>0</v>
      </c>
      <c r="IS13">
        <f>'Dat2'!ZQ13</f>
        <v>0</v>
      </c>
      <c r="IT13">
        <f>'Dat2'!ZR13</f>
        <v>0</v>
      </c>
      <c r="IU13">
        <f>'Dat2'!ZS13</f>
        <v>0</v>
      </c>
      <c r="IV13">
        <f>'Dat2'!ZT13</f>
        <v>0</v>
      </c>
      <c r="IW13">
        <f>'Dat2'!ZU13</f>
        <v>0</v>
      </c>
      <c r="IX13">
        <f>'Dat2'!ZV13</f>
        <v>0</v>
      </c>
      <c r="IY13">
        <f>'Dat2'!ZW13</f>
        <v>0</v>
      </c>
      <c r="IZ13">
        <f>'Dat2'!ZX13</f>
        <v>0</v>
      </c>
      <c r="JA13">
        <f>'Dat2'!ZY13</f>
        <v>0</v>
      </c>
      <c r="JB13">
        <f>'Dat2'!ZZ13</f>
        <v>0</v>
      </c>
      <c r="JC13">
        <f>'Dat2'!AAA13</f>
        <v>0</v>
      </c>
      <c r="JD13">
        <f>'Dat2'!AAB13</f>
        <v>0</v>
      </c>
      <c r="JE13">
        <f>'Dat2'!AAC13</f>
        <v>0</v>
      </c>
      <c r="JF13">
        <f>'Dat2'!AAD13</f>
        <v>0</v>
      </c>
      <c r="JG13">
        <f>'Dat2'!AAE13</f>
        <v>0</v>
      </c>
      <c r="JH13">
        <f>'Dat2'!AAF13</f>
        <v>0</v>
      </c>
      <c r="JI13">
        <f>'Dat2'!AAG13</f>
        <v>0</v>
      </c>
      <c r="JJ13">
        <f>'Dat2'!AAH13</f>
        <v>0</v>
      </c>
      <c r="JK13">
        <f>'Dat2'!AAI13</f>
        <v>2</v>
      </c>
      <c r="JL13">
        <f>'Dat2'!AAJ13</f>
        <v>0</v>
      </c>
      <c r="JM13">
        <f>'Dat2'!AAK13</f>
        <v>0</v>
      </c>
      <c r="JN13" s="8">
        <f t="shared" si="12"/>
        <v>0</v>
      </c>
      <c r="JO13" s="8">
        <f t="shared" si="13"/>
        <v>2</v>
      </c>
      <c r="JP13">
        <f>'Dat2'!AAL13</f>
        <v>0</v>
      </c>
      <c r="JQ13">
        <f>'Dat2'!AAM13</f>
        <v>0</v>
      </c>
      <c r="JR13">
        <f>'Dat2'!AAN13</f>
        <v>0</v>
      </c>
      <c r="JS13">
        <f>'Dat2'!AAO13</f>
        <v>0</v>
      </c>
      <c r="JT13">
        <f>'Dat2'!AAP13</f>
        <v>0</v>
      </c>
      <c r="JU13">
        <f>'Dat2'!AAQ13</f>
        <v>0</v>
      </c>
      <c r="JV13">
        <f>'Dat2'!AAR13</f>
        <v>0</v>
      </c>
      <c r="JW13">
        <f>'Dat2'!AAS13</f>
        <v>0</v>
      </c>
      <c r="JX13">
        <f>'Dat2'!AAT13</f>
        <v>0</v>
      </c>
      <c r="JY13">
        <f>'Dat2'!AAU13</f>
        <v>0</v>
      </c>
      <c r="JZ13">
        <f>'Dat2'!AAV13</f>
        <v>0</v>
      </c>
      <c r="KA13">
        <f>'Dat2'!AAW13</f>
        <v>0</v>
      </c>
      <c r="KB13">
        <f>'Dat2'!AAX13</f>
        <v>0</v>
      </c>
      <c r="KC13">
        <f>'Dat2'!AAY13</f>
        <v>0</v>
      </c>
      <c r="KD13">
        <f>'Dat2'!AAZ13</f>
        <v>0</v>
      </c>
      <c r="KE13">
        <f>'Dat2'!ABA13</f>
        <v>0</v>
      </c>
      <c r="KF13">
        <f>'Dat2'!ABB13</f>
        <v>0</v>
      </c>
      <c r="KG13">
        <f>'Dat2'!ABC13</f>
        <v>0</v>
      </c>
      <c r="KH13">
        <f>'Dat2'!ABD13</f>
        <v>0</v>
      </c>
      <c r="KI13">
        <f>'Dat2'!ABE13</f>
        <v>0</v>
      </c>
      <c r="KJ13">
        <f>'Dat2'!ABF13</f>
        <v>0</v>
      </c>
      <c r="KK13">
        <f>'Dat2'!ABG13</f>
        <v>0</v>
      </c>
      <c r="KL13">
        <f>'Dat2'!ABH13</f>
        <v>0</v>
      </c>
      <c r="KM13">
        <f>'Dat2'!ABI13</f>
        <v>0</v>
      </c>
      <c r="KN13">
        <f>'Dat2'!ABJ13</f>
        <v>0</v>
      </c>
      <c r="KO13">
        <f>'Dat2'!ABK13</f>
        <v>0</v>
      </c>
      <c r="KP13">
        <f>'Dat2'!ABL13</f>
        <v>0</v>
      </c>
      <c r="KQ13">
        <f>'Dat2'!ABM13</f>
        <v>0</v>
      </c>
      <c r="KR13">
        <f>'Dat2'!ABN13</f>
        <v>0</v>
      </c>
      <c r="KS13">
        <f>'Dat2'!ABO13</f>
        <v>0</v>
      </c>
      <c r="KT13">
        <f>'Dat2'!ABP13</f>
        <v>0</v>
      </c>
      <c r="KU13">
        <f>'Dat2'!ABQ13</f>
        <v>0</v>
      </c>
      <c r="KV13">
        <f>'Dat2'!ABR13</f>
        <v>0</v>
      </c>
      <c r="KW13">
        <f>'Dat2'!ABS13</f>
        <v>0</v>
      </c>
      <c r="KX13">
        <f>'Dat2'!ABT13</f>
        <v>0</v>
      </c>
      <c r="KY13">
        <f>'Dat2'!ABU13</f>
        <v>13</v>
      </c>
      <c r="KZ13">
        <f>'Dat2'!ABV13</f>
        <v>0</v>
      </c>
      <c r="LA13">
        <f>'Dat2'!ABW13</f>
        <v>0</v>
      </c>
      <c r="LB13">
        <f>'Dat2'!ABX13</f>
        <v>0</v>
      </c>
      <c r="LC13">
        <f>'Dat2'!ABY13</f>
        <v>0</v>
      </c>
      <c r="LD13">
        <f>'Dat2'!ABZ13</f>
        <v>2</v>
      </c>
      <c r="LE13">
        <f>'Dat2'!ACA13</f>
        <v>0</v>
      </c>
      <c r="LF13">
        <f>'Dat2'!ACB13</f>
        <v>0</v>
      </c>
      <c r="LG13">
        <f>'Dat2'!ACC13</f>
        <v>0</v>
      </c>
      <c r="LH13" s="8">
        <f t="shared" si="18"/>
        <v>0</v>
      </c>
      <c r="LI13" s="8">
        <f t="shared" si="19"/>
        <v>15</v>
      </c>
      <c r="LJ13" s="127">
        <f>'Dat2'!ACD13</f>
        <v>0</v>
      </c>
      <c r="LN13">
        <f>'Dat2'!ACE13</f>
        <v>1</v>
      </c>
    </row>
    <row r="14" spans="2:326">
      <c r="B14" t="str">
        <f>'Dat2'!F14</f>
        <v>Nordland</v>
      </c>
      <c r="C14" t="str">
        <f>'Dat2'!G14</f>
        <v>Bodø vgs</v>
      </c>
      <c r="D14" t="str">
        <f>'Dat2'!H14</f>
        <v>Oppfølgingsklasse</v>
      </c>
      <c r="E14" s="8">
        <f>('Dat2'!AE14+'Dat2'!AG14+'Dat2'!AI14+'Dat2'!AK14)/4</f>
        <v>0</v>
      </c>
      <c r="F14" s="8">
        <f>('Dat2'!AF14+'Dat2'!AH14+'Dat2'!AJ14+'Dat2'!AL14)/4</f>
        <v>0</v>
      </c>
      <c r="G14">
        <f>('Dat2'!AM14+'Dat2'!BM14+'Dat2'!CM14+'Dat2'!DM14)/4</f>
        <v>0</v>
      </c>
      <c r="H14">
        <f>('Dat2'!AN14+'Dat2'!BN14+'Dat2'!CN14+'Dat2'!DN14)/4</f>
        <v>0</v>
      </c>
      <c r="I14">
        <f>('Dat2'!AO14+'Dat2'!BO14+'Dat2'!CO14+'Dat2'!DO14)/4</f>
        <v>0</v>
      </c>
      <c r="J14">
        <f>('Dat2'!AP14+'Dat2'!BP14+'Dat2'!CP14+'Dat2'!DP14)/4</f>
        <v>2.75</v>
      </c>
      <c r="K14">
        <f>('Dat2'!AQ14+'Dat2'!BQ14+'Dat2'!CQ14+'Dat2'!DQ14)/4</f>
        <v>0</v>
      </c>
      <c r="L14">
        <f>('Dat2'!AR14+'Dat2'!BR14+'Dat2'!CR14+'Dat2'!DR14)/4</f>
        <v>0</v>
      </c>
      <c r="M14">
        <f>('Dat2'!AS14+'Dat2'!BS14+'Dat2'!CS14+'Dat2'!DS14)/4</f>
        <v>0</v>
      </c>
      <c r="N14">
        <f>('Dat2'!AT14+'Dat2'!BT14+'Dat2'!CT14+'Dat2'!DT14)/4</f>
        <v>0</v>
      </c>
      <c r="O14">
        <f>('Dat2'!AU14+'Dat2'!BU14+'Dat2'!CU14+'Dat2'!DU14)/4</f>
        <v>0</v>
      </c>
      <c r="P14">
        <f>('Dat2'!AV14+'Dat2'!BV14+'Dat2'!CV14+'Dat2'!DV14)/4</f>
        <v>0</v>
      </c>
      <c r="Q14">
        <f>('Dat2'!AW14+'Dat2'!BW14+'Dat2'!CW14+'Dat2'!DW14)/4</f>
        <v>0</v>
      </c>
      <c r="R14">
        <f>('Dat2'!AX14+'Dat2'!BX14+'Dat2'!CX14+'Dat2'!DX14)/4</f>
        <v>0</v>
      </c>
      <c r="S14">
        <f>('Dat2'!AY14+'Dat2'!BY14+'Dat2'!CY14+'Dat2'!DY14)/4</f>
        <v>0</v>
      </c>
      <c r="T14">
        <f>('Dat2'!AZ14+'Dat2'!BZ14+'Dat2'!CZ14+'Dat2'!DZ14)/4</f>
        <v>0</v>
      </c>
      <c r="U14">
        <f>('Dat2'!BA14+'Dat2'!CA14+'Dat2'!DA14+'Dat2'!EA14)/4</f>
        <v>0</v>
      </c>
      <c r="V14">
        <f>('Dat2'!BB14+'Dat2'!CB14+'Dat2'!DB14+'Dat2'!EB14)/4</f>
        <v>0</v>
      </c>
      <c r="W14">
        <f>('Dat2'!BC14+'Dat2'!CC14+'Dat2'!DC14+'Dat2'!EC14)/4</f>
        <v>0.25</v>
      </c>
      <c r="X14">
        <f>('Dat2'!BD14+'Dat2'!CD14+'Dat2'!DD14+'Dat2'!ED14)/4</f>
        <v>0.25</v>
      </c>
      <c r="Y14">
        <f>('Dat2'!BE14+'Dat2'!CE14+'Dat2'!DE14+'Dat2'!EE14)/4</f>
        <v>0</v>
      </c>
      <c r="Z14">
        <f>('Dat2'!BF14+'Dat2'!CF14+'Dat2'!DF14+'Dat2'!EF14)/4</f>
        <v>0</v>
      </c>
      <c r="AA14">
        <f>('Dat2'!BG14+'Dat2'!CG14+'Dat2'!DG14+'Dat2'!EG14)/4</f>
        <v>0</v>
      </c>
      <c r="AB14">
        <f>('Dat2'!BH14+'Dat2'!CH14+'Dat2'!DH14+'Dat2'!EH14)/4</f>
        <v>0</v>
      </c>
      <c r="AC14">
        <f>('Dat2'!BI14+'Dat2'!CI14+'Dat2'!DI14+'Dat2'!EI14)/4</f>
        <v>0</v>
      </c>
      <c r="AD14">
        <f>('Dat2'!BJ14+'Dat2'!CJ14+'Dat2'!DJ14+'Dat2'!EJ14)/4</f>
        <v>0</v>
      </c>
      <c r="AE14">
        <f>('Dat2'!BK14+'Dat2'!CK14+'Dat2'!DK14+'Dat2'!EK14)/4</f>
        <v>0</v>
      </c>
      <c r="AF14">
        <f>('Dat2'!BL14+'Dat2'!CL14+'Dat2'!DL14+'Dat2'!EL14)/4</f>
        <v>0</v>
      </c>
      <c r="AG14" s="8">
        <f t="shared" si="14"/>
        <v>2.75</v>
      </c>
      <c r="AH14" s="8">
        <f t="shared" si="15"/>
        <v>0.5</v>
      </c>
      <c r="AI14">
        <f>('Dat2'!EM14+'Dat2'!GG14+'Dat2'!IA14+'Dat2'!JU14)/4</f>
        <v>0</v>
      </c>
      <c r="AJ14">
        <f>('Dat2'!EN14+'Dat2'!GH14+'Dat2'!IB14+'Dat2'!JV14)/4</f>
        <v>0</v>
      </c>
      <c r="AK14">
        <f>('Dat2'!EO14+'Dat2'!GI14+'Dat2'!IC14+'Dat2'!JW14)/4</f>
        <v>0</v>
      </c>
      <c r="AL14">
        <f>('Dat2'!EP14+'Dat2'!GJ14+'Dat2'!ID14+'Dat2'!JX14)/4</f>
        <v>0</v>
      </c>
      <c r="AM14">
        <f>('Dat2'!EQ14+'Dat2'!GK14+'Dat2'!IE14+'Dat2'!JY14)/4</f>
        <v>0</v>
      </c>
      <c r="AN14">
        <f>('Dat2'!ER14+'Dat2'!GL14+'Dat2'!IF14+'Dat2'!JZ14)/4</f>
        <v>0</v>
      </c>
      <c r="AO14">
        <f>('Dat2'!ES14+'Dat2'!GM14+'Dat2'!IG14+'Dat2'!KA14)/4</f>
        <v>0</v>
      </c>
      <c r="AP14">
        <f>('Dat2'!ET14+'Dat2'!GN14+'Dat2'!IH14+'Dat2'!KB14)/4</f>
        <v>0</v>
      </c>
      <c r="AQ14">
        <f>('Dat2'!EU14+'Dat2'!GO14+'Dat2'!II14+'Dat2'!KC14)/4</f>
        <v>0</v>
      </c>
      <c r="AR14">
        <f>('Dat2'!EV14+'Dat2'!GP14+'Dat2'!IJ14+'Dat2'!KD14)/4</f>
        <v>0</v>
      </c>
      <c r="AS14">
        <f>('Dat2'!EW14+'Dat2'!GQ14+'Dat2'!IK14+'Dat2'!KE14)/4</f>
        <v>0</v>
      </c>
      <c r="AT14">
        <f>('Dat2'!EX14+'Dat2'!GR14+'Dat2'!IL14+'Dat2'!KF14)/4</f>
        <v>0</v>
      </c>
      <c r="AU14">
        <f>('Dat2'!EY14+'Dat2'!GS14+'Dat2'!IM14+'Dat2'!KG14)/4</f>
        <v>0</v>
      </c>
      <c r="AV14">
        <f>('Dat2'!EZ14+'Dat2'!GT14+'Dat2'!IN14+'Dat2'!KH14)/4</f>
        <v>0</v>
      </c>
      <c r="AW14">
        <f>('Dat2'!FA14+'Dat2'!GU14+'Dat2'!IO14+'Dat2'!KI14)/4</f>
        <v>0</v>
      </c>
      <c r="AX14">
        <f>('Dat2'!FB14+'Dat2'!GV14+'Dat2'!IP14+'Dat2'!KJ14)/4</f>
        <v>0</v>
      </c>
      <c r="AY14">
        <f>('Dat2'!FC14+'Dat2'!GW14+'Dat2'!IQ14+'Dat2'!KK14)/4</f>
        <v>0</v>
      </c>
      <c r="AZ14">
        <f>('Dat2'!FD14+'Dat2'!GX14+'Dat2'!IR14+'Dat2'!KL14)/4</f>
        <v>0</v>
      </c>
      <c r="BA14">
        <f>('Dat2'!FE14+'Dat2'!GY14+'Dat2'!IS14+'Dat2'!KM14)/4</f>
        <v>0</v>
      </c>
      <c r="BB14">
        <f>('Dat2'!FF14+'Dat2'!GZ14+'Dat2'!IT14+'Dat2'!KN14)/4</f>
        <v>0</v>
      </c>
      <c r="BC14">
        <f>('Dat2'!FG14+'Dat2'!HA14+'Dat2'!IU14+'Dat2'!KO14)/4</f>
        <v>0</v>
      </c>
      <c r="BD14">
        <f>('Dat2'!FH14+'Dat2'!HB14+'Dat2'!IV14+'Dat2'!KP14)/4</f>
        <v>0</v>
      </c>
      <c r="BE14">
        <f>('Dat2'!FI14+'Dat2'!HC14+'Dat2'!IW14+'Dat2'!KQ14)/4</f>
        <v>0</v>
      </c>
      <c r="BF14">
        <f>('Dat2'!FJ14+'Dat2'!HD14+'Dat2'!IX14+'Dat2'!KR14)/4</f>
        <v>0</v>
      </c>
      <c r="BG14">
        <f>('Dat2'!FK14+'Dat2'!HE14+'Dat2'!IY14+'Dat2'!KS14)/4</f>
        <v>0</v>
      </c>
      <c r="BH14">
        <f>('Dat2'!FL14+'Dat2'!HF14+'Dat2'!IZ14+'Dat2'!KT14)/4</f>
        <v>0</v>
      </c>
      <c r="BI14">
        <f>('Dat2'!FM14+'Dat2'!HG14+'Dat2'!JA14+'Dat2'!KU14)/4</f>
        <v>0</v>
      </c>
      <c r="BJ14">
        <f>('Dat2'!FN14+'Dat2'!HH14+'Dat2'!JB14+'Dat2'!KV14)/4</f>
        <v>0</v>
      </c>
      <c r="BK14">
        <f>('Dat2'!FO14+'Dat2'!HI14+'Dat2'!JC14+'Dat2'!KW14)/4</f>
        <v>0</v>
      </c>
      <c r="BL14">
        <f>('Dat2'!FP14+'Dat2'!HJ14+'Dat2'!JD14+'Dat2'!KX14)/4</f>
        <v>0</v>
      </c>
      <c r="BM14">
        <f>('Dat2'!FQ14+'Dat2'!HK14+'Dat2'!JE14+'Dat2'!KY14)/4</f>
        <v>0</v>
      </c>
      <c r="BN14">
        <f>('Dat2'!FR14+'Dat2'!HL14+'Dat2'!JF14+'Dat2'!KZ14)/4</f>
        <v>0</v>
      </c>
      <c r="BO14">
        <f>('Dat2'!FS14+'Dat2'!HM14+'Dat2'!JG14+'Dat2'!LA14)/4</f>
        <v>0</v>
      </c>
      <c r="BP14">
        <f>('Dat2'!FT14+'Dat2'!HN14+'Dat2'!JH14+'Dat2'!LB14)/4</f>
        <v>0</v>
      </c>
      <c r="BQ14">
        <f>('Dat2'!FU14+'Dat2'!HO14+'Dat2'!JI14+'Dat2'!LC14)/4</f>
        <v>0</v>
      </c>
      <c r="BR14">
        <f>('Dat2'!FV14+'Dat2'!HP14+'Dat2'!JJ14+'Dat2'!LD14)/4</f>
        <v>0</v>
      </c>
      <c r="BS14">
        <f>('Dat2'!FW14+'Dat2'!HQ14+'Dat2'!JK14+'Dat2'!LE14)/4</f>
        <v>0</v>
      </c>
      <c r="BT14">
        <f>('Dat2'!FX14+'Dat2'!HR14+'Dat2'!JL14+'Dat2'!LF14)/4</f>
        <v>0</v>
      </c>
      <c r="BU14">
        <f>('Dat2'!FY14+'Dat2'!HS14+'Dat2'!JM14+'Dat2'!LG14)/4</f>
        <v>0</v>
      </c>
      <c r="BV14">
        <f>('Dat2'!FZ14+'Dat2'!HT14+'Dat2'!JN14+'Dat2'!LH14)/4</f>
        <v>0</v>
      </c>
      <c r="BW14">
        <f>('Dat2'!GA14+'Dat2'!HU14+'Dat2'!JO14+'Dat2'!LI14)/4</f>
        <v>0</v>
      </c>
      <c r="BX14">
        <f>('Dat2'!GB14+'Dat2'!HV14+'Dat2'!JP14+'Dat2'!LJ14)/4</f>
        <v>0</v>
      </c>
      <c r="BY14">
        <f>('Dat2'!GC14+'Dat2'!HW14+'Dat2'!JQ14+'Dat2'!LK14)/4</f>
        <v>0</v>
      </c>
      <c r="BZ14">
        <f>('Dat2'!GD14+'Dat2'!HX14+'Dat2'!JR14+'Dat2'!LL14)/4</f>
        <v>0</v>
      </c>
      <c r="CA14">
        <f>('Dat2'!GE14+'Dat2'!HY14+'Dat2'!JS14+'Dat2'!LM14)/4</f>
        <v>0</v>
      </c>
      <c r="CB14">
        <f>('Dat2'!GF14+'Dat2'!HZ14+'Dat2'!JT14+'Dat2'!LN14)/4</f>
        <v>0</v>
      </c>
      <c r="CC14" s="8">
        <f t="shared" si="10"/>
        <v>0</v>
      </c>
      <c r="CD14" s="8">
        <f t="shared" si="11"/>
        <v>0</v>
      </c>
      <c r="CE14">
        <f>('Dat2'!LO14+'Dat2'!NG14+'Dat2'!OY14+'Dat2'!QQ14)/4</f>
        <v>0</v>
      </c>
      <c r="CF14">
        <f>('Dat2'!LP14+'Dat2'!NH14+'Dat2'!OZ14+'Dat2'!QR14)/4</f>
        <v>0</v>
      </c>
      <c r="CG14">
        <f>('Dat2'!LQ14+'Dat2'!NI14+'Dat2'!PA14+'Dat2'!QS14)/4</f>
        <v>0</v>
      </c>
      <c r="CH14">
        <f>('Dat2'!LR14+'Dat2'!NJ14+'Dat2'!PB14+'Dat2'!QT14)/4</f>
        <v>0</v>
      </c>
      <c r="CI14">
        <f>('Dat2'!LS14+'Dat2'!NK14+'Dat2'!PC14+'Dat2'!QU14)/4</f>
        <v>0</v>
      </c>
      <c r="CJ14">
        <f>('Dat2'!LT14+'Dat2'!NL14+'Dat2'!PD14+'Dat2'!QV14)/4</f>
        <v>0</v>
      </c>
      <c r="CK14">
        <f>('Dat2'!LU14+'Dat2'!NM14+'Dat2'!PE14+'Dat2'!QW14)/4</f>
        <v>0</v>
      </c>
      <c r="CL14">
        <f>('Dat2'!LV14+'Dat2'!NN14+'Dat2'!PF14+'Dat2'!QX14)/4</f>
        <v>0</v>
      </c>
      <c r="CM14">
        <f>('Dat2'!LW14+'Dat2'!NO14+'Dat2'!PG14+'Dat2'!QY14)/4</f>
        <v>0</v>
      </c>
      <c r="CN14">
        <f>('Dat2'!LX14+'Dat2'!NP14+'Dat2'!PH14+'Dat2'!QZ14)/4</f>
        <v>0</v>
      </c>
      <c r="CO14">
        <f>('Dat2'!LY14+'Dat2'!NQ14+'Dat2'!PI14+'Dat2'!RA14)/4</f>
        <v>0</v>
      </c>
      <c r="CP14">
        <f>('Dat2'!LZ14+'Dat2'!NR14+'Dat2'!PJ14+'Dat2'!RB14)/4</f>
        <v>0</v>
      </c>
      <c r="CQ14">
        <f>('Dat2'!MA14+'Dat2'!NS14+'Dat2'!PK14+'Dat2'!RC14)/4</f>
        <v>0</v>
      </c>
      <c r="CR14">
        <f>('Dat2'!MB14+'Dat2'!NT14+'Dat2'!PL14+'Dat2'!RD14)/4</f>
        <v>0</v>
      </c>
      <c r="CS14">
        <f>('Dat2'!MC14+'Dat2'!NU14+'Dat2'!PM14+'Dat2'!RE14)/4</f>
        <v>0</v>
      </c>
      <c r="CT14">
        <f>('Dat2'!MD14+'Dat2'!NV14+'Dat2'!PN14+'Dat2'!RF14)/4</f>
        <v>0</v>
      </c>
      <c r="CU14">
        <f>('Dat2'!ME14+'Dat2'!NW14+'Dat2'!PO14+'Dat2'!RG14)/4</f>
        <v>0</v>
      </c>
      <c r="CV14">
        <f>('Dat2'!MF14+'Dat2'!NX14+'Dat2'!PP14+'Dat2'!RH14)/4</f>
        <v>0</v>
      </c>
      <c r="CW14">
        <f>('Dat2'!MG14+'Dat2'!NY14+'Dat2'!PQ14+'Dat2'!RI14)/4</f>
        <v>0</v>
      </c>
      <c r="CX14">
        <f>('Dat2'!MH14+'Dat2'!NZ14+'Dat2'!PR14+'Dat2'!RJ14)/4</f>
        <v>0</v>
      </c>
      <c r="CY14">
        <f>('Dat2'!MI14+'Dat2'!OA14+'Dat2'!PS14+'Dat2'!RK14)/4</f>
        <v>0</v>
      </c>
      <c r="CZ14">
        <f>('Dat2'!MJ14+'Dat2'!OB14+'Dat2'!PT14+'Dat2'!RL14)/4</f>
        <v>0</v>
      </c>
      <c r="DA14">
        <f>('Dat2'!MK14+'Dat2'!OC14+'Dat2'!PU14+'Dat2'!RM14)/4</f>
        <v>0</v>
      </c>
      <c r="DB14">
        <f>('Dat2'!ML14+'Dat2'!OD14+'Dat2'!PV14+'Dat2'!RN14)/4</f>
        <v>0</v>
      </c>
      <c r="DC14">
        <f>('Dat2'!MM14+'Dat2'!OE14+'Dat2'!PW14+'Dat2'!RO14)/4</f>
        <v>0</v>
      </c>
      <c r="DD14">
        <f>('Dat2'!MN14+'Dat2'!OF14+'Dat2'!PX14+'Dat2'!RP14)/4</f>
        <v>0</v>
      </c>
      <c r="DE14">
        <f>('Dat2'!MO14+'Dat2'!OG14+'Dat2'!PY14+'Dat2'!RQ14)/4</f>
        <v>0</v>
      </c>
      <c r="DF14">
        <f>('Dat2'!MP14+'Dat2'!OH14+'Dat2'!PZ14+'Dat2'!RR14)/4</f>
        <v>0.5</v>
      </c>
      <c r="DG14">
        <f>('Dat2'!MQ14+'Dat2'!OI14+'Dat2'!QA14+'Dat2'!RS14)/4</f>
        <v>0</v>
      </c>
      <c r="DH14">
        <f>('Dat2'!MR14+'Dat2'!OJ14+'Dat2'!QB14+'Dat2'!RT14)/4</f>
        <v>0</v>
      </c>
      <c r="DI14">
        <f>('Dat2'!MS14+'Dat2'!OK14+'Dat2'!QC14+'Dat2'!RU14)/4</f>
        <v>0</v>
      </c>
      <c r="DJ14">
        <f>('Dat2'!MT14+'Dat2'!OL14+'Dat2'!QD14+'Dat2'!RV14)/4</f>
        <v>0</v>
      </c>
      <c r="DK14">
        <f>('Dat2'!MU14+'Dat2'!OM14+'Dat2'!QE14+'Dat2'!RW14)/4</f>
        <v>0</v>
      </c>
      <c r="DL14">
        <f>('Dat2'!MV14+'Dat2'!ON14+'Dat2'!QF14+'Dat2'!RX14)/4</f>
        <v>0</v>
      </c>
      <c r="DM14">
        <f>('Dat2'!MW14+'Dat2'!OO14+'Dat2'!QG14+'Dat2'!RY14)/4</f>
        <v>0</v>
      </c>
      <c r="DN14">
        <f>('Dat2'!MX14+'Dat2'!OP14+'Dat2'!QH14+'Dat2'!RZ14)/4</f>
        <v>0</v>
      </c>
      <c r="DO14">
        <f>('Dat2'!MY14+'Dat2'!OQ14+'Dat2'!QI14+'Dat2'!SA14)/4</f>
        <v>0</v>
      </c>
      <c r="DP14">
        <f>('Dat2'!MZ14+'Dat2'!OR14+'Dat2'!QJ14+'Dat2'!SB14)/4</f>
        <v>0</v>
      </c>
      <c r="DQ14">
        <f>('Dat2'!NA14+'Dat2'!OS14+'Dat2'!QK14+'Dat2'!SC14)/4</f>
        <v>0</v>
      </c>
      <c r="DR14">
        <f>('Dat2'!NB14+'Dat2'!OT14+'Dat2'!QL14+'Dat2'!SD14)/4</f>
        <v>0</v>
      </c>
      <c r="DS14">
        <f>('Dat2'!NC14+'Dat2'!OU14+'Dat2'!QM14+'Dat2'!SE14)/4</f>
        <v>0</v>
      </c>
      <c r="DT14">
        <f>('Dat2'!ND14+'Dat2'!OV14+'Dat2'!QN14+'Dat2'!SF14)/4</f>
        <v>0</v>
      </c>
      <c r="DU14">
        <f>('Dat2'!NE14+'Dat2'!OW14+'Dat2'!QO14+'Dat2'!SG14)/4</f>
        <v>0</v>
      </c>
      <c r="DV14">
        <f>('Dat2'!NF14+'Dat2'!OX14+'Dat2'!QP14+'Dat2'!SH14)/4</f>
        <v>0</v>
      </c>
      <c r="DW14" s="8">
        <f t="shared" si="20"/>
        <v>0</v>
      </c>
      <c r="DX14" s="8">
        <f t="shared" si="21"/>
        <v>0.5</v>
      </c>
      <c r="DY14" s="130">
        <f>'Dat2'!SI14+'Dat2'!SK14+'Dat2'!SM14+'Dat2'!SO14</f>
        <v>0</v>
      </c>
      <c r="DZ14" s="130">
        <f>'Dat2'!SJ14+'Dat2'!SL14+'Dat2'!SN14+'Dat2'!SP14</f>
        <v>0</v>
      </c>
      <c r="EA14">
        <f>('Dat2'!SQ14+'Dat2'!SY14+'Dat2'!TG14+'Dat2'!TO14)/4</f>
        <v>0</v>
      </c>
      <c r="EB14">
        <f>('Dat2'!SR14+'Dat2'!SZ14+'Dat2'!TH14+'Dat2'!TP14)/4</f>
        <v>0.5</v>
      </c>
      <c r="EC14">
        <f>('Dat2'!SS14+'Dat2'!TA14+'Dat2'!TI14+'Dat2'!TQ14)/4</f>
        <v>0</v>
      </c>
      <c r="ED14">
        <f>('Dat2'!ST14+'Dat2'!TB14+'Dat2'!TJ14+'Dat2'!TR14)/4</f>
        <v>0</v>
      </c>
      <c r="EE14">
        <f>('Dat2'!SU14+'Dat2'!TC14+'Dat2'!TK14+'Dat2'!TS14)/4</f>
        <v>0</v>
      </c>
      <c r="EF14">
        <f>('Dat2'!SV14+'Dat2'!TD14+'Dat2'!TL14+'Dat2'!TT14)/4</f>
        <v>0.25</v>
      </c>
      <c r="EG14">
        <f>('Dat2'!SW14+'Dat2'!TE14+'Dat2'!TM14+'Dat2'!TU14)/4</f>
        <v>0</v>
      </c>
      <c r="EH14">
        <f>('Dat2'!SX14+'Dat2'!TF14+'Dat2'!TN14+'Dat2'!TV14)/4</f>
        <v>0</v>
      </c>
      <c r="EI14" s="8">
        <f t="shared" si="22"/>
        <v>0.5</v>
      </c>
      <c r="EJ14" s="8">
        <f t="shared" si="23"/>
        <v>0.25</v>
      </c>
      <c r="EK14">
        <f>('Dat2'!TW14+'Dat2'!UA14)/2</f>
        <v>4</v>
      </c>
      <c r="EL14">
        <f>('Dat2'!TX14+'Dat2'!UB14)/2</f>
        <v>0</v>
      </c>
      <c r="EM14">
        <f>('Dat2'!TY14+'Dat2'!UC14)/2</f>
        <v>0</v>
      </c>
      <c r="EN14">
        <f>('Dat2'!TZ14+'Dat2'!UD14)/2</f>
        <v>0</v>
      </c>
      <c r="EO14">
        <f>('Dat2'!UE14+'Dat2'!UN14)/2</f>
        <v>0</v>
      </c>
      <c r="EP14">
        <f>('Dat2'!UF14+'Dat2'!UO14)/2</f>
        <v>0</v>
      </c>
      <c r="EQ14">
        <f>('Dat2'!UG14+'Dat2'!UP14)/2</f>
        <v>1</v>
      </c>
      <c r="ER14">
        <f>('Dat2'!UH14+'Dat2'!UQ14)/2</f>
        <v>0.5</v>
      </c>
      <c r="ES14">
        <f>('Dat2'!UI14+'Dat2'!UR14)/2</f>
        <v>1.5</v>
      </c>
      <c r="ET14">
        <f>('Dat2'!UJ14+'Dat2'!US14)/2</f>
        <v>0.5</v>
      </c>
      <c r="EU14">
        <f>('Dat2'!UK14+'Dat2'!UT14)/2</f>
        <v>0.5</v>
      </c>
      <c r="EV14">
        <f>('Dat2'!UL14+'Dat2'!UU14)/2</f>
        <v>0</v>
      </c>
      <c r="EW14">
        <f>('Dat2'!UM14+'Dat2'!UV14)/2</f>
        <v>0</v>
      </c>
      <c r="EX14">
        <f>('Dat2'!UX14+'Dat2'!VI14)/2</f>
        <v>0</v>
      </c>
      <c r="EY14">
        <f>('Dat2'!UY14+'Dat2'!VJ14)/2</f>
        <v>2</v>
      </c>
      <c r="EZ14">
        <f>('Dat2'!UZ14+'Dat2'!VK14)/2</f>
        <v>0</v>
      </c>
      <c r="FA14">
        <f>('Dat2'!VA14+'Dat2'!VL14)/2</f>
        <v>0</v>
      </c>
      <c r="FB14">
        <f>('Dat2'!VB14+'Dat2'!VM14)/2</f>
        <v>0</v>
      </c>
      <c r="FC14">
        <f>('Dat2'!VC14+'Dat2'!VN14)/2</f>
        <v>0.5</v>
      </c>
      <c r="FD14">
        <f>('Dat2'!VD14+'Dat2'!VO14)/2</f>
        <v>0</v>
      </c>
      <c r="FE14">
        <f>('Dat2'!VE14+'Dat2'!VP14)/2</f>
        <v>1.5</v>
      </c>
      <c r="FF14">
        <f>('Dat2'!VF14+'Dat2'!VQ14)/2</f>
        <v>0</v>
      </c>
      <c r="FG14">
        <f>('Dat2'!VH14+'Dat2'!VS14)/2</f>
        <v>0</v>
      </c>
      <c r="FH14">
        <f>('Dat2'!VG14+'Dat2'!VR14)/2</f>
        <v>0</v>
      </c>
      <c r="FI14">
        <f>('Dat2'!VT14+'Dat2'!VY14)/2</f>
        <v>2</v>
      </c>
      <c r="FJ14">
        <f>('Dat2'!VU14+'Dat2'!VZ14)/2</f>
        <v>1</v>
      </c>
      <c r="FK14">
        <f>('Dat2'!VV14+'Dat2'!WA14)/2</f>
        <v>1</v>
      </c>
      <c r="FL14">
        <f>('Dat2'!VW14+'Dat2'!WB14)/2</f>
        <v>0</v>
      </c>
      <c r="FM14">
        <f>('Dat2'!VX14+'Dat2'!WC14)/2</f>
        <v>0</v>
      </c>
      <c r="FT14">
        <f>'Dat2'!WJ14</f>
        <v>0</v>
      </c>
      <c r="FU14">
        <f>'Dat2'!WK14</f>
        <v>0</v>
      </c>
      <c r="FV14">
        <f>'Dat2'!WL14</f>
        <v>0</v>
      </c>
      <c r="FW14">
        <f>'Dat2'!WM14</f>
        <v>0</v>
      </c>
      <c r="FX14">
        <f>'Dat2'!WN14</f>
        <v>7</v>
      </c>
      <c r="FY14">
        <f>'Dat2'!WO14</f>
        <v>26</v>
      </c>
      <c r="FZ14">
        <f>'Dat2'!WP14</f>
        <v>0</v>
      </c>
      <c r="GA14">
        <f>'Dat2'!WQ14</f>
        <v>0</v>
      </c>
      <c r="GB14">
        <f>'Dat2'!WR14</f>
        <v>0</v>
      </c>
      <c r="GC14">
        <f>'Dat2'!WS14</f>
        <v>0</v>
      </c>
      <c r="GD14">
        <f>'Dat2'!WT14</f>
        <v>0</v>
      </c>
      <c r="GE14">
        <f>'Dat2'!WU14</f>
        <v>0</v>
      </c>
      <c r="GF14">
        <f>'Dat2'!WV14</f>
        <v>0</v>
      </c>
      <c r="GG14">
        <f>'Dat2'!WW14</f>
        <v>0</v>
      </c>
      <c r="GH14">
        <f>'Dat2'!WX14</f>
        <v>0</v>
      </c>
      <c r="GI14">
        <f>'Dat2'!WY14</f>
        <v>0</v>
      </c>
      <c r="GJ14">
        <f>'Dat2'!WZ14</f>
        <v>0</v>
      </c>
      <c r="GK14">
        <f>'Dat2'!XA14</f>
        <v>1</v>
      </c>
      <c r="GL14">
        <f>'Dat2'!XB14</f>
        <v>2</v>
      </c>
      <c r="GM14">
        <f>'Dat2'!XC14</f>
        <v>0</v>
      </c>
      <c r="GN14">
        <f>'Dat2'!XD14</f>
        <v>3</v>
      </c>
      <c r="GO14">
        <f>'Dat2'!XE14</f>
        <v>0</v>
      </c>
      <c r="GP14" s="8">
        <f>'Dat2'!XP14</f>
        <v>0</v>
      </c>
      <c r="GQ14" s="8">
        <f>'Dat2'!XQ14</f>
        <v>0</v>
      </c>
      <c r="GR14" s="552">
        <f>'Dat2'!XR14</f>
        <v>0</v>
      </c>
      <c r="GS14" s="552">
        <f>'Dat2'!XS14</f>
        <v>0</v>
      </c>
      <c r="GT14" s="552">
        <f>'Dat2'!XT14</f>
        <v>0</v>
      </c>
      <c r="GU14" s="552">
        <f>'Dat2'!XU14</f>
        <v>5</v>
      </c>
      <c r="GV14" s="552">
        <f>'Dat2'!XV14</f>
        <v>0</v>
      </c>
      <c r="GW14" s="552">
        <f>'Dat2'!XW14</f>
        <v>0</v>
      </c>
      <c r="GX14" s="552">
        <f>'Dat2'!XX14</f>
        <v>0</v>
      </c>
      <c r="GY14" s="552">
        <f>'Dat2'!XY14</f>
        <v>0</v>
      </c>
      <c r="GZ14" s="552">
        <f>'Dat2'!XZ14</f>
        <v>0</v>
      </c>
      <c r="HA14" s="552">
        <f>'Dat2'!YA14</f>
        <v>0</v>
      </c>
      <c r="HB14" s="552">
        <f>'Dat2'!YB14</f>
        <v>0</v>
      </c>
      <c r="HC14" s="552">
        <f>'Dat2'!YC14</f>
        <v>0</v>
      </c>
      <c r="HD14" s="552">
        <f>'Dat2'!YD14</f>
        <v>0</v>
      </c>
      <c r="HE14" s="552">
        <f>'Dat2'!YE14</f>
        <v>1</v>
      </c>
      <c r="HF14" s="552">
        <f>'Dat2'!YF14</f>
        <v>0</v>
      </c>
      <c r="HG14" s="552">
        <f>'Dat2'!YG14</f>
        <v>0</v>
      </c>
      <c r="HH14" s="552">
        <f>'Dat2'!YH14</f>
        <v>1</v>
      </c>
      <c r="HI14" s="552">
        <f>'Dat2'!YI14</f>
        <v>1</v>
      </c>
      <c r="HJ14" s="552">
        <f>'Dat2'!YJ14</f>
        <v>0</v>
      </c>
      <c r="HK14" s="552">
        <f>'Dat2'!YK14</f>
        <v>0</v>
      </c>
      <c r="HL14" s="552">
        <f>'Dat2'!YL14</f>
        <v>0</v>
      </c>
      <c r="HM14" s="552">
        <f>'Dat2'!YM14</f>
        <v>0</v>
      </c>
      <c r="HN14" s="552">
        <f>'Dat2'!YN14</f>
        <v>0</v>
      </c>
      <c r="HO14" s="552">
        <f>'Dat2'!YO14</f>
        <v>1</v>
      </c>
      <c r="HP14" s="552">
        <f>'Dat2'!YP14</f>
        <v>0</v>
      </c>
      <c r="HQ14" s="552">
        <f>'Dat2'!YQ14</f>
        <v>1</v>
      </c>
      <c r="HR14" s="8">
        <f t="shared" si="16"/>
        <v>5</v>
      </c>
      <c r="HS14" s="8">
        <f t="shared" si="17"/>
        <v>5</v>
      </c>
      <c r="HT14">
        <f>'Dat2'!YR14</f>
        <v>0</v>
      </c>
      <c r="HU14">
        <f>'Dat2'!YS14</f>
        <v>0</v>
      </c>
      <c r="HV14">
        <f>'Dat2'!YT14</f>
        <v>0</v>
      </c>
      <c r="HW14">
        <f>'Dat2'!YU14</f>
        <v>0</v>
      </c>
      <c r="HX14">
        <f>'Dat2'!YV14</f>
        <v>0</v>
      </c>
      <c r="HY14">
        <f>'Dat2'!YW14</f>
        <v>0</v>
      </c>
      <c r="HZ14">
        <f>'Dat2'!YX14</f>
        <v>0</v>
      </c>
      <c r="IA14">
        <f>'Dat2'!YY14</f>
        <v>0</v>
      </c>
      <c r="IB14">
        <f>'Dat2'!YZ14</f>
        <v>0</v>
      </c>
      <c r="IC14">
        <f>'Dat2'!ZA14</f>
        <v>0</v>
      </c>
      <c r="ID14">
        <f>'Dat2'!ZB14</f>
        <v>0</v>
      </c>
      <c r="IE14">
        <f>'Dat2'!ZC14</f>
        <v>0</v>
      </c>
      <c r="IF14">
        <f>'Dat2'!ZD14</f>
        <v>0</v>
      </c>
      <c r="IG14">
        <f>'Dat2'!ZE14</f>
        <v>0</v>
      </c>
      <c r="IH14">
        <f>'Dat2'!ZF14</f>
        <v>0</v>
      </c>
      <c r="II14">
        <f>'Dat2'!ZG14</f>
        <v>0</v>
      </c>
      <c r="IJ14">
        <f>'Dat2'!ZH14</f>
        <v>0</v>
      </c>
      <c r="IK14">
        <f>'Dat2'!ZI14</f>
        <v>0</v>
      </c>
      <c r="IL14">
        <f>'Dat2'!ZJ14</f>
        <v>0</v>
      </c>
      <c r="IM14">
        <f>'Dat2'!ZK14</f>
        <v>0</v>
      </c>
      <c r="IN14">
        <f>'Dat2'!ZL14</f>
        <v>0</v>
      </c>
      <c r="IO14">
        <f>'Dat2'!ZM14</f>
        <v>0</v>
      </c>
      <c r="IP14">
        <f>'Dat2'!ZN14</f>
        <v>0</v>
      </c>
      <c r="IQ14">
        <f>'Dat2'!ZO14</f>
        <v>0</v>
      </c>
      <c r="IR14">
        <f>'Dat2'!ZP14</f>
        <v>0</v>
      </c>
      <c r="IS14">
        <f>'Dat2'!ZQ14</f>
        <v>0</v>
      </c>
      <c r="IT14">
        <f>'Dat2'!ZR14</f>
        <v>0</v>
      </c>
      <c r="IU14">
        <f>'Dat2'!ZS14</f>
        <v>0</v>
      </c>
      <c r="IV14">
        <f>'Dat2'!ZT14</f>
        <v>0</v>
      </c>
      <c r="IW14">
        <f>'Dat2'!ZU14</f>
        <v>0</v>
      </c>
      <c r="IX14">
        <f>'Dat2'!ZV14</f>
        <v>0</v>
      </c>
      <c r="IY14">
        <f>'Dat2'!ZW14</f>
        <v>0</v>
      </c>
      <c r="IZ14">
        <f>'Dat2'!ZX14</f>
        <v>0</v>
      </c>
      <c r="JA14">
        <f>'Dat2'!ZY14</f>
        <v>0</v>
      </c>
      <c r="JB14">
        <f>'Dat2'!ZZ14</f>
        <v>0</v>
      </c>
      <c r="JC14">
        <f>'Dat2'!AAA14</f>
        <v>0</v>
      </c>
      <c r="JD14">
        <f>'Dat2'!AAB14</f>
        <v>0</v>
      </c>
      <c r="JE14">
        <f>'Dat2'!AAC14</f>
        <v>0</v>
      </c>
      <c r="JF14">
        <f>'Dat2'!AAD14</f>
        <v>0</v>
      </c>
      <c r="JG14">
        <f>'Dat2'!AAE14</f>
        <v>0</v>
      </c>
      <c r="JH14">
        <f>'Dat2'!AAF14</f>
        <v>0</v>
      </c>
      <c r="JI14">
        <f>'Dat2'!AAG14</f>
        <v>0</v>
      </c>
      <c r="JJ14">
        <f>'Dat2'!AAH14</f>
        <v>0</v>
      </c>
      <c r="JK14">
        <f>'Dat2'!AAI14</f>
        <v>0</v>
      </c>
      <c r="JL14">
        <f>'Dat2'!AAJ14</f>
        <v>0</v>
      </c>
      <c r="JM14">
        <f>'Dat2'!AAK14</f>
        <v>0</v>
      </c>
      <c r="JN14" s="8">
        <f t="shared" si="12"/>
        <v>0</v>
      </c>
      <c r="JO14" s="8">
        <f t="shared" si="13"/>
        <v>0</v>
      </c>
      <c r="JP14">
        <f>'Dat2'!AAL14</f>
        <v>0</v>
      </c>
      <c r="JQ14">
        <f>'Dat2'!AAM14</f>
        <v>0</v>
      </c>
      <c r="JR14">
        <f>'Dat2'!AAN14</f>
        <v>0</v>
      </c>
      <c r="JS14">
        <f>'Dat2'!AAO14</f>
        <v>0</v>
      </c>
      <c r="JT14">
        <f>'Dat2'!AAP14</f>
        <v>0</v>
      </c>
      <c r="JU14">
        <f>'Dat2'!AAQ14</f>
        <v>0</v>
      </c>
      <c r="JV14">
        <f>'Dat2'!AAR14</f>
        <v>0</v>
      </c>
      <c r="JW14">
        <f>'Dat2'!AAS14</f>
        <v>0</v>
      </c>
      <c r="JX14">
        <f>'Dat2'!AAT14</f>
        <v>0</v>
      </c>
      <c r="JY14">
        <f>'Dat2'!AAU14</f>
        <v>0</v>
      </c>
      <c r="JZ14">
        <f>'Dat2'!AAV14</f>
        <v>0</v>
      </c>
      <c r="KA14">
        <f>'Dat2'!AAW14</f>
        <v>0</v>
      </c>
      <c r="KB14">
        <f>'Dat2'!AAX14</f>
        <v>0</v>
      </c>
      <c r="KC14">
        <f>'Dat2'!AAY14</f>
        <v>0</v>
      </c>
      <c r="KD14">
        <f>'Dat2'!AAZ14</f>
        <v>0</v>
      </c>
      <c r="KE14">
        <f>'Dat2'!ABA14</f>
        <v>0</v>
      </c>
      <c r="KF14">
        <f>'Dat2'!ABB14</f>
        <v>0</v>
      </c>
      <c r="KG14">
        <f>'Dat2'!ABC14</f>
        <v>0</v>
      </c>
      <c r="KH14">
        <f>'Dat2'!ABD14</f>
        <v>0</v>
      </c>
      <c r="KI14">
        <f>'Dat2'!ABE14</f>
        <v>0</v>
      </c>
      <c r="KJ14">
        <f>'Dat2'!ABF14</f>
        <v>0</v>
      </c>
      <c r="KK14">
        <f>'Dat2'!ABG14</f>
        <v>0</v>
      </c>
      <c r="KL14">
        <f>'Dat2'!ABH14</f>
        <v>0</v>
      </c>
      <c r="KM14">
        <f>'Dat2'!ABI14</f>
        <v>1</v>
      </c>
      <c r="KN14">
        <f>'Dat2'!ABJ14</f>
        <v>0</v>
      </c>
      <c r="KO14">
        <f>'Dat2'!ABK14</f>
        <v>0</v>
      </c>
      <c r="KP14">
        <f>'Dat2'!ABL14</f>
        <v>0</v>
      </c>
      <c r="KQ14">
        <f>'Dat2'!ABM14</f>
        <v>0</v>
      </c>
      <c r="KR14">
        <f>'Dat2'!ABN14</f>
        <v>0</v>
      </c>
      <c r="KS14">
        <f>'Dat2'!ABO14</f>
        <v>0</v>
      </c>
      <c r="KT14">
        <f>'Dat2'!ABP14</f>
        <v>0</v>
      </c>
      <c r="KU14">
        <f>'Dat2'!ABQ14</f>
        <v>0</v>
      </c>
      <c r="KV14">
        <f>'Dat2'!ABR14</f>
        <v>0</v>
      </c>
      <c r="KW14">
        <f>'Dat2'!ABS14</f>
        <v>0</v>
      </c>
      <c r="KX14">
        <f>'Dat2'!ABT14</f>
        <v>0</v>
      </c>
      <c r="KY14">
        <f>'Dat2'!ABU14</f>
        <v>0</v>
      </c>
      <c r="KZ14">
        <f>'Dat2'!ABV14</f>
        <v>0</v>
      </c>
      <c r="LA14">
        <f>'Dat2'!ABW14</f>
        <v>0</v>
      </c>
      <c r="LB14">
        <f>'Dat2'!ABX14</f>
        <v>1</v>
      </c>
      <c r="LC14">
        <f>'Dat2'!ABY14</f>
        <v>0</v>
      </c>
      <c r="LD14">
        <f>'Dat2'!ABZ14</f>
        <v>0</v>
      </c>
      <c r="LE14">
        <f>'Dat2'!ACA14</f>
        <v>0</v>
      </c>
      <c r="LF14">
        <f>'Dat2'!ACB14</f>
        <v>0</v>
      </c>
      <c r="LG14">
        <f>'Dat2'!ACC14</f>
        <v>1</v>
      </c>
      <c r="LH14" s="8">
        <f t="shared" si="18"/>
        <v>0</v>
      </c>
      <c r="LI14" s="8">
        <f t="shared" si="19"/>
        <v>3</v>
      </c>
      <c r="LJ14" s="127">
        <f>'Dat2'!ACD14</f>
        <v>0</v>
      </c>
      <c r="LN14">
        <f>'Dat2'!ACE14</f>
        <v>1</v>
      </c>
    </row>
    <row r="26" spans="132:132">
      <c r="EB26">
        <f>EI4+DW4+DY4+CC4+AG4+E4</f>
        <v>57.25</v>
      </c>
    </row>
    <row r="38" spans="318:318">
      <c r="LF38">
        <f>Dat2fix!LH4</f>
        <v>25</v>
      </c>
    </row>
  </sheetData>
  <mergeCells count="30">
    <mergeCell ref="FN2:FS2"/>
    <mergeCell ref="GL2:GN2"/>
    <mergeCell ref="JO1:KJ1"/>
    <mergeCell ref="KK1:LF1"/>
    <mergeCell ref="LG1:LH1"/>
    <mergeCell ref="GR1:HC1"/>
    <mergeCell ref="HE1:HP1"/>
    <mergeCell ref="HQ1:HR1"/>
    <mergeCell ref="HS1:IO1"/>
    <mergeCell ref="IP1:JL1"/>
    <mergeCell ref="JM1:JN1"/>
    <mergeCell ref="FT2:GJ2"/>
    <mergeCell ref="DA1:DV1"/>
    <mergeCell ref="DW1:DX1"/>
    <mergeCell ref="EA1:ED1"/>
    <mergeCell ref="EE1:EH1"/>
    <mergeCell ref="EI1:EJ1"/>
    <mergeCell ref="EK2:EN2"/>
    <mergeCell ref="EO2:EW2"/>
    <mergeCell ref="DY1:DZ1"/>
    <mergeCell ref="EX2:FH2"/>
    <mergeCell ref="FI2:FM2"/>
    <mergeCell ref="CE1:CZ1"/>
    <mergeCell ref="E2:F2"/>
    <mergeCell ref="H1:S1"/>
    <mergeCell ref="AG1:AH1"/>
    <mergeCell ref="CC1:CD1"/>
    <mergeCell ref="AI1:BE1"/>
    <mergeCell ref="BF1:CB1"/>
    <mergeCell ref="T1:AF1"/>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2:AL143"/>
  <sheetViews>
    <sheetView topLeftCell="R1" zoomScale="70" zoomScaleNormal="70" workbookViewId="0">
      <selection activeCell="W5" sqref="W5"/>
    </sheetView>
  </sheetViews>
  <sheetFormatPr baseColWidth="10" defaultColWidth="11.453125" defaultRowHeight="14.5"/>
  <cols>
    <col min="3" max="3" width="13" customWidth="1"/>
    <col min="6" max="6" width="12.81640625" customWidth="1"/>
    <col min="7" max="7" width="19.26953125" customWidth="1"/>
    <col min="8" max="8" width="21.26953125" customWidth="1"/>
    <col min="9" max="9" width="32.453125" customWidth="1"/>
    <col min="12" max="12" width="9.26953125" customWidth="1"/>
    <col min="13" max="13" width="30.453125" customWidth="1"/>
    <col min="14" max="14" width="13.81640625" customWidth="1"/>
    <col min="15" max="15" width="21.453125" customWidth="1"/>
    <col min="16" max="16" width="18.453125" customWidth="1"/>
    <col min="17" max="17" width="22.453125" customWidth="1"/>
    <col min="18" max="18" width="26.7265625" customWidth="1"/>
    <col min="19" max="19" width="15.7265625" customWidth="1"/>
    <col min="20" max="20" width="21.453125" customWidth="1"/>
  </cols>
  <sheetData>
    <row r="2" spans="1:38">
      <c r="A2">
        <f>IF(A3=A4,1,0)</f>
        <v>1</v>
      </c>
      <c r="B2">
        <f t="shared" ref="B2:AL2" si="0">IF(B3=B4,1,0)</f>
        <v>1</v>
      </c>
      <c r="C2">
        <f t="shared" si="0"/>
        <v>1</v>
      </c>
      <c r="D2">
        <f t="shared" si="0"/>
        <v>1</v>
      </c>
      <c r="E2">
        <f t="shared" si="0"/>
        <v>1</v>
      </c>
      <c r="F2">
        <f t="shared" si="0"/>
        <v>1</v>
      </c>
      <c r="G2">
        <f t="shared" si="0"/>
        <v>1</v>
      </c>
      <c r="H2">
        <f t="shared" si="0"/>
        <v>1</v>
      </c>
      <c r="I2">
        <f t="shared" si="0"/>
        <v>1</v>
      </c>
      <c r="J2">
        <f t="shared" si="0"/>
        <v>1</v>
      </c>
      <c r="K2">
        <f t="shared" si="0"/>
        <v>1</v>
      </c>
      <c r="L2">
        <f t="shared" si="0"/>
        <v>1</v>
      </c>
      <c r="M2">
        <f t="shared" si="0"/>
        <v>1</v>
      </c>
      <c r="N2">
        <f t="shared" si="0"/>
        <v>1</v>
      </c>
      <c r="O2">
        <f t="shared" si="0"/>
        <v>1</v>
      </c>
      <c r="P2">
        <f t="shared" si="0"/>
        <v>1</v>
      </c>
      <c r="Q2">
        <f t="shared" si="0"/>
        <v>1</v>
      </c>
      <c r="R2">
        <f t="shared" si="0"/>
        <v>1</v>
      </c>
      <c r="S2">
        <f t="shared" si="0"/>
        <v>1</v>
      </c>
      <c r="T2">
        <f t="shared" si="0"/>
        <v>1</v>
      </c>
      <c r="U2">
        <f t="shared" si="0"/>
        <v>1</v>
      </c>
      <c r="V2">
        <f t="shared" si="0"/>
        <v>1</v>
      </c>
      <c r="W2">
        <f t="shared" si="0"/>
        <v>1</v>
      </c>
      <c r="X2">
        <f t="shared" si="0"/>
        <v>1</v>
      </c>
      <c r="Y2">
        <f t="shared" si="0"/>
        <v>1</v>
      </c>
      <c r="Z2">
        <f t="shared" si="0"/>
        <v>1</v>
      </c>
      <c r="AA2">
        <f t="shared" si="0"/>
        <v>0</v>
      </c>
      <c r="AB2">
        <f t="shared" si="0"/>
        <v>0</v>
      </c>
      <c r="AC2">
        <f t="shared" si="0"/>
        <v>0</v>
      </c>
      <c r="AD2">
        <f t="shared" si="0"/>
        <v>0</v>
      </c>
      <c r="AE2">
        <f t="shared" si="0"/>
        <v>0</v>
      </c>
      <c r="AF2">
        <f t="shared" si="0"/>
        <v>0</v>
      </c>
      <c r="AG2">
        <f t="shared" si="0"/>
        <v>1</v>
      </c>
      <c r="AH2">
        <f t="shared" si="0"/>
        <v>1</v>
      </c>
      <c r="AI2">
        <f t="shared" si="0"/>
        <v>0</v>
      </c>
      <c r="AJ2">
        <f t="shared" si="0"/>
        <v>0</v>
      </c>
      <c r="AK2">
        <f t="shared" si="0"/>
        <v>0</v>
      </c>
      <c r="AL2">
        <f t="shared" si="0"/>
        <v>0</v>
      </c>
    </row>
    <row r="3" spans="1:38">
      <c r="A3" t="s">
        <v>0</v>
      </c>
      <c r="B3" t="s">
        <v>1</v>
      </c>
      <c r="C3" t="s">
        <v>2</v>
      </c>
      <c r="D3" t="s">
        <v>3</v>
      </c>
      <c r="E3" t="s">
        <v>4</v>
      </c>
      <c r="F3" t="s">
        <v>5</v>
      </c>
      <c r="G3" t="s">
        <v>6</v>
      </c>
      <c r="H3" t="s">
        <v>8</v>
      </c>
      <c r="I3" t="s">
        <v>9</v>
      </c>
      <c r="J3" t="s">
        <v>10</v>
      </c>
      <c r="K3" t="s">
        <v>11</v>
      </c>
      <c r="L3" t="s">
        <v>12</v>
      </c>
      <c r="M3" t="s">
        <v>13</v>
      </c>
      <c r="N3" t="s">
        <v>18</v>
      </c>
      <c r="O3" t="s">
        <v>19</v>
      </c>
      <c r="P3" t="s">
        <v>22</v>
      </c>
      <c r="Q3" t="s">
        <v>23</v>
      </c>
      <c r="R3" t="s">
        <v>24</v>
      </c>
      <c r="S3" t="s">
        <v>25</v>
      </c>
      <c r="T3" t="s">
        <v>26</v>
      </c>
      <c r="U3" t="s">
        <v>1079</v>
      </c>
      <c r="V3" t="s">
        <v>1080</v>
      </c>
      <c r="W3" t="s">
        <v>1081</v>
      </c>
      <c r="X3" t="s">
        <v>1082</v>
      </c>
      <c r="Y3" t="s">
        <v>1083</v>
      </c>
      <c r="Z3" t="s">
        <v>1084</v>
      </c>
      <c r="AA3" t="s">
        <v>1085</v>
      </c>
      <c r="AB3" t="s">
        <v>1086</v>
      </c>
      <c r="AC3" t="s">
        <v>1087</v>
      </c>
      <c r="AD3" t="s">
        <v>1088</v>
      </c>
      <c r="AE3" t="s">
        <v>1089</v>
      </c>
      <c r="AF3" t="s">
        <v>1090</v>
      </c>
      <c r="AG3" t="s">
        <v>1405</v>
      </c>
      <c r="AH3" t="s">
        <v>693</v>
      </c>
      <c r="AI3" t="s">
        <v>694</v>
      </c>
      <c r="AJ3" t="s">
        <v>695</v>
      </c>
      <c r="AK3" t="s">
        <v>696</v>
      </c>
      <c r="AL3" t="s">
        <v>1699</v>
      </c>
    </row>
    <row r="4" spans="1:38" s="547" customFormat="1">
      <c r="A4" t="s">
        <v>0</v>
      </c>
      <c r="B4" t="s">
        <v>1</v>
      </c>
      <c r="C4" t="s">
        <v>2</v>
      </c>
      <c r="D4" t="s">
        <v>3</v>
      </c>
      <c r="E4" t="s">
        <v>4</v>
      </c>
      <c r="F4" t="s">
        <v>5</v>
      </c>
      <c r="G4" t="s">
        <v>6</v>
      </c>
      <c r="H4" t="s">
        <v>8</v>
      </c>
      <c r="I4" t="s">
        <v>9</v>
      </c>
      <c r="J4" t="s">
        <v>10</v>
      </c>
      <c r="K4" t="s">
        <v>11</v>
      </c>
      <c r="L4" t="s">
        <v>12</v>
      </c>
      <c r="M4" t="s">
        <v>13</v>
      </c>
      <c r="N4" t="s">
        <v>18</v>
      </c>
      <c r="O4" t="s">
        <v>19</v>
      </c>
      <c r="P4" t="s">
        <v>22</v>
      </c>
      <c r="Q4" t="s">
        <v>23</v>
      </c>
      <c r="R4" t="s">
        <v>24</v>
      </c>
      <c r="S4" t="s">
        <v>25</v>
      </c>
      <c r="T4" t="s">
        <v>26</v>
      </c>
      <c r="U4" t="s">
        <v>1079</v>
      </c>
      <c r="V4" t="s">
        <v>1080</v>
      </c>
      <c r="W4" t="s">
        <v>1081</v>
      </c>
      <c r="X4" t="s">
        <v>1082</v>
      </c>
      <c r="Y4" t="s">
        <v>1083</v>
      </c>
      <c r="Z4" t="s">
        <v>1084</v>
      </c>
      <c r="AA4"/>
      <c r="AB4"/>
      <c r="AC4"/>
      <c r="AD4"/>
      <c r="AE4"/>
      <c r="AF4"/>
      <c r="AG4" t="s">
        <v>1405</v>
      </c>
      <c r="AH4" t="s">
        <v>693</v>
      </c>
      <c r="AI4" t="s">
        <v>1699</v>
      </c>
      <c r="AJ4" t="s">
        <v>1887</v>
      </c>
      <c r="AK4" t="s">
        <v>694</v>
      </c>
      <c r="AL4" t="s">
        <v>695</v>
      </c>
    </row>
    <row r="5" spans="1:38" s="548" customFormat="1">
      <c r="A5">
        <v>8</v>
      </c>
      <c r="B5">
        <v>1</v>
      </c>
      <c r="C5" s="1">
        <v>43116.448585532409</v>
      </c>
      <c r="D5" s="1">
        <v>43116.449712349538</v>
      </c>
      <c r="E5" t="s">
        <v>697</v>
      </c>
      <c r="F5" t="s">
        <v>803</v>
      </c>
      <c r="G5" t="s">
        <v>804</v>
      </c>
      <c r="H5" t="s">
        <v>1482</v>
      </c>
      <c r="I5" t="s">
        <v>1483</v>
      </c>
      <c r="J5" t="s">
        <v>1148</v>
      </c>
      <c r="K5"/>
      <c r="L5" t="s">
        <v>1743</v>
      </c>
      <c r="M5" t="s">
        <v>1710</v>
      </c>
      <c r="N5"/>
      <c r="O5" t="s">
        <v>804</v>
      </c>
      <c r="P5" t="s">
        <v>803</v>
      </c>
      <c r="Q5" t="s">
        <v>1482</v>
      </c>
      <c r="R5" t="s">
        <v>1483</v>
      </c>
      <c r="S5" t="s">
        <v>1686</v>
      </c>
      <c r="T5" t="s">
        <v>1888</v>
      </c>
      <c r="U5">
        <v>14.6</v>
      </c>
      <c r="V5">
        <v>21</v>
      </c>
      <c r="W5">
        <v>11</v>
      </c>
      <c r="X5">
        <v>10.45</v>
      </c>
      <c r="Y5">
        <v>12</v>
      </c>
      <c r="Z5">
        <v>10.45</v>
      </c>
      <c r="AA5"/>
      <c r="AB5"/>
      <c r="AC5"/>
      <c r="AD5"/>
      <c r="AE5"/>
      <c r="AF5"/>
      <c r="AG5" t="s">
        <v>1636</v>
      </c>
      <c r="AH5" t="s">
        <v>1637</v>
      </c>
      <c r="AI5" t="s">
        <v>1798</v>
      </c>
      <c r="AJ5" t="s">
        <v>1637</v>
      </c>
      <c r="AK5" t="s">
        <v>1637</v>
      </c>
      <c r="AL5" t="s">
        <v>1637</v>
      </c>
    </row>
    <row r="6" spans="1:38" s="548" customFormat="1">
      <c r="A6">
        <v>15</v>
      </c>
      <c r="B6">
        <v>2</v>
      </c>
      <c r="C6" s="1">
        <v>43109.358963275467</v>
      </c>
      <c r="D6" s="1">
        <v>43109.375562928239</v>
      </c>
      <c r="E6" t="s">
        <v>697</v>
      </c>
      <c r="F6" t="s">
        <v>726</v>
      </c>
      <c r="G6" t="s">
        <v>727</v>
      </c>
      <c r="H6" t="s">
        <v>1730</v>
      </c>
      <c r="I6" t="s">
        <v>1701</v>
      </c>
      <c r="J6" t="s">
        <v>1702</v>
      </c>
      <c r="K6"/>
      <c r="L6" t="s">
        <v>1741</v>
      </c>
      <c r="M6" t="s">
        <v>730</v>
      </c>
      <c r="N6"/>
      <c r="O6" t="s">
        <v>727</v>
      </c>
      <c r="P6" t="s">
        <v>726</v>
      </c>
      <c r="Q6" t="s">
        <v>1730</v>
      </c>
      <c r="R6" t="s">
        <v>1701</v>
      </c>
      <c r="S6" t="s">
        <v>1484</v>
      </c>
      <c r="T6" t="s">
        <v>710</v>
      </c>
      <c r="U6">
        <v>3.57</v>
      </c>
      <c r="V6">
        <v>7</v>
      </c>
      <c r="W6">
        <v>7</v>
      </c>
      <c r="X6">
        <v>5.38</v>
      </c>
      <c r="Y6">
        <v>10</v>
      </c>
      <c r="Z6">
        <v>9</v>
      </c>
      <c r="AA6"/>
      <c r="AB6"/>
      <c r="AC6"/>
      <c r="AD6"/>
      <c r="AE6"/>
      <c r="AF6"/>
      <c r="AG6" t="s">
        <v>1636</v>
      </c>
      <c r="AH6" t="s">
        <v>1637</v>
      </c>
      <c r="AI6" t="s">
        <v>1798</v>
      </c>
      <c r="AJ6" t="s">
        <v>1637</v>
      </c>
      <c r="AK6" t="s">
        <v>1637</v>
      </c>
      <c r="AL6" t="s">
        <v>1637</v>
      </c>
    </row>
    <row r="7" spans="1:38" s="548" customFormat="1">
      <c r="A7">
        <v>26</v>
      </c>
      <c r="B7">
        <v>3</v>
      </c>
      <c r="C7" s="1">
        <v>43114.545211921293</v>
      </c>
      <c r="D7" s="1">
        <v>43114.570478043985</v>
      </c>
      <c r="E7" t="s">
        <v>697</v>
      </c>
      <c r="F7" t="s">
        <v>726</v>
      </c>
      <c r="G7" t="s">
        <v>788</v>
      </c>
      <c r="H7" t="s">
        <v>790</v>
      </c>
      <c r="I7" t="s">
        <v>791</v>
      </c>
      <c r="J7" t="s">
        <v>1530</v>
      </c>
      <c r="K7"/>
      <c r="L7" t="s">
        <v>1787</v>
      </c>
      <c r="M7" t="s">
        <v>730</v>
      </c>
      <c r="N7" t="s">
        <v>1142</v>
      </c>
      <c r="O7" t="s">
        <v>788</v>
      </c>
      <c r="P7" t="s">
        <v>726</v>
      </c>
      <c r="Q7" t="s">
        <v>790</v>
      </c>
      <c r="R7" t="s">
        <v>791</v>
      </c>
      <c r="S7" t="s">
        <v>1640</v>
      </c>
      <c r="T7" t="s">
        <v>710</v>
      </c>
      <c r="U7">
        <v>660</v>
      </c>
      <c r="V7">
        <v>8</v>
      </c>
      <c r="W7">
        <v>530</v>
      </c>
      <c r="X7">
        <v>808</v>
      </c>
      <c r="Y7">
        <v>10</v>
      </c>
      <c r="Z7">
        <v>728</v>
      </c>
      <c r="AA7"/>
      <c r="AB7"/>
      <c r="AC7"/>
      <c r="AD7"/>
      <c r="AE7"/>
      <c r="AF7"/>
      <c r="AG7" t="s">
        <v>1889</v>
      </c>
      <c r="AH7" t="s">
        <v>1637</v>
      </c>
      <c r="AI7" t="s">
        <v>1798</v>
      </c>
      <c r="AJ7" t="s">
        <v>1638</v>
      </c>
      <c r="AK7" t="s">
        <v>1637</v>
      </c>
      <c r="AL7" t="s">
        <v>1637</v>
      </c>
    </row>
    <row r="8" spans="1:38" s="548" customFormat="1">
      <c r="A8">
        <v>21</v>
      </c>
      <c r="B8">
        <v>4</v>
      </c>
      <c r="C8" s="1">
        <v>43111.339177511574</v>
      </c>
      <c r="D8" s="1">
        <v>43111.345195914349</v>
      </c>
      <c r="E8" t="s">
        <v>697</v>
      </c>
      <c r="F8" t="s">
        <v>701</v>
      </c>
      <c r="G8" t="s">
        <v>760</v>
      </c>
      <c r="H8" t="s">
        <v>1711</v>
      </c>
      <c r="I8" t="s">
        <v>1712</v>
      </c>
      <c r="J8" t="s">
        <v>1531</v>
      </c>
      <c r="K8"/>
      <c r="L8" t="s">
        <v>1789</v>
      </c>
      <c r="M8" t="s">
        <v>1703</v>
      </c>
      <c r="N8"/>
      <c r="O8" t="s">
        <v>760</v>
      </c>
      <c r="P8" t="s">
        <v>701</v>
      </c>
      <c r="Q8" t="s">
        <v>1711</v>
      </c>
      <c r="R8" t="s">
        <v>1712</v>
      </c>
      <c r="S8" t="s">
        <v>1687</v>
      </c>
      <c r="T8" t="s">
        <v>1890</v>
      </c>
      <c r="U8">
        <v>290</v>
      </c>
      <c r="V8">
        <v>1</v>
      </c>
      <c r="W8">
        <v>370</v>
      </c>
      <c r="X8">
        <v>220</v>
      </c>
      <c r="Y8">
        <v>0</v>
      </c>
      <c r="Z8">
        <v>220</v>
      </c>
      <c r="AA8"/>
      <c r="AB8"/>
      <c r="AC8"/>
      <c r="AD8"/>
      <c r="AE8"/>
      <c r="AF8"/>
      <c r="AG8" t="s">
        <v>1891</v>
      </c>
      <c r="AH8" t="s">
        <v>1637</v>
      </c>
      <c r="AI8" t="s">
        <v>1798</v>
      </c>
      <c r="AJ8" t="s">
        <v>1638</v>
      </c>
      <c r="AK8" t="s">
        <v>1638</v>
      </c>
      <c r="AL8" t="s">
        <v>1637</v>
      </c>
    </row>
    <row r="9" spans="1:38" s="548" customFormat="1">
      <c r="A9">
        <v>31</v>
      </c>
      <c r="B9">
        <v>5</v>
      </c>
      <c r="C9" s="1">
        <v>43117.27685185185</v>
      </c>
      <c r="D9" s="1">
        <v>43117.283440891202</v>
      </c>
      <c r="E9" t="s">
        <v>697</v>
      </c>
      <c r="F9" t="s">
        <v>701</v>
      </c>
      <c r="G9" t="s">
        <v>885</v>
      </c>
      <c r="H9" t="s">
        <v>1532</v>
      </c>
      <c r="I9" t="s">
        <v>1520</v>
      </c>
      <c r="J9" t="s">
        <v>1533</v>
      </c>
      <c r="K9"/>
      <c r="L9" t="s">
        <v>1892</v>
      </c>
      <c r="M9" t="s">
        <v>1703</v>
      </c>
      <c r="N9"/>
      <c r="O9" t="s">
        <v>885</v>
      </c>
      <c r="P9" t="s">
        <v>701</v>
      </c>
      <c r="Q9" t="s">
        <v>1532</v>
      </c>
      <c r="R9" t="s">
        <v>1520</v>
      </c>
      <c r="S9" t="s">
        <v>1748</v>
      </c>
      <c r="T9" t="s">
        <v>1521</v>
      </c>
      <c r="U9">
        <v>20</v>
      </c>
      <c r="V9">
        <v>8</v>
      </c>
      <c r="W9">
        <v>6.95</v>
      </c>
      <c r="X9">
        <v>20</v>
      </c>
      <c r="Y9">
        <v>10</v>
      </c>
      <c r="Z9">
        <v>5.35</v>
      </c>
      <c r="AA9"/>
      <c r="AB9"/>
      <c r="AC9"/>
      <c r="AD9"/>
      <c r="AE9"/>
      <c r="AF9"/>
      <c r="AG9" t="s">
        <v>1893</v>
      </c>
      <c r="AH9" t="s">
        <v>1637</v>
      </c>
      <c r="AI9" t="s">
        <v>1798</v>
      </c>
      <c r="AJ9" t="s">
        <v>1638</v>
      </c>
      <c r="AK9" t="s">
        <v>1638</v>
      </c>
      <c r="AL9" t="s">
        <v>1637</v>
      </c>
    </row>
    <row r="10" spans="1:38" s="548" customFormat="1">
      <c r="A10">
        <v>12</v>
      </c>
      <c r="B10">
        <v>6</v>
      </c>
      <c r="C10" s="1">
        <v>43115.906531712964</v>
      </c>
      <c r="D10" s="1">
        <v>43115.90677519676</v>
      </c>
      <c r="E10" t="s">
        <v>697</v>
      </c>
      <c r="F10" t="s">
        <v>701</v>
      </c>
      <c r="G10" t="s">
        <v>702</v>
      </c>
      <c r="H10" t="s">
        <v>1534</v>
      </c>
      <c r="I10" t="s">
        <v>1535</v>
      </c>
      <c r="J10" t="s">
        <v>1536</v>
      </c>
      <c r="K10"/>
      <c r="L10" t="s">
        <v>1744</v>
      </c>
      <c r="M10" t="s">
        <v>1703</v>
      </c>
      <c r="N10" t="s">
        <v>1142</v>
      </c>
      <c r="O10" t="s">
        <v>702</v>
      </c>
      <c r="P10" t="s">
        <v>701</v>
      </c>
      <c r="Q10" t="s">
        <v>1534</v>
      </c>
      <c r="R10" t="s">
        <v>1535</v>
      </c>
      <c r="S10" t="s">
        <v>1894</v>
      </c>
      <c r="T10" t="s">
        <v>1366</v>
      </c>
      <c r="U10">
        <v>765</v>
      </c>
      <c r="V10">
        <v>10</v>
      </c>
      <c r="W10">
        <v>695</v>
      </c>
      <c r="X10">
        <v>1000</v>
      </c>
      <c r="Y10">
        <v>10</v>
      </c>
      <c r="Z10">
        <v>930</v>
      </c>
      <c r="AA10"/>
      <c r="AB10"/>
      <c r="AC10"/>
      <c r="AD10"/>
      <c r="AE10"/>
      <c r="AF10"/>
      <c r="AG10" t="s">
        <v>1636</v>
      </c>
      <c r="AH10" t="s">
        <v>1637</v>
      </c>
      <c r="AI10" t="s">
        <v>1798</v>
      </c>
      <c r="AJ10" t="s">
        <v>1638</v>
      </c>
      <c r="AK10" t="s">
        <v>1638</v>
      </c>
      <c r="AL10" t="s">
        <v>1637</v>
      </c>
    </row>
    <row r="11" spans="1:38" s="548" customFormat="1">
      <c r="A11">
        <v>14</v>
      </c>
      <c r="B11">
        <v>7</v>
      </c>
      <c r="C11" s="1">
        <v>43116.549788969911</v>
      </c>
      <c r="D11" s="1">
        <v>43116.552067939818</v>
      </c>
      <c r="E11" t="s">
        <v>697</v>
      </c>
      <c r="F11" t="s">
        <v>711</v>
      </c>
      <c r="G11" t="s">
        <v>712</v>
      </c>
      <c r="H11" t="s">
        <v>1746</v>
      </c>
      <c r="I11" t="s">
        <v>1642</v>
      </c>
      <c r="J11" t="s">
        <v>1537</v>
      </c>
      <c r="K11"/>
      <c r="L11" t="s">
        <v>1743</v>
      </c>
      <c r="M11" t="s">
        <v>717</v>
      </c>
      <c r="N11" t="s">
        <v>1142</v>
      </c>
      <c r="O11" t="s">
        <v>712</v>
      </c>
      <c r="P11" t="s">
        <v>711</v>
      </c>
      <c r="Q11" t="s">
        <v>1746</v>
      </c>
      <c r="R11" t="s">
        <v>1642</v>
      </c>
      <c r="S11" t="s">
        <v>1643</v>
      </c>
      <c r="T11" t="s">
        <v>710</v>
      </c>
      <c r="U11">
        <v>5.4</v>
      </c>
      <c r="V11">
        <v>10</v>
      </c>
      <c r="W11">
        <v>4.9000000000000004</v>
      </c>
      <c r="X11">
        <v>11.6</v>
      </c>
      <c r="Y11">
        <v>15</v>
      </c>
      <c r="Z11">
        <v>10.6</v>
      </c>
      <c r="AA11"/>
      <c r="AB11"/>
      <c r="AC11"/>
      <c r="AD11"/>
      <c r="AE11"/>
      <c r="AF11"/>
      <c r="AG11" t="s">
        <v>1636</v>
      </c>
      <c r="AH11" t="s">
        <v>1637</v>
      </c>
      <c r="AI11" t="s">
        <v>1798</v>
      </c>
      <c r="AJ11" t="s">
        <v>1638</v>
      </c>
      <c r="AK11" t="s">
        <v>1637</v>
      </c>
      <c r="AL11" t="s">
        <v>1637</v>
      </c>
    </row>
    <row r="12" spans="1:38" s="548" customFormat="1">
      <c r="A12">
        <v>11</v>
      </c>
      <c r="B12">
        <v>8</v>
      </c>
      <c r="C12" s="1">
        <v>43114.718049733798</v>
      </c>
      <c r="D12" s="1">
        <v>43114.727165428238</v>
      </c>
      <c r="E12" t="s">
        <v>697</v>
      </c>
      <c r="F12" t="s">
        <v>711</v>
      </c>
      <c r="G12" t="s">
        <v>738</v>
      </c>
      <c r="H12" t="s">
        <v>1485</v>
      </c>
      <c r="I12" t="s">
        <v>1486</v>
      </c>
      <c r="J12" t="s">
        <v>1538</v>
      </c>
      <c r="K12"/>
      <c r="L12" t="s">
        <v>1787</v>
      </c>
      <c r="M12" t="s">
        <v>717</v>
      </c>
      <c r="N12"/>
      <c r="O12" t="s">
        <v>738</v>
      </c>
      <c r="P12" t="s">
        <v>711</v>
      </c>
      <c r="Q12" t="s">
        <v>1485</v>
      </c>
      <c r="R12" t="s">
        <v>1486</v>
      </c>
      <c r="S12" t="s">
        <v>1689</v>
      </c>
      <c r="T12" t="s">
        <v>710</v>
      </c>
      <c r="U12">
        <v>300</v>
      </c>
      <c r="V12">
        <v>3</v>
      </c>
      <c r="W12">
        <v>300</v>
      </c>
      <c r="X12">
        <v>550</v>
      </c>
      <c r="Y12">
        <v>9</v>
      </c>
      <c r="Z12">
        <v>670</v>
      </c>
      <c r="AA12"/>
      <c r="AB12"/>
      <c r="AC12"/>
      <c r="AD12"/>
      <c r="AE12"/>
      <c r="AF12"/>
      <c r="AG12" t="s">
        <v>1895</v>
      </c>
      <c r="AH12" t="s">
        <v>1637</v>
      </c>
      <c r="AI12" t="s">
        <v>1798</v>
      </c>
      <c r="AJ12" t="s">
        <v>1638</v>
      </c>
      <c r="AK12" t="s">
        <v>1637</v>
      </c>
      <c r="AL12" t="s">
        <v>1637</v>
      </c>
    </row>
    <row r="13" spans="1:38" s="548" customFormat="1">
      <c r="A13">
        <v>2</v>
      </c>
      <c r="B13">
        <v>9</v>
      </c>
      <c r="C13" s="1">
        <v>43103.308475231483</v>
      </c>
      <c r="D13" s="1">
        <v>43103.315694641205</v>
      </c>
      <c r="E13" t="s">
        <v>697</v>
      </c>
      <c r="F13" t="s">
        <v>782</v>
      </c>
      <c r="G13" t="s">
        <v>783</v>
      </c>
      <c r="H13" t="s">
        <v>1690</v>
      </c>
      <c r="I13" t="s">
        <v>1691</v>
      </c>
      <c r="J13" t="s">
        <v>1539</v>
      </c>
      <c r="K13"/>
      <c r="L13" t="s">
        <v>1896</v>
      </c>
      <c r="M13" t="s">
        <v>786</v>
      </c>
      <c r="N13"/>
      <c r="O13" t="s">
        <v>783</v>
      </c>
      <c r="P13" t="s">
        <v>782</v>
      </c>
      <c r="Q13" t="s">
        <v>1690</v>
      </c>
      <c r="R13" t="s">
        <v>1691</v>
      </c>
      <c r="S13" t="s">
        <v>1692</v>
      </c>
      <c r="T13" t="s">
        <v>1416</v>
      </c>
      <c r="U13">
        <v>1.47</v>
      </c>
      <c r="V13">
        <v>2</v>
      </c>
      <c r="W13">
        <v>1.37</v>
      </c>
      <c r="X13">
        <v>2.11</v>
      </c>
      <c r="Y13">
        <v>4</v>
      </c>
      <c r="Z13">
        <v>1.92</v>
      </c>
      <c r="AA13"/>
      <c r="AB13"/>
      <c r="AC13"/>
      <c r="AD13"/>
      <c r="AE13"/>
      <c r="AF13"/>
      <c r="AG13" t="s">
        <v>1636</v>
      </c>
      <c r="AH13" t="s">
        <v>1637</v>
      </c>
      <c r="AI13" t="s">
        <v>1798</v>
      </c>
      <c r="AJ13" t="s">
        <v>1637</v>
      </c>
      <c r="AK13" t="s">
        <v>1638</v>
      </c>
      <c r="AL13" t="s">
        <v>1637</v>
      </c>
    </row>
    <row r="14" spans="1:38" s="548" customFormat="1">
      <c r="A14">
        <v>9</v>
      </c>
      <c r="B14">
        <v>10</v>
      </c>
      <c r="C14" s="1">
        <v>43115.372970567129</v>
      </c>
      <c r="D14" s="1">
        <v>43115.390296030091</v>
      </c>
      <c r="E14" t="s">
        <v>697</v>
      </c>
      <c r="F14" t="s">
        <v>782</v>
      </c>
      <c r="G14" t="s">
        <v>842</v>
      </c>
      <c r="H14" t="s">
        <v>1349</v>
      </c>
      <c r="I14" t="s">
        <v>1350</v>
      </c>
      <c r="J14" t="s">
        <v>1540</v>
      </c>
      <c r="K14"/>
      <c r="L14" t="s">
        <v>1744</v>
      </c>
      <c r="M14" t="s">
        <v>786</v>
      </c>
      <c r="N14"/>
      <c r="O14" t="s">
        <v>842</v>
      </c>
      <c r="P14" t="s">
        <v>782</v>
      </c>
      <c r="Q14" t="s">
        <v>1349</v>
      </c>
      <c r="R14" t="s">
        <v>1350</v>
      </c>
      <c r="S14" t="s">
        <v>1897</v>
      </c>
      <c r="T14" t="s">
        <v>1636</v>
      </c>
      <c r="U14">
        <v>0.85</v>
      </c>
      <c r="V14">
        <v>2</v>
      </c>
      <c r="W14">
        <v>0.25</v>
      </c>
      <c r="X14">
        <v>1.5</v>
      </c>
      <c r="Y14">
        <v>6</v>
      </c>
      <c r="Z14">
        <v>1.3</v>
      </c>
      <c r="AA14"/>
      <c r="AB14"/>
      <c r="AC14"/>
      <c r="AD14"/>
      <c r="AE14"/>
      <c r="AF14"/>
      <c r="AG14" t="s">
        <v>1898</v>
      </c>
      <c r="AH14" t="s">
        <v>1637</v>
      </c>
      <c r="AI14" t="s">
        <v>1798</v>
      </c>
      <c r="AJ14" t="s">
        <v>1638</v>
      </c>
      <c r="AK14" t="s">
        <v>1637</v>
      </c>
      <c r="AL14" t="s">
        <v>1637</v>
      </c>
    </row>
    <row r="15" spans="1:38" s="548" customFormat="1">
      <c r="A15">
        <v>23</v>
      </c>
      <c r="B15">
        <v>11</v>
      </c>
      <c r="C15" s="1">
        <v>43112.403728437501</v>
      </c>
      <c r="D15" s="1">
        <v>43112.422302928244</v>
      </c>
      <c r="E15" t="s">
        <v>697</v>
      </c>
      <c r="F15" t="s">
        <v>845</v>
      </c>
      <c r="G15" t="s">
        <v>869</v>
      </c>
      <c r="H15" t="s">
        <v>871</v>
      </c>
      <c r="I15" t="s">
        <v>1351</v>
      </c>
      <c r="J15" t="s">
        <v>1541</v>
      </c>
      <c r="K15"/>
      <c r="L15" t="s">
        <v>1757</v>
      </c>
      <c r="M15" t="s">
        <v>849</v>
      </c>
      <c r="N15"/>
      <c r="O15" t="s">
        <v>869</v>
      </c>
      <c r="P15" t="s">
        <v>845</v>
      </c>
      <c r="Q15" t="s">
        <v>871</v>
      </c>
      <c r="R15" t="s">
        <v>1351</v>
      </c>
      <c r="S15" t="s">
        <v>1899</v>
      </c>
      <c r="T15" t="s">
        <v>718</v>
      </c>
      <c r="U15">
        <v>5.92</v>
      </c>
      <c r="V15">
        <v>7</v>
      </c>
      <c r="W15">
        <v>5.29</v>
      </c>
      <c r="X15">
        <v>5.65</v>
      </c>
      <c r="Y15">
        <v>10</v>
      </c>
      <c r="Z15">
        <v>5.65</v>
      </c>
      <c r="AA15"/>
      <c r="AB15"/>
      <c r="AC15"/>
      <c r="AD15"/>
      <c r="AE15"/>
      <c r="AF15"/>
      <c r="AG15" t="s">
        <v>1636</v>
      </c>
      <c r="AH15" t="s">
        <v>1637</v>
      </c>
      <c r="AI15" t="s">
        <v>1798</v>
      </c>
      <c r="AJ15" t="s">
        <v>1637</v>
      </c>
      <c r="AK15" t="s">
        <v>1637</v>
      </c>
      <c r="AL15" t="s">
        <v>1637</v>
      </c>
    </row>
    <row r="16" spans="1:38" s="548" customFormat="1">
      <c r="A16">
        <v>18</v>
      </c>
      <c r="B16">
        <v>12</v>
      </c>
      <c r="C16" s="1">
        <v>43111.557005983799</v>
      </c>
      <c r="D16" s="1">
        <v>43111.563114004632</v>
      </c>
      <c r="E16" t="s">
        <v>697</v>
      </c>
      <c r="F16" t="s">
        <v>845</v>
      </c>
      <c r="G16" t="s">
        <v>846</v>
      </c>
      <c r="H16" t="s">
        <v>1529</v>
      </c>
      <c r="I16" t="s">
        <v>1522</v>
      </c>
      <c r="J16" t="s">
        <v>1542</v>
      </c>
      <c r="K16"/>
      <c r="L16" t="s">
        <v>1789</v>
      </c>
      <c r="M16" t="s">
        <v>849</v>
      </c>
      <c r="N16" t="s">
        <v>1142</v>
      </c>
      <c r="O16" t="s">
        <v>846</v>
      </c>
      <c r="P16" t="s">
        <v>845</v>
      </c>
      <c r="Q16" t="s">
        <v>1529</v>
      </c>
      <c r="R16" t="s">
        <v>1522</v>
      </c>
      <c r="S16" t="s">
        <v>1652</v>
      </c>
      <c r="T16" t="s">
        <v>710</v>
      </c>
      <c r="U16">
        <v>2</v>
      </c>
      <c r="V16">
        <v>2</v>
      </c>
      <c r="W16">
        <v>2</v>
      </c>
      <c r="X16">
        <v>3</v>
      </c>
      <c r="Y16">
        <v>5</v>
      </c>
      <c r="Z16">
        <v>2.8</v>
      </c>
      <c r="AA16"/>
      <c r="AB16"/>
      <c r="AC16"/>
      <c r="AD16"/>
      <c r="AE16"/>
      <c r="AF16"/>
      <c r="AG16" t="s">
        <v>1900</v>
      </c>
      <c r="AH16" t="s">
        <v>1637</v>
      </c>
      <c r="AI16" t="s">
        <v>1798</v>
      </c>
      <c r="AJ16" t="s">
        <v>1638</v>
      </c>
      <c r="AK16" t="s">
        <v>1637</v>
      </c>
      <c r="AL16" t="s">
        <v>1637</v>
      </c>
    </row>
    <row r="17" spans="1:38" s="548" customFormat="1">
      <c r="A17">
        <v>29</v>
      </c>
      <c r="B17">
        <v>13</v>
      </c>
      <c r="C17" s="1">
        <v>43116.373297256941</v>
      </c>
      <c r="D17" s="1">
        <v>43116.376771527779</v>
      </c>
      <c r="E17" t="s">
        <v>697</v>
      </c>
      <c r="F17" t="s">
        <v>752</v>
      </c>
      <c r="G17" t="s">
        <v>753</v>
      </c>
      <c r="H17" t="s">
        <v>1523</v>
      </c>
      <c r="I17" t="s">
        <v>1525</v>
      </c>
      <c r="J17" t="s">
        <v>1544</v>
      </c>
      <c r="K17"/>
      <c r="L17" t="s">
        <v>1743</v>
      </c>
      <c r="M17" t="s">
        <v>755</v>
      </c>
      <c r="N17"/>
      <c r="O17" t="s">
        <v>753</v>
      </c>
      <c r="P17" t="s">
        <v>752</v>
      </c>
      <c r="Q17" t="s">
        <v>1523</v>
      </c>
      <c r="R17" t="s">
        <v>1525</v>
      </c>
      <c r="S17" t="s">
        <v>1655</v>
      </c>
      <c r="T17" t="s">
        <v>1788</v>
      </c>
      <c r="U17">
        <v>2.2000000000000002</v>
      </c>
      <c r="V17">
        <v>5</v>
      </c>
      <c r="W17">
        <v>2.2000000000000002</v>
      </c>
      <c r="X17">
        <v>2</v>
      </c>
      <c r="Y17">
        <v>2</v>
      </c>
      <c r="Z17">
        <v>2</v>
      </c>
      <c r="AA17"/>
      <c r="AB17"/>
      <c r="AC17"/>
      <c r="AD17"/>
      <c r="AE17"/>
      <c r="AF17"/>
      <c r="AG17" t="s">
        <v>1901</v>
      </c>
      <c r="AH17" t="s">
        <v>1637</v>
      </c>
      <c r="AI17" t="s">
        <v>1798</v>
      </c>
      <c r="AJ17" t="s">
        <v>1638</v>
      </c>
      <c r="AK17" t="s">
        <v>1638</v>
      </c>
      <c r="AL17" t="s">
        <v>1637</v>
      </c>
    </row>
    <row r="18" spans="1:38" s="548" customFormat="1">
      <c r="A18">
        <v>24</v>
      </c>
      <c r="B18">
        <v>14</v>
      </c>
      <c r="C18" s="1">
        <v>43115.424084872684</v>
      </c>
      <c r="D18" s="1">
        <v>43115.504084722219</v>
      </c>
      <c r="E18" t="s">
        <v>697</v>
      </c>
      <c r="F18" t="s">
        <v>752</v>
      </c>
      <c r="G18" t="s">
        <v>776</v>
      </c>
      <c r="H18" t="s">
        <v>1411</v>
      </c>
      <c r="I18" t="s">
        <v>1412</v>
      </c>
      <c r="J18" t="s">
        <v>1545</v>
      </c>
      <c r="K18"/>
      <c r="L18" t="s">
        <v>1744</v>
      </c>
      <c r="M18" t="s">
        <v>755</v>
      </c>
      <c r="N18"/>
      <c r="O18" t="s">
        <v>776</v>
      </c>
      <c r="P18" t="s">
        <v>752</v>
      </c>
      <c r="Q18" t="s">
        <v>1411</v>
      </c>
      <c r="R18" t="s">
        <v>1412</v>
      </c>
      <c r="S18" t="s">
        <v>1657</v>
      </c>
      <c r="T18" t="s">
        <v>710</v>
      </c>
      <c r="U18">
        <v>500</v>
      </c>
      <c r="V18">
        <v>10</v>
      </c>
      <c r="W18">
        <v>465</v>
      </c>
      <c r="X18">
        <v>340</v>
      </c>
      <c r="Y18">
        <v>9</v>
      </c>
      <c r="Z18">
        <v>320</v>
      </c>
      <c r="AA18"/>
      <c r="AB18"/>
      <c r="AC18"/>
      <c r="AD18"/>
      <c r="AE18"/>
      <c r="AF18"/>
      <c r="AG18" t="s">
        <v>1902</v>
      </c>
      <c r="AH18" t="s">
        <v>1637</v>
      </c>
      <c r="AI18" t="s">
        <v>1798</v>
      </c>
      <c r="AJ18" t="s">
        <v>1638</v>
      </c>
      <c r="AK18" t="s">
        <v>1638</v>
      </c>
      <c r="AL18" t="s">
        <v>1637</v>
      </c>
    </row>
    <row r="19" spans="1:38" s="548" customFormat="1">
      <c r="A19">
        <v>4</v>
      </c>
      <c r="B19">
        <v>15</v>
      </c>
      <c r="C19" s="1">
        <v>43112.592112997685</v>
      </c>
      <c r="D19" s="1">
        <v>43103.364819872688</v>
      </c>
      <c r="E19" t="s">
        <v>697</v>
      </c>
      <c r="F19" t="s">
        <v>752</v>
      </c>
      <c r="G19" t="s">
        <v>817</v>
      </c>
      <c r="H19" t="s">
        <v>857</v>
      </c>
      <c r="I19" t="s">
        <v>858</v>
      </c>
      <c r="J19" t="s">
        <v>1546</v>
      </c>
      <c r="K19"/>
      <c r="L19"/>
      <c r="M19" t="s">
        <v>755</v>
      </c>
      <c r="N19"/>
      <c r="O19" t="s">
        <v>817</v>
      </c>
      <c r="P19" t="s">
        <v>752</v>
      </c>
      <c r="Q19" t="s">
        <v>857</v>
      </c>
      <c r="R19" t="s">
        <v>858</v>
      </c>
      <c r="S19" t="s">
        <v>1656</v>
      </c>
      <c r="T19" t="s">
        <v>718</v>
      </c>
      <c r="U19">
        <v>2.5</v>
      </c>
      <c r="V19">
        <v>7</v>
      </c>
      <c r="W19">
        <v>2</v>
      </c>
      <c r="X19">
        <v>6.4</v>
      </c>
      <c r="Y19">
        <v>10</v>
      </c>
      <c r="Z19">
        <v>5.4</v>
      </c>
      <c r="AA19"/>
      <c r="AB19"/>
      <c r="AC19"/>
      <c r="AD19"/>
      <c r="AE19"/>
      <c r="AF19"/>
      <c r="AG19" t="s">
        <v>1903</v>
      </c>
      <c r="AH19" t="s">
        <v>1637</v>
      </c>
      <c r="AI19" t="s">
        <v>1798</v>
      </c>
      <c r="AJ19" t="s">
        <v>1638</v>
      </c>
      <c r="AK19" t="s">
        <v>1637</v>
      </c>
      <c r="AL19" t="s">
        <v>1637</v>
      </c>
    </row>
    <row r="20" spans="1:38" s="548" customFormat="1">
      <c r="A20">
        <v>30</v>
      </c>
      <c r="B20">
        <v>16</v>
      </c>
      <c r="C20" s="1">
        <v>43118.539045219906</v>
      </c>
      <c r="D20" s="1">
        <v>43118.544889849538</v>
      </c>
      <c r="E20" t="s">
        <v>697</v>
      </c>
      <c r="F20" t="s">
        <v>799</v>
      </c>
      <c r="G20" t="s">
        <v>862</v>
      </c>
      <c r="H20" t="s">
        <v>1767</v>
      </c>
      <c r="I20" t="s">
        <v>1765</v>
      </c>
      <c r="J20" t="s">
        <v>1137</v>
      </c>
      <c r="K20"/>
      <c r="L20" t="s">
        <v>1749</v>
      </c>
      <c r="M20" t="s">
        <v>802</v>
      </c>
      <c r="N20"/>
      <c r="O20" t="s">
        <v>862</v>
      </c>
      <c r="P20" t="s">
        <v>799</v>
      </c>
      <c r="Q20" t="s">
        <v>1767</v>
      </c>
      <c r="R20" t="s">
        <v>1765</v>
      </c>
      <c r="S20" t="s">
        <v>1658</v>
      </c>
      <c r="T20" t="s">
        <v>710</v>
      </c>
      <c r="U20">
        <v>3</v>
      </c>
      <c r="V20">
        <v>7</v>
      </c>
      <c r="W20">
        <v>2.25</v>
      </c>
      <c r="X20">
        <v>3</v>
      </c>
      <c r="Y20">
        <v>6</v>
      </c>
      <c r="Z20">
        <v>2.6</v>
      </c>
      <c r="AA20"/>
      <c r="AB20"/>
      <c r="AC20"/>
      <c r="AD20"/>
      <c r="AE20"/>
      <c r="AF20"/>
      <c r="AG20" t="s">
        <v>1904</v>
      </c>
      <c r="AH20" t="s">
        <v>1637</v>
      </c>
      <c r="AI20" t="s">
        <v>1798</v>
      </c>
      <c r="AJ20" t="s">
        <v>1638</v>
      </c>
      <c r="AK20" t="s">
        <v>1638</v>
      </c>
      <c r="AL20" t="s">
        <v>1637</v>
      </c>
    </row>
    <row r="21" spans="1:38" s="548" customFormat="1">
      <c r="A21">
        <v>32</v>
      </c>
      <c r="B21">
        <v>17</v>
      </c>
      <c r="C21" s="1">
        <v>43118.343172222223</v>
      </c>
      <c r="D21" s="1">
        <v>43118.346467905096</v>
      </c>
      <c r="E21" t="s">
        <v>697</v>
      </c>
      <c r="F21" t="s">
        <v>799</v>
      </c>
      <c r="G21" t="s">
        <v>800</v>
      </c>
      <c r="H21" t="s">
        <v>1414</v>
      </c>
      <c r="I21" t="s">
        <v>1415</v>
      </c>
      <c r="J21" t="s">
        <v>1547</v>
      </c>
      <c r="K21"/>
      <c r="L21" t="s">
        <v>1749</v>
      </c>
      <c r="M21" t="s">
        <v>802</v>
      </c>
      <c r="N21"/>
      <c r="O21" t="s">
        <v>800</v>
      </c>
      <c r="P21" t="s">
        <v>799</v>
      </c>
      <c r="Q21" t="s">
        <v>1414</v>
      </c>
      <c r="R21" t="s">
        <v>1415</v>
      </c>
      <c r="S21" t="s">
        <v>1660</v>
      </c>
      <c r="T21" t="s">
        <v>1763</v>
      </c>
      <c r="U21">
        <v>0</v>
      </c>
      <c r="V21">
        <v>0</v>
      </c>
      <c r="W21">
        <v>10</v>
      </c>
      <c r="X21">
        <v>0</v>
      </c>
      <c r="Y21">
        <v>15</v>
      </c>
      <c r="Z21">
        <v>60</v>
      </c>
      <c r="AA21"/>
      <c r="AB21"/>
      <c r="AC21"/>
      <c r="AD21"/>
      <c r="AE21"/>
      <c r="AF21"/>
      <c r="AG21" t="s">
        <v>1636</v>
      </c>
      <c r="AH21" t="s">
        <v>1637</v>
      </c>
      <c r="AI21" t="s">
        <v>1798</v>
      </c>
      <c r="AJ21" t="s">
        <v>1638</v>
      </c>
      <c r="AK21" t="s">
        <v>1637</v>
      </c>
      <c r="AL21" t="s">
        <v>1637</v>
      </c>
    </row>
    <row r="22" spans="1:38" s="548" customFormat="1">
      <c r="A22">
        <v>19</v>
      </c>
      <c r="B22">
        <v>18</v>
      </c>
      <c r="C22" s="1">
        <v>43115.435221840278</v>
      </c>
      <c r="D22"/>
      <c r="E22"/>
      <c r="F22" t="s">
        <v>706</v>
      </c>
      <c r="G22" t="s">
        <v>1383</v>
      </c>
      <c r="H22" t="s">
        <v>707</v>
      </c>
      <c r="I22" t="s">
        <v>1526</v>
      </c>
      <c r="J22" t="s">
        <v>1549</v>
      </c>
      <c r="K22"/>
      <c r="L22" t="s">
        <v>1744</v>
      </c>
      <c r="M22" t="s">
        <v>1700</v>
      </c>
      <c r="N22"/>
      <c r="O22" t="s">
        <v>1383</v>
      </c>
      <c r="P22" t="s">
        <v>706</v>
      </c>
      <c r="Q22" t="s">
        <v>707</v>
      </c>
      <c r="R22" t="s">
        <v>1526</v>
      </c>
      <c r="S22" t="s">
        <v>1662</v>
      </c>
      <c r="T22" t="s">
        <v>1521</v>
      </c>
      <c r="U22">
        <v>1.32</v>
      </c>
      <c r="V22">
        <v>2</v>
      </c>
      <c r="W22">
        <v>1.22</v>
      </c>
      <c r="X22">
        <v>3.7</v>
      </c>
      <c r="Y22">
        <v>4</v>
      </c>
      <c r="Z22">
        <v>3.7</v>
      </c>
      <c r="AA22"/>
      <c r="AB22"/>
      <c r="AC22"/>
      <c r="AD22"/>
      <c r="AE22"/>
      <c r="AF22"/>
      <c r="AG22" t="s">
        <v>1636</v>
      </c>
      <c r="AH22" t="s">
        <v>1637</v>
      </c>
      <c r="AI22" t="s">
        <v>1798</v>
      </c>
      <c r="AJ22" t="s">
        <v>1638</v>
      </c>
      <c r="AK22" t="s">
        <v>1637</v>
      </c>
      <c r="AL22" t="s">
        <v>1637</v>
      </c>
    </row>
    <row r="23" spans="1:38" s="548" customFormat="1">
      <c r="A23">
        <v>17</v>
      </c>
      <c r="B23">
        <v>19</v>
      </c>
      <c r="C23" s="1">
        <v>43118.329519363426</v>
      </c>
      <c r="D23" s="1">
        <v>43118.329673611108</v>
      </c>
      <c r="E23" t="s">
        <v>697</v>
      </c>
      <c r="F23" t="s">
        <v>706</v>
      </c>
      <c r="G23" t="s">
        <v>742</v>
      </c>
      <c r="H23" t="s">
        <v>744</v>
      </c>
      <c r="I23" t="s">
        <v>745</v>
      </c>
      <c r="J23" t="s">
        <v>1548</v>
      </c>
      <c r="K23"/>
      <c r="L23" t="s">
        <v>1749</v>
      </c>
      <c r="M23" t="s">
        <v>1700</v>
      </c>
      <c r="N23" t="s">
        <v>1142</v>
      </c>
      <c r="O23" t="s">
        <v>742</v>
      </c>
      <c r="P23" t="s">
        <v>706</v>
      </c>
      <c r="Q23" t="s">
        <v>744</v>
      </c>
      <c r="R23" t="s">
        <v>745</v>
      </c>
      <c r="S23" t="s">
        <v>1663</v>
      </c>
      <c r="T23" t="s">
        <v>1905</v>
      </c>
      <c r="U23">
        <v>50</v>
      </c>
      <c r="V23">
        <v>2</v>
      </c>
      <c r="W23">
        <v>50</v>
      </c>
      <c r="X23">
        <v>150</v>
      </c>
      <c r="Y23">
        <v>3</v>
      </c>
      <c r="Z23">
        <v>120</v>
      </c>
      <c r="AA23"/>
      <c r="AB23"/>
      <c r="AC23"/>
      <c r="AD23"/>
      <c r="AE23"/>
      <c r="AF23"/>
      <c r="AG23" t="s">
        <v>1906</v>
      </c>
      <c r="AH23" t="s">
        <v>1637</v>
      </c>
      <c r="AI23" t="s">
        <v>1798</v>
      </c>
      <c r="AJ23" t="s">
        <v>1638</v>
      </c>
      <c r="AK23" t="s">
        <v>1638</v>
      </c>
      <c r="AL23" t="s">
        <v>1638</v>
      </c>
    </row>
    <row r="24" spans="1:38" s="548" customFormat="1">
      <c r="A24">
        <v>13</v>
      </c>
      <c r="B24">
        <v>20</v>
      </c>
      <c r="C24" s="1">
        <v>43146.38489695602</v>
      </c>
      <c r="D24" s="1">
        <v>43146.385834756948</v>
      </c>
      <c r="E24" t="s">
        <v>697</v>
      </c>
      <c r="F24" t="s">
        <v>890</v>
      </c>
      <c r="G24" t="s">
        <v>891</v>
      </c>
      <c r="H24" t="s">
        <v>1778</v>
      </c>
      <c r="I24" t="s">
        <v>1779</v>
      </c>
      <c r="J24" t="s">
        <v>1550</v>
      </c>
      <c r="K24"/>
      <c r="L24" t="s">
        <v>1780</v>
      </c>
      <c r="M24" t="s">
        <v>894</v>
      </c>
      <c r="N24"/>
      <c r="O24" t="s">
        <v>891</v>
      </c>
      <c r="P24" t="s">
        <v>890</v>
      </c>
      <c r="Q24" t="s">
        <v>1778</v>
      </c>
      <c r="R24" t="s">
        <v>1779</v>
      </c>
      <c r="S24" t="s">
        <v>1781</v>
      </c>
      <c r="T24" t="s">
        <v>1907</v>
      </c>
      <c r="U24">
        <v>2</v>
      </c>
      <c r="V24">
        <v>2</v>
      </c>
      <c r="W24">
        <v>2</v>
      </c>
      <c r="X24">
        <v>5</v>
      </c>
      <c r="Y24">
        <v>5</v>
      </c>
      <c r="Z24">
        <v>5</v>
      </c>
      <c r="AA24"/>
      <c r="AB24"/>
      <c r="AC24"/>
      <c r="AD24"/>
      <c r="AE24"/>
      <c r="AF24"/>
      <c r="AG24" t="s">
        <v>1636</v>
      </c>
      <c r="AH24" t="s">
        <v>1637</v>
      </c>
      <c r="AI24" t="s">
        <v>1798</v>
      </c>
      <c r="AJ24" t="s">
        <v>1638</v>
      </c>
      <c r="AK24" t="s">
        <v>1637</v>
      </c>
      <c r="AL24" t="s">
        <v>1638</v>
      </c>
    </row>
    <row r="25" spans="1:38" s="548" customFormat="1">
      <c r="A25">
        <v>28</v>
      </c>
      <c r="B25">
        <v>21</v>
      </c>
      <c r="C25" s="1">
        <v>43118.33030390046</v>
      </c>
      <c r="D25" s="1">
        <v>43118.33050084491</v>
      </c>
      <c r="E25" t="s">
        <v>697</v>
      </c>
      <c r="F25" t="s">
        <v>731</v>
      </c>
      <c r="G25" t="s">
        <v>813</v>
      </c>
      <c r="H25" t="s">
        <v>1715</v>
      </c>
      <c r="I25" t="s">
        <v>1665</v>
      </c>
      <c r="J25" t="s">
        <v>1716</v>
      </c>
      <c r="K25"/>
      <c r="L25" t="s">
        <v>1749</v>
      </c>
      <c r="M25" t="s">
        <v>736</v>
      </c>
      <c r="N25" t="s">
        <v>1142</v>
      </c>
      <c r="O25" t="s">
        <v>813</v>
      </c>
      <c r="P25" t="s">
        <v>731</v>
      </c>
      <c r="Q25" t="s">
        <v>1715</v>
      </c>
      <c r="R25" t="s">
        <v>1665</v>
      </c>
      <c r="S25" t="s">
        <v>816</v>
      </c>
      <c r="T25" t="s">
        <v>1908</v>
      </c>
      <c r="U25">
        <v>2.75</v>
      </c>
      <c r="V25">
        <v>2.75</v>
      </c>
      <c r="W25">
        <v>2.25</v>
      </c>
      <c r="X25">
        <v>2</v>
      </c>
      <c r="Y25">
        <v>2</v>
      </c>
      <c r="Z25">
        <v>2</v>
      </c>
      <c r="AA25"/>
      <c r="AB25"/>
      <c r="AC25"/>
      <c r="AD25"/>
      <c r="AE25"/>
      <c r="AF25"/>
      <c r="AG25" t="s">
        <v>1909</v>
      </c>
      <c r="AH25" t="s">
        <v>1637</v>
      </c>
      <c r="AI25" t="s">
        <v>1798</v>
      </c>
      <c r="AJ25" t="s">
        <v>1638</v>
      </c>
      <c r="AK25" t="s">
        <v>1638</v>
      </c>
      <c r="AL25" t="s">
        <v>1638</v>
      </c>
    </row>
    <row r="26" spans="1:38" s="548" customFormat="1">
      <c r="A26">
        <v>35</v>
      </c>
      <c r="B26">
        <v>22</v>
      </c>
      <c r="C26" s="1">
        <v>43123.574492905092</v>
      </c>
      <c r="D26" s="1">
        <v>43123.581996759262</v>
      </c>
      <c r="E26" t="s">
        <v>697</v>
      </c>
      <c r="F26" t="s">
        <v>731</v>
      </c>
      <c r="G26" t="s">
        <v>850</v>
      </c>
      <c r="H26" t="s">
        <v>1353</v>
      </c>
      <c r="I26" t="s">
        <v>1717</v>
      </c>
      <c r="J26" t="s">
        <v>1718</v>
      </c>
      <c r="K26"/>
      <c r="L26" t="s">
        <v>1770</v>
      </c>
      <c r="M26" t="s">
        <v>736</v>
      </c>
      <c r="N26"/>
      <c r="O26" t="s">
        <v>850</v>
      </c>
      <c r="P26" t="s">
        <v>731</v>
      </c>
      <c r="Q26" t="s">
        <v>1353</v>
      </c>
      <c r="R26" t="s">
        <v>1717</v>
      </c>
      <c r="S26" t="s">
        <v>1719</v>
      </c>
      <c r="T26" t="s">
        <v>1910</v>
      </c>
      <c r="U26">
        <v>0.3</v>
      </c>
      <c r="V26">
        <v>1</v>
      </c>
      <c r="W26">
        <v>0.3</v>
      </c>
      <c r="X26">
        <v>1.05</v>
      </c>
      <c r="Y26">
        <v>2</v>
      </c>
      <c r="Z26">
        <v>0.75</v>
      </c>
      <c r="AA26"/>
      <c r="AB26"/>
      <c r="AC26"/>
      <c r="AD26"/>
      <c r="AE26"/>
      <c r="AF26"/>
      <c r="AG26" t="s">
        <v>1911</v>
      </c>
      <c r="AH26" t="s">
        <v>1637</v>
      </c>
      <c r="AI26" t="s">
        <v>1798</v>
      </c>
      <c r="AJ26" t="s">
        <v>1638</v>
      </c>
      <c r="AK26" t="s">
        <v>1638</v>
      </c>
      <c r="AL26" t="s">
        <v>1637</v>
      </c>
    </row>
    <row r="27" spans="1:38" s="548" customFormat="1">
      <c r="A27">
        <v>16</v>
      </c>
      <c r="B27">
        <v>23</v>
      </c>
      <c r="C27" s="1">
        <v>43112.420914386574</v>
      </c>
      <c r="D27" s="1">
        <v>43109.412988506941</v>
      </c>
      <c r="E27" t="s">
        <v>697</v>
      </c>
      <c r="F27" t="s">
        <v>731</v>
      </c>
      <c r="G27" t="s">
        <v>1697</v>
      </c>
      <c r="H27" t="s">
        <v>1518</v>
      </c>
      <c r="I27" t="s">
        <v>1668</v>
      </c>
      <c r="J27" t="s">
        <v>1559</v>
      </c>
      <c r="K27"/>
      <c r="L27" t="s">
        <v>1757</v>
      </c>
      <c r="M27" t="s">
        <v>736</v>
      </c>
      <c r="N27" t="s">
        <v>1142</v>
      </c>
      <c r="O27" t="s">
        <v>1697</v>
      </c>
      <c r="P27" t="s">
        <v>731</v>
      </c>
      <c r="Q27" t="s">
        <v>1518</v>
      </c>
      <c r="R27" t="s">
        <v>1668</v>
      </c>
      <c r="S27" t="s">
        <v>1669</v>
      </c>
      <c r="T27" t="s">
        <v>710</v>
      </c>
      <c r="U27">
        <v>1</v>
      </c>
      <c r="V27">
        <v>1</v>
      </c>
      <c r="W27">
        <v>1</v>
      </c>
      <c r="X27">
        <v>9.4</v>
      </c>
      <c r="Y27">
        <v>9</v>
      </c>
      <c r="Z27">
        <v>9</v>
      </c>
      <c r="AA27"/>
      <c r="AB27"/>
      <c r="AC27"/>
      <c r="AD27"/>
      <c r="AE27"/>
      <c r="AF27"/>
      <c r="AG27" t="s">
        <v>1912</v>
      </c>
      <c r="AH27" t="s">
        <v>1637</v>
      </c>
      <c r="AI27" t="s">
        <v>1798</v>
      </c>
      <c r="AJ27" t="s">
        <v>1638</v>
      </c>
      <c r="AK27" t="s">
        <v>1637</v>
      </c>
      <c r="AL27" t="s">
        <v>1637</v>
      </c>
    </row>
    <row r="28" spans="1:38" s="548" customFormat="1">
      <c r="A28">
        <v>25</v>
      </c>
      <c r="B28">
        <v>24</v>
      </c>
      <c r="C28" s="1">
        <v>43117.281507523148</v>
      </c>
      <c r="D28" s="1">
        <v>43117.284367210646</v>
      </c>
      <c r="E28" t="s">
        <v>697</v>
      </c>
      <c r="F28" t="s">
        <v>731</v>
      </c>
      <c r="G28" t="s">
        <v>732</v>
      </c>
      <c r="H28" t="s">
        <v>734</v>
      </c>
      <c r="I28" t="s">
        <v>1671</v>
      </c>
      <c r="J28" t="s">
        <v>1693</v>
      </c>
      <c r="K28"/>
      <c r="L28" t="s">
        <v>1892</v>
      </c>
      <c r="M28" t="s">
        <v>736</v>
      </c>
      <c r="N28"/>
      <c r="O28" t="s">
        <v>732</v>
      </c>
      <c r="P28" t="s">
        <v>731</v>
      </c>
      <c r="Q28" t="s">
        <v>734</v>
      </c>
      <c r="R28" t="s">
        <v>1671</v>
      </c>
      <c r="S28" t="s">
        <v>1367</v>
      </c>
      <c r="T28" t="s">
        <v>737</v>
      </c>
      <c r="U28">
        <v>1.7</v>
      </c>
      <c r="V28">
        <v>4</v>
      </c>
      <c r="W28">
        <v>0.7</v>
      </c>
      <c r="X28">
        <v>2.1</v>
      </c>
      <c r="Y28">
        <v>5</v>
      </c>
      <c r="Z28">
        <v>2.6</v>
      </c>
      <c r="AA28"/>
      <c r="AB28"/>
      <c r="AC28"/>
      <c r="AD28"/>
      <c r="AE28"/>
      <c r="AF28"/>
      <c r="AG28" t="s">
        <v>1913</v>
      </c>
      <c r="AH28" t="s">
        <v>1637</v>
      </c>
      <c r="AI28" t="s">
        <v>1798</v>
      </c>
      <c r="AJ28" t="s">
        <v>1638</v>
      </c>
      <c r="AK28" t="s">
        <v>1638</v>
      </c>
      <c r="AL28" t="s">
        <v>1637</v>
      </c>
    </row>
    <row r="29" spans="1:38" s="548" customFormat="1">
      <c r="A29">
        <v>34</v>
      </c>
      <c r="B29">
        <v>25</v>
      </c>
      <c r="C29" s="1">
        <v>43125.432622071756</v>
      </c>
      <c r="D29" s="1">
        <v>43123.658774918978</v>
      </c>
      <c r="E29" t="s">
        <v>697</v>
      </c>
      <c r="F29" t="s">
        <v>698</v>
      </c>
      <c r="G29" t="s">
        <v>699</v>
      </c>
      <c r="H29" t="s">
        <v>1092</v>
      </c>
      <c r="I29" t="s">
        <v>1694</v>
      </c>
      <c r="J29" t="s">
        <v>1552</v>
      </c>
      <c r="K29"/>
      <c r="L29" t="s">
        <v>1784</v>
      </c>
      <c r="M29" t="s">
        <v>1704</v>
      </c>
      <c r="N29" t="s">
        <v>1142</v>
      </c>
      <c r="O29" t="s">
        <v>699</v>
      </c>
      <c r="P29" t="s">
        <v>698</v>
      </c>
      <c r="Q29" t="s">
        <v>1092</v>
      </c>
      <c r="R29" t="s">
        <v>1694</v>
      </c>
      <c r="S29" t="s">
        <v>1914</v>
      </c>
      <c r="T29" t="s">
        <v>1915</v>
      </c>
      <c r="U29">
        <v>2.12</v>
      </c>
      <c r="V29">
        <v>3</v>
      </c>
      <c r="W29">
        <v>8.2799999999999994</v>
      </c>
      <c r="X29">
        <v>1.3</v>
      </c>
      <c r="Y29">
        <v>2</v>
      </c>
      <c r="Z29">
        <v>23.2</v>
      </c>
      <c r="AA29"/>
      <c r="AB29"/>
      <c r="AC29"/>
      <c r="AD29"/>
      <c r="AE29"/>
      <c r="AF29"/>
      <c r="AG29" t="s">
        <v>1636</v>
      </c>
      <c r="AH29" t="s">
        <v>1637</v>
      </c>
      <c r="AI29" t="s">
        <v>1798</v>
      </c>
      <c r="AJ29" t="s">
        <v>1638</v>
      </c>
      <c r="AK29" t="s">
        <v>1637</v>
      </c>
      <c r="AL29" t="s">
        <v>1638</v>
      </c>
    </row>
    <row r="30" spans="1:38" s="548" customFormat="1">
      <c r="A30">
        <v>20</v>
      </c>
      <c r="B30">
        <v>26</v>
      </c>
      <c r="C30" s="1">
        <v>43116.426398113428</v>
      </c>
      <c r="D30" s="1">
        <v>43116.426611770832</v>
      </c>
      <c r="E30" t="s">
        <v>697</v>
      </c>
      <c r="F30" t="s">
        <v>824</v>
      </c>
      <c r="G30" t="s">
        <v>825</v>
      </c>
      <c r="H30" t="s">
        <v>1916</v>
      </c>
      <c r="I30" t="s">
        <v>1917</v>
      </c>
      <c r="J30" t="s">
        <v>1553</v>
      </c>
      <c r="K30"/>
      <c r="L30" t="s">
        <v>1743</v>
      </c>
      <c r="M30" t="s">
        <v>830</v>
      </c>
      <c r="N30" t="s">
        <v>1142</v>
      </c>
      <c r="O30" t="s">
        <v>825</v>
      </c>
      <c r="P30" t="s">
        <v>824</v>
      </c>
      <c r="Q30" t="s">
        <v>1916</v>
      </c>
      <c r="R30" t="s">
        <v>1917</v>
      </c>
      <c r="S30" t="s">
        <v>1918</v>
      </c>
      <c r="T30" t="s">
        <v>1091</v>
      </c>
      <c r="U30">
        <v>1</v>
      </c>
      <c r="V30">
        <v>1</v>
      </c>
      <c r="W30">
        <v>1</v>
      </c>
      <c r="X30">
        <v>2</v>
      </c>
      <c r="Y30">
        <v>2</v>
      </c>
      <c r="Z30">
        <v>2</v>
      </c>
      <c r="AA30"/>
      <c r="AB30"/>
      <c r="AC30"/>
      <c r="AD30"/>
      <c r="AE30"/>
      <c r="AF30"/>
      <c r="AG30" t="s">
        <v>1919</v>
      </c>
      <c r="AH30" t="s">
        <v>1637</v>
      </c>
      <c r="AI30" t="s">
        <v>1798</v>
      </c>
      <c r="AJ30" t="s">
        <v>1638</v>
      </c>
      <c r="AK30" t="s">
        <v>1638</v>
      </c>
      <c r="AL30" t="s">
        <v>1638</v>
      </c>
    </row>
    <row r="31" spans="1:38" s="548" customFormat="1">
      <c r="A31">
        <v>10</v>
      </c>
      <c r="B31">
        <v>27</v>
      </c>
      <c r="C31" s="1">
        <v>43112.527886226853</v>
      </c>
      <c r="D31" s="1">
        <v>43112.531457604164</v>
      </c>
      <c r="E31" t="s">
        <v>697</v>
      </c>
      <c r="F31" t="s">
        <v>719</v>
      </c>
      <c r="G31" t="s">
        <v>875</v>
      </c>
      <c r="H31" t="s">
        <v>1920</v>
      </c>
      <c r="I31" t="s">
        <v>1509</v>
      </c>
      <c r="J31" t="s">
        <v>879</v>
      </c>
      <c r="K31"/>
      <c r="L31" t="s">
        <v>1757</v>
      </c>
      <c r="M31" t="s">
        <v>725</v>
      </c>
      <c r="N31" t="s">
        <v>1142</v>
      </c>
      <c r="O31" t="s">
        <v>875</v>
      </c>
      <c r="P31" t="s">
        <v>719</v>
      </c>
      <c r="Q31" t="s">
        <v>1920</v>
      </c>
      <c r="R31" t="s">
        <v>1509</v>
      </c>
      <c r="S31" t="s">
        <v>1675</v>
      </c>
      <c r="T31" t="s">
        <v>710</v>
      </c>
      <c r="U31">
        <v>350</v>
      </c>
      <c r="V31">
        <v>4</v>
      </c>
      <c r="W31">
        <v>3</v>
      </c>
      <c r="X31">
        <v>250</v>
      </c>
      <c r="Y31">
        <v>3</v>
      </c>
      <c r="Z31">
        <v>2.2999999999999998</v>
      </c>
      <c r="AA31"/>
      <c r="AB31"/>
      <c r="AC31"/>
      <c r="AD31"/>
      <c r="AE31"/>
      <c r="AF31"/>
      <c r="AG31" t="s">
        <v>1636</v>
      </c>
      <c r="AH31" t="s">
        <v>1637</v>
      </c>
      <c r="AI31" t="s">
        <v>1798</v>
      </c>
      <c r="AJ31" t="s">
        <v>1638</v>
      </c>
      <c r="AK31" t="s">
        <v>1638</v>
      </c>
      <c r="AL31" t="s">
        <v>1638</v>
      </c>
    </row>
    <row r="32" spans="1:38" s="548" customFormat="1">
      <c r="A32">
        <v>3</v>
      </c>
      <c r="B32">
        <v>28</v>
      </c>
      <c r="C32" s="1">
        <v>43103.336330752318</v>
      </c>
      <c r="D32" s="1">
        <v>43103.34525165509</v>
      </c>
      <c r="E32" t="s">
        <v>697</v>
      </c>
      <c r="F32" t="s">
        <v>719</v>
      </c>
      <c r="G32" t="s">
        <v>720</v>
      </c>
      <c r="H32" t="s">
        <v>722</v>
      </c>
      <c r="I32" t="s">
        <v>723</v>
      </c>
      <c r="J32" t="s">
        <v>1554</v>
      </c>
      <c r="K32"/>
      <c r="L32" t="s">
        <v>1896</v>
      </c>
      <c r="M32" t="s">
        <v>725</v>
      </c>
      <c r="N32"/>
      <c r="O32" t="s">
        <v>720</v>
      </c>
      <c r="P32" t="s">
        <v>719</v>
      </c>
      <c r="Q32" t="s">
        <v>722</v>
      </c>
      <c r="R32" t="s">
        <v>723</v>
      </c>
      <c r="S32" t="s">
        <v>1695</v>
      </c>
      <c r="T32" t="s">
        <v>718</v>
      </c>
      <c r="U32">
        <v>2.2000000000000002</v>
      </c>
      <c r="V32">
        <v>5</v>
      </c>
      <c r="W32">
        <v>1.93</v>
      </c>
      <c r="X32">
        <v>0.36</v>
      </c>
      <c r="Y32">
        <v>1</v>
      </c>
      <c r="Z32">
        <v>0.36</v>
      </c>
      <c r="AA32"/>
      <c r="AB32"/>
      <c r="AC32"/>
      <c r="AD32"/>
      <c r="AE32"/>
      <c r="AF32"/>
      <c r="AG32" t="s">
        <v>1636</v>
      </c>
      <c r="AH32" t="s">
        <v>1637</v>
      </c>
      <c r="AI32" t="s">
        <v>1798</v>
      </c>
      <c r="AJ32" t="s">
        <v>1638</v>
      </c>
      <c r="AK32" t="s">
        <v>1638</v>
      </c>
      <c r="AL32" t="s">
        <v>1637</v>
      </c>
    </row>
    <row r="33" spans="1:38" s="548" customFormat="1">
      <c r="A33">
        <v>5</v>
      </c>
      <c r="B33">
        <v>29</v>
      </c>
      <c r="C33" s="1">
        <v>43115.576960682869</v>
      </c>
      <c r="D33" s="1">
        <v>43115.577157372689</v>
      </c>
      <c r="E33" t="s">
        <v>697</v>
      </c>
      <c r="F33" t="s">
        <v>747</v>
      </c>
      <c r="G33" t="s">
        <v>748</v>
      </c>
      <c r="H33" t="s">
        <v>1676</v>
      </c>
      <c r="I33" t="s">
        <v>1677</v>
      </c>
      <c r="J33" t="s">
        <v>1094</v>
      </c>
      <c r="K33"/>
      <c r="L33" t="s">
        <v>1744</v>
      </c>
      <c r="M33" t="s">
        <v>750</v>
      </c>
      <c r="N33" t="s">
        <v>1142</v>
      </c>
      <c r="O33" t="s">
        <v>748</v>
      </c>
      <c r="P33" t="s">
        <v>747</v>
      </c>
      <c r="Q33" t="s">
        <v>1676</v>
      </c>
      <c r="R33" t="s">
        <v>1677</v>
      </c>
      <c r="S33" t="s">
        <v>1921</v>
      </c>
      <c r="T33" t="s">
        <v>710</v>
      </c>
      <c r="U33">
        <v>5.5</v>
      </c>
      <c r="V33">
        <v>11</v>
      </c>
      <c r="W33">
        <v>3.5</v>
      </c>
      <c r="X33">
        <v>10</v>
      </c>
      <c r="Y33">
        <v>13</v>
      </c>
      <c r="Z33">
        <v>8</v>
      </c>
      <c r="AA33"/>
      <c r="AB33"/>
      <c r="AC33"/>
      <c r="AD33"/>
      <c r="AE33"/>
      <c r="AF33"/>
      <c r="AG33" t="s">
        <v>1636</v>
      </c>
      <c r="AH33" t="s">
        <v>1637</v>
      </c>
      <c r="AI33" t="s">
        <v>1798</v>
      </c>
      <c r="AJ33" t="s">
        <v>1637</v>
      </c>
      <c r="AK33" t="s">
        <v>1638</v>
      </c>
      <c r="AL33" t="s">
        <v>1637</v>
      </c>
    </row>
    <row r="34" spans="1:38" s="548" customFormat="1">
      <c r="A34">
        <v>6</v>
      </c>
      <c r="B34">
        <v>30</v>
      </c>
      <c r="C34" s="1">
        <v>43109.351409490744</v>
      </c>
      <c r="D34" s="1">
        <v>43109.351671064818</v>
      </c>
      <c r="E34" t="s">
        <v>697</v>
      </c>
      <c r="F34" t="s">
        <v>880</v>
      </c>
      <c r="G34" t="s">
        <v>881</v>
      </c>
      <c r="H34" t="s">
        <v>1793</v>
      </c>
      <c r="I34" t="s">
        <v>1512</v>
      </c>
      <c r="J34" t="s">
        <v>1555</v>
      </c>
      <c r="K34"/>
      <c r="L34" t="s">
        <v>1741</v>
      </c>
      <c r="M34" t="s">
        <v>884</v>
      </c>
      <c r="N34" t="s">
        <v>1142</v>
      </c>
      <c r="O34" t="s">
        <v>881</v>
      </c>
      <c r="P34" t="s">
        <v>880</v>
      </c>
      <c r="Q34" t="s">
        <v>1793</v>
      </c>
      <c r="R34" t="s">
        <v>1512</v>
      </c>
      <c r="S34" t="s">
        <v>1922</v>
      </c>
      <c r="T34" t="s">
        <v>1923</v>
      </c>
      <c r="U34">
        <v>3</v>
      </c>
      <c r="V34">
        <v>3</v>
      </c>
      <c r="W34">
        <v>2.5</v>
      </c>
      <c r="X34">
        <v>1.7</v>
      </c>
      <c r="Y34">
        <v>3</v>
      </c>
      <c r="Z34">
        <v>1.7</v>
      </c>
      <c r="AA34"/>
      <c r="AB34"/>
      <c r="AC34"/>
      <c r="AD34"/>
      <c r="AE34"/>
      <c r="AF34"/>
      <c r="AG34" t="s">
        <v>1636</v>
      </c>
      <c r="AH34" t="s">
        <v>1637</v>
      </c>
      <c r="AI34" t="s">
        <v>1798</v>
      </c>
      <c r="AJ34" t="s">
        <v>1638</v>
      </c>
      <c r="AK34" t="s">
        <v>1638</v>
      </c>
      <c r="AL34" t="s">
        <v>1638</v>
      </c>
    </row>
    <row r="35" spans="1:38" s="548" customFormat="1">
      <c r="A35">
        <v>27</v>
      </c>
      <c r="B35">
        <v>31</v>
      </c>
      <c r="C35" s="1">
        <v>43115.410364236108</v>
      </c>
      <c r="D35" s="1">
        <v>43115.338696990744</v>
      </c>
      <c r="E35" t="s">
        <v>697</v>
      </c>
      <c r="F35" t="s">
        <v>766</v>
      </c>
      <c r="G35" t="s">
        <v>767</v>
      </c>
      <c r="H35" t="s">
        <v>1713</v>
      </c>
      <c r="I35" t="s">
        <v>1725</v>
      </c>
      <c r="J35" t="s">
        <v>1556</v>
      </c>
      <c r="K35"/>
      <c r="L35"/>
      <c r="M35" t="s">
        <v>770</v>
      </c>
      <c r="N35"/>
      <c r="O35" t="s">
        <v>767</v>
      </c>
      <c r="P35" t="s">
        <v>766</v>
      </c>
      <c r="Q35" t="s">
        <v>1713</v>
      </c>
      <c r="R35" t="s">
        <v>1725</v>
      </c>
      <c r="S35" t="s">
        <v>1761</v>
      </c>
      <c r="T35" t="s">
        <v>710</v>
      </c>
      <c r="U35">
        <v>3.67</v>
      </c>
      <c r="V35">
        <v>9</v>
      </c>
      <c r="W35">
        <v>3.56</v>
      </c>
      <c r="X35">
        <v>3.74</v>
      </c>
      <c r="Y35">
        <v>10</v>
      </c>
      <c r="Z35">
        <v>3.34</v>
      </c>
      <c r="AA35"/>
      <c r="AB35"/>
      <c r="AC35"/>
      <c r="AD35"/>
      <c r="AE35"/>
      <c r="AF35"/>
      <c r="AG35" t="s">
        <v>1636</v>
      </c>
      <c r="AH35" t="s">
        <v>1637</v>
      </c>
      <c r="AI35" t="s">
        <v>1798</v>
      </c>
      <c r="AJ35" t="s">
        <v>1638</v>
      </c>
      <c r="AK35" t="s">
        <v>1638</v>
      </c>
      <c r="AL35" t="s">
        <v>1637</v>
      </c>
    </row>
    <row r="36" spans="1:38" s="548" customFormat="1">
      <c r="A36">
        <v>7</v>
      </c>
      <c r="B36">
        <v>32</v>
      </c>
      <c r="C36" s="1">
        <v>43109.388123495373</v>
      </c>
      <c r="D36" s="1">
        <v>43109.390441354168</v>
      </c>
      <c r="E36" t="s">
        <v>697</v>
      </c>
      <c r="F36" t="s">
        <v>766</v>
      </c>
      <c r="G36" t="s">
        <v>795</v>
      </c>
      <c r="H36" t="s">
        <v>797</v>
      </c>
      <c r="I36" t="s">
        <v>1682</v>
      </c>
      <c r="J36" t="s">
        <v>798</v>
      </c>
      <c r="K36"/>
      <c r="L36" t="s">
        <v>1741</v>
      </c>
      <c r="M36" t="s">
        <v>770</v>
      </c>
      <c r="N36" t="s">
        <v>1142</v>
      </c>
      <c r="O36" t="s">
        <v>795</v>
      </c>
      <c r="P36" t="s">
        <v>766</v>
      </c>
      <c r="Q36" t="s">
        <v>797</v>
      </c>
      <c r="R36" t="s">
        <v>1682</v>
      </c>
      <c r="S36" t="s">
        <v>1698</v>
      </c>
      <c r="T36" t="s">
        <v>710</v>
      </c>
      <c r="U36">
        <v>1.4</v>
      </c>
      <c r="V36">
        <v>6</v>
      </c>
      <c r="W36">
        <v>1.3</v>
      </c>
      <c r="X36">
        <v>0.55000000000000004</v>
      </c>
      <c r="Y36">
        <v>2</v>
      </c>
      <c r="Z36">
        <v>0.55000000000000004</v>
      </c>
      <c r="AA36"/>
      <c r="AB36"/>
      <c r="AC36"/>
      <c r="AD36"/>
      <c r="AE36"/>
      <c r="AF36"/>
      <c r="AG36" t="s">
        <v>1636</v>
      </c>
      <c r="AH36" t="s">
        <v>1637</v>
      </c>
      <c r="AI36" t="s">
        <v>1798</v>
      </c>
      <c r="AJ36" t="s">
        <v>1638</v>
      </c>
      <c r="AK36" t="s">
        <v>1638</v>
      </c>
      <c r="AL36" t="s">
        <v>1637</v>
      </c>
    </row>
    <row r="37" spans="1:38" s="548" customFormat="1">
      <c r="A37">
        <v>33</v>
      </c>
      <c r="B37">
        <v>33</v>
      </c>
      <c r="C37" s="1">
        <v>43124.467373067127</v>
      </c>
      <c r="D37" s="1">
        <v>43124.468783645832</v>
      </c>
      <c r="E37" t="s">
        <v>697</v>
      </c>
      <c r="F37" t="s">
        <v>771</v>
      </c>
      <c r="G37" t="s">
        <v>772</v>
      </c>
      <c r="H37" t="s">
        <v>1768</v>
      </c>
      <c r="I37" t="s">
        <v>1769</v>
      </c>
      <c r="J37" t="s">
        <v>1557</v>
      </c>
      <c r="K37"/>
      <c r="L37" t="s">
        <v>1924</v>
      </c>
      <c r="M37" t="s">
        <v>775</v>
      </c>
      <c r="N37" t="s">
        <v>1142</v>
      </c>
      <c r="O37" t="s">
        <v>772</v>
      </c>
      <c r="P37" t="s">
        <v>771</v>
      </c>
      <c r="Q37" t="s">
        <v>1768</v>
      </c>
      <c r="R37" t="s">
        <v>1769</v>
      </c>
      <c r="S37" t="s">
        <v>1925</v>
      </c>
      <c r="T37" t="s">
        <v>1772</v>
      </c>
      <c r="U37">
        <v>1</v>
      </c>
      <c r="V37">
        <v>5</v>
      </c>
      <c r="W37">
        <v>1</v>
      </c>
      <c r="X37">
        <v>3.8</v>
      </c>
      <c r="Y37">
        <v>8</v>
      </c>
      <c r="Z37">
        <v>2.8</v>
      </c>
      <c r="AA37"/>
      <c r="AB37"/>
      <c r="AC37"/>
      <c r="AD37"/>
      <c r="AE37"/>
      <c r="AF37"/>
      <c r="AG37" t="s">
        <v>1926</v>
      </c>
      <c r="AH37" t="s">
        <v>1637</v>
      </c>
      <c r="AI37" t="s">
        <v>1798</v>
      </c>
      <c r="AJ37" t="s">
        <v>1638</v>
      </c>
      <c r="AK37" t="s">
        <v>1638</v>
      </c>
      <c r="AL37" t="s">
        <v>1638</v>
      </c>
    </row>
    <row r="38" spans="1:38" s="548" customFormat="1">
      <c r="A38">
        <v>22</v>
      </c>
      <c r="B38">
        <v>34</v>
      </c>
      <c r="C38" s="1">
        <v>43118.314473761573</v>
      </c>
      <c r="D38" s="1">
        <v>43115.483063622683</v>
      </c>
      <c r="E38" t="s">
        <v>697</v>
      </c>
      <c r="F38" t="s">
        <v>1481</v>
      </c>
      <c r="G38" t="s">
        <v>806</v>
      </c>
      <c r="H38" t="s">
        <v>1705</v>
      </c>
      <c r="I38" t="s">
        <v>1706</v>
      </c>
      <c r="J38" t="s">
        <v>1543</v>
      </c>
      <c r="K38"/>
      <c r="L38" t="s">
        <v>1749</v>
      </c>
      <c r="M38" t="s">
        <v>808</v>
      </c>
      <c r="N38" t="s">
        <v>1142</v>
      </c>
      <c r="O38" t="s">
        <v>806</v>
      </c>
      <c r="P38" t="s">
        <v>1481</v>
      </c>
      <c r="Q38" t="s">
        <v>1705</v>
      </c>
      <c r="R38" t="s">
        <v>1706</v>
      </c>
      <c r="S38" t="s">
        <v>1707</v>
      </c>
      <c r="T38" t="s">
        <v>1708</v>
      </c>
      <c r="U38">
        <v>47.53</v>
      </c>
      <c r="V38">
        <v>3</v>
      </c>
      <c r="W38">
        <v>147.53</v>
      </c>
      <c r="X38">
        <v>58.76</v>
      </c>
      <c r="Y38">
        <v>4</v>
      </c>
      <c r="Z38">
        <v>58.76</v>
      </c>
      <c r="AA38"/>
      <c r="AB38"/>
      <c r="AC38"/>
      <c r="AD38"/>
      <c r="AE38"/>
      <c r="AF38"/>
      <c r="AG38" t="s">
        <v>1636</v>
      </c>
      <c r="AH38" t="s">
        <v>1637</v>
      </c>
      <c r="AI38" t="s">
        <v>1798</v>
      </c>
      <c r="AJ38"/>
      <c r="AK38"/>
      <c r="AL38"/>
    </row>
    <row r="39" spans="1:38" s="549" customFormat="1"/>
    <row r="40" spans="1:38" s="229" customFormat="1"/>
    <row r="41" spans="1:38" s="229" customFormat="1">
      <c r="U41" s="377"/>
      <c r="V41" s="377"/>
      <c r="W41" s="377"/>
      <c r="X41" s="377"/>
      <c r="Y41" s="377"/>
      <c r="Z41" s="377"/>
      <c r="AA41" s="377"/>
      <c r="AB41" s="377"/>
      <c r="AC41" s="377"/>
      <c r="AD41" s="377"/>
      <c r="AE41" s="377"/>
      <c r="AF41" s="377"/>
      <c r="AG41" s="377"/>
      <c r="AH41" s="377"/>
      <c r="AI41" s="377"/>
      <c r="AJ41" s="377"/>
      <c r="AK41" s="377"/>
    </row>
    <row r="42" spans="1:38" s="229" customFormat="1"/>
    <row r="43" spans="1:38" s="229" customFormat="1"/>
    <row r="44" spans="1:38" s="229" customFormat="1"/>
    <row r="45" spans="1:38" s="229" customFormat="1"/>
    <row r="46" spans="1:38" s="229" customFormat="1"/>
    <row r="47" spans="1:38" s="229" customFormat="1"/>
    <row r="48" spans="1:38" s="229" customFormat="1"/>
    <row r="49" s="229" customFormat="1"/>
    <row r="50" s="229" customFormat="1"/>
    <row r="51" s="229" customFormat="1"/>
    <row r="52" s="229" customFormat="1"/>
    <row r="53" s="229" customFormat="1"/>
    <row r="54" s="229" customFormat="1"/>
    <row r="55" s="229" customFormat="1"/>
    <row r="56" s="229" customFormat="1"/>
    <row r="57" s="229" customFormat="1"/>
    <row r="58" s="229" customFormat="1"/>
    <row r="59" s="229" customFormat="1"/>
    <row r="60" s="229" customFormat="1"/>
    <row r="61" s="229" customFormat="1"/>
    <row r="62" s="229" customFormat="1"/>
    <row r="63" s="229" customFormat="1"/>
    <row r="64" s="229" customFormat="1"/>
    <row r="65" s="229" customFormat="1"/>
    <row r="66" s="229" customFormat="1"/>
    <row r="67" s="229" customFormat="1"/>
    <row r="68" s="229" customFormat="1"/>
    <row r="69" s="229" customFormat="1"/>
    <row r="70" s="229" customFormat="1"/>
    <row r="71" s="229" customFormat="1"/>
    <row r="72" s="229" customFormat="1"/>
    <row r="73" s="229" customFormat="1"/>
    <row r="74" s="229" customFormat="1"/>
    <row r="75" s="229" customFormat="1"/>
    <row r="76" s="229" customFormat="1"/>
    <row r="77" s="229" customFormat="1"/>
    <row r="78" s="229" customFormat="1"/>
    <row r="79" s="229" customFormat="1"/>
    <row r="80" s="229" customFormat="1"/>
    <row r="81" s="229" customFormat="1"/>
    <row r="82" s="229" customFormat="1"/>
    <row r="83" s="229" customFormat="1"/>
    <row r="84" s="229" customFormat="1"/>
    <row r="85" s="229" customFormat="1"/>
    <row r="86" s="229" customFormat="1"/>
    <row r="87" s="229" customFormat="1"/>
    <row r="88" s="229" customFormat="1"/>
    <row r="89" s="229" customFormat="1"/>
    <row r="90" s="229" customFormat="1"/>
    <row r="91" s="229" customFormat="1"/>
    <row r="92" s="229" customFormat="1"/>
    <row r="93" s="229" customFormat="1"/>
    <row r="94" s="229" customFormat="1"/>
    <row r="95" s="229" customFormat="1"/>
    <row r="96" s="229" customFormat="1"/>
    <row r="97" s="229" customFormat="1"/>
    <row r="98" s="229" customFormat="1"/>
    <row r="99" s="229" customFormat="1"/>
    <row r="100" s="229" customFormat="1"/>
    <row r="101" s="229" customFormat="1"/>
    <row r="102" s="229" customFormat="1"/>
    <row r="103" s="229" customFormat="1"/>
    <row r="104" s="229" customFormat="1"/>
    <row r="105" s="229" customFormat="1"/>
    <row r="106" s="229" customFormat="1"/>
    <row r="107" s="229" customFormat="1"/>
    <row r="108" s="229" customFormat="1"/>
    <row r="109" s="229" customFormat="1"/>
    <row r="110" s="229" customFormat="1"/>
    <row r="111" s="229" customFormat="1"/>
    <row r="112" s="229" customFormat="1"/>
    <row r="113" s="229" customFormat="1"/>
    <row r="114" s="229" customFormat="1"/>
    <row r="115" s="229" customFormat="1"/>
    <row r="116" s="229" customFormat="1"/>
    <row r="117" s="229" customFormat="1"/>
    <row r="118" s="229" customFormat="1"/>
    <row r="119" s="229" customFormat="1"/>
    <row r="120" s="229" customFormat="1"/>
    <row r="121" s="229" customFormat="1"/>
    <row r="122" s="229" customFormat="1"/>
    <row r="123" s="229" customFormat="1"/>
    <row r="124" s="229" customFormat="1"/>
    <row r="125" s="229" customFormat="1"/>
    <row r="126" s="229" customFormat="1"/>
    <row r="127" s="229" customFormat="1"/>
    <row r="128" s="229" customFormat="1"/>
    <row r="129" s="229" customFormat="1"/>
    <row r="130" s="229" customFormat="1"/>
    <row r="131" s="229" customFormat="1"/>
    <row r="132" s="229" customFormat="1"/>
    <row r="133" s="229" customFormat="1"/>
    <row r="134" s="229" customFormat="1"/>
    <row r="135" s="229" customFormat="1"/>
    <row r="136" s="229" customFormat="1"/>
    <row r="137" s="229" customFormat="1"/>
    <row r="138" s="229" customFormat="1"/>
    <row r="139" s="229" customFormat="1"/>
    <row r="140" s="229" customFormat="1"/>
    <row r="141" s="229" customFormat="1"/>
    <row r="142" s="229" customFormat="1"/>
    <row r="143" s="229" customFormat="1"/>
  </sheetData>
  <sortState xmlns:xlrd2="http://schemas.microsoft.com/office/spreadsheetml/2017/richdata2" ref="A5:AL38">
    <sortCondition ref="B5:B38"/>
  </sortState>
  <conditionalFormatting sqref="G33:G1048576 G3:G4">
    <cfRule type="duplicateValues" dxfId="217" priority="19"/>
  </conditionalFormatting>
  <conditionalFormatting sqref="G5">
    <cfRule type="duplicateValues" dxfId="216" priority="18"/>
  </conditionalFormatting>
  <conditionalFormatting sqref="G6:G8">
    <cfRule type="duplicateValues" dxfId="215" priority="17"/>
  </conditionalFormatting>
  <conditionalFormatting sqref="G9">
    <cfRule type="duplicateValues" dxfId="214" priority="16"/>
  </conditionalFormatting>
  <conditionalFormatting sqref="G10">
    <cfRule type="duplicateValues" dxfId="213" priority="15"/>
  </conditionalFormatting>
  <conditionalFormatting sqref="G11">
    <cfRule type="duplicateValues" dxfId="212" priority="14"/>
  </conditionalFormatting>
  <conditionalFormatting sqref="G12">
    <cfRule type="duplicateValues" dxfId="211" priority="13"/>
  </conditionalFormatting>
  <conditionalFormatting sqref="G13">
    <cfRule type="duplicateValues" dxfId="210" priority="12"/>
  </conditionalFormatting>
  <conditionalFormatting sqref="G14">
    <cfRule type="duplicateValues" dxfId="209" priority="11"/>
  </conditionalFormatting>
  <conditionalFormatting sqref="G15">
    <cfRule type="duplicateValues" dxfId="208" priority="10"/>
  </conditionalFormatting>
  <conditionalFormatting sqref="G16">
    <cfRule type="duplicateValues" dxfId="207" priority="9"/>
  </conditionalFormatting>
  <conditionalFormatting sqref="G17">
    <cfRule type="duplicateValues" dxfId="206" priority="8"/>
  </conditionalFormatting>
  <conditionalFormatting sqref="G18:G20">
    <cfRule type="duplicateValues" dxfId="205" priority="7"/>
  </conditionalFormatting>
  <conditionalFormatting sqref="G21:G23">
    <cfRule type="duplicateValues" dxfId="204" priority="6"/>
  </conditionalFormatting>
  <conditionalFormatting sqref="G24:G26">
    <cfRule type="duplicateValues" dxfId="203" priority="5"/>
  </conditionalFormatting>
  <conditionalFormatting sqref="G27:G29">
    <cfRule type="duplicateValues" dxfId="202" priority="4"/>
  </conditionalFormatting>
  <conditionalFormatting sqref="G30:G32">
    <cfRule type="duplicateValues" dxfId="201" priority="3"/>
  </conditionalFormatting>
  <conditionalFormatting sqref="J1 J3:J1048576">
    <cfRule type="duplicateValues" dxfId="200" priority="2"/>
  </conditionalFormatting>
  <conditionalFormatting sqref="K1 K3:K1048576">
    <cfRule type="duplicateValues" dxfId="199"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B1:Q40"/>
  <sheetViews>
    <sheetView zoomScale="85" zoomScaleNormal="85" workbookViewId="0">
      <selection activeCell="E22" sqref="E22"/>
    </sheetView>
  </sheetViews>
  <sheetFormatPr baseColWidth="10" defaultColWidth="11.453125" defaultRowHeight="14.5"/>
  <cols>
    <col min="2" max="2" width="27.26953125" customWidth="1"/>
    <col min="3" max="3" width="32.7265625" customWidth="1"/>
    <col min="5" max="5" width="12.1796875" customWidth="1"/>
    <col min="7" max="7" width="12.453125" customWidth="1"/>
  </cols>
  <sheetData>
    <row r="1" spans="2:17" ht="15" customHeight="1"/>
    <row r="2" spans="2:17" s="42" customFormat="1" ht="54.75" customHeight="1">
      <c r="D2" s="640" t="s">
        <v>1950</v>
      </c>
      <c r="E2" s="641"/>
      <c r="F2" s="640" t="s">
        <v>1951</v>
      </c>
      <c r="G2" s="641"/>
      <c r="H2" s="640" t="s">
        <v>1952</v>
      </c>
      <c r="I2" s="643"/>
      <c r="J2" s="642" t="s">
        <v>1098</v>
      </c>
      <c r="K2" s="639"/>
      <c r="L2" s="638" t="s">
        <v>1099</v>
      </c>
      <c r="M2" s="639"/>
      <c r="N2" s="638" t="s">
        <v>1100</v>
      </c>
      <c r="O2" s="639"/>
    </row>
    <row r="3" spans="2:17" s="42" customFormat="1">
      <c r="B3" s="42" t="s">
        <v>895</v>
      </c>
      <c r="C3" s="42" t="s">
        <v>1095</v>
      </c>
      <c r="D3" s="42" t="s">
        <v>1097</v>
      </c>
      <c r="E3" s="42" t="s">
        <v>1096</v>
      </c>
      <c r="F3" s="42" t="s">
        <v>1097</v>
      </c>
      <c r="G3" s="42" t="s">
        <v>1096</v>
      </c>
      <c r="H3" s="42" t="s">
        <v>1097</v>
      </c>
      <c r="I3" s="42" t="s">
        <v>1096</v>
      </c>
      <c r="J3" s="42" t="s">
        <v>1101</v>
      </c>
      <c r="K3" s="42" t="s">
        <v>1102</v>
      </c>
      <c r="L3" s="42" t="s">
        <v>1101</v>
      </c>
      <c r="M3" s="42" t="s">
        <v>1102</v>
      </c>
      <c r="N3" s="42" t="s">
        <v>1101</v>
      </c>
      <c r="O3" s="42" t="s">
        <v>1102</v>
      </c>
      <c r="P3" s="42" t="s">
        <v>1291</v>
      </c>
      <c r="Q3" s="42" t="s">
        <v>1292</v>
      </c>
    </row>
    <row r="4" spans="2:17" ht="15.5">
      <c r="B4" t="str">
        <f>'Dat3'!F5</f>
        <v>Oslo</v>
      </c>
      <c r="C4" t="str">
        <f>'Dat3'!G5</f>
        <v>Grønland Voksenopplæringssenter</v>
      </c>
      <c r="D4">
        <f>IF(ISBLANK('Dat3'!U5),"-",'Dat3'!U5)</f>
        <v>14.6</v>
      </c>
      <c r="E4">
        <f>IF(ISBLANK('Dat3'!X5),"-",'Dat3'!X5)</f>
        <v>10.45</v>
      </c>
      <c r="F4">
        <f>IF(ISBLANK('Dat3'!V5),"-",'Dat3'!V5)</f>
        <v>21</v>
      </c>
      <c r="G4">
        <f>IF(ISBLANK('Dat3'!Y5),"-",'Dat3'!Y5)</f>
        <v>12</v>
      </c>
      <c r="H4">
        <f>IF(ISBLANK('Dat3'!W5),"-",'Dat3'!W5)</f>
        <v>11</v>
      </c>
      <c r="I4">
        <f>IF(ISBLANK('Dat3'!Z5),"-",'Dat3'!Z5)</f>
        <v>10.45</v>
      </c>
      <c r="J4" t="str">
        <f>IF(ISBLANK('Dat3'!AA5),"-",'Dat3'!AA5)</f>
        <v>-</v>
      </c>
      <c r="K4" t="str">
        <f>IF(ISBLANK('Dat3'!AD5),"-",'Dat3'!AD5)</f>
        <v>-</v>
      </c>
      <c r="L4" t="str">
        <f>IF(ISBLANK('Dat3'!AB5),"-",'Dat3'!AB5)</f>
        <v>-</v>
      </c>
      <c r="M4" t="str">
        <f>IF(ISBLANK('Dat3'!AE5),"-",'Dat3'!AE5)</f>
        <v>-</v>
      </c>
      <c r="N4" t="str">
        <f>IF(ISBLANK('Dat3'!AC5),"-",'Dat3'!AC5)</f>
        <v>-</v>
      </c>
      <c r="O4" t="str">
        <f>IF(ISBLANK('Dat3'!AF5),"-",'Dat3'!AF5)</f>
        <v>-</v>
      </c>
      <c r="P4" s="101"/>
    </row>
    <row r="5" spans="2:17" ht="15.5">
      <c r="B5" t="str">
        <f>'Dat3'!F6</f>
        <v>Akershus</v>
      </c>
      <c r="C5" t="str">
        <f>'Dat3'!G6</f>
        <v>Rud vgs</v>
      </c>
      <c r="D5">
        <f>IF(ISBLANK('Dat3'!U6),"-",'Dat3'!U6)</f>
        <v>3.57</v>
      </c>
      <c r="E5">
        <f>IF(ISBLANK('Dat3'!X6),"-",'Dat3'!X6)</f>
        <v>5.38</v>
      </c>
      <c r="F5">
        <f>IF(ISBLANK('Dat3'!V6),"-",'Dat3'!V6)</f>
        <v>7</v>
      </c>
      <c r="G5">
        <f>IF(ISBLANK('Dat3'!Y6),"-",'Dat3'!Y6)</f>
        <v>10</v>
      </c>
      <c r="H5">
        <f>IF(ISBLANK('Dat3'!W6),"-",'Dat3'!W6)</f>
        <v>7</v>
      </c>
      <c r="I5">
        <f>IF(ISBLANK('Dat3'!Z6),"-",'Dat3'!Z6)</f>
        <v>9</v>
      </c>
      <c r="J5" t="str">
        <f>IF(ISBLANK('Dat3'!AA6),"-",'Dat3'!AA6)</f>
        <v>-</v>
      </c>
      <c r="K5" t="str">
        <f>IF(ISBLANK('Dat3'!AD6),"-",'Dat3'!AD6)</f>
        <v>-</v>
      </c>
      <c r="L5" t="str">
        <f>IF(ISBLANK('Dat3'!AB6),"-",'Dat3'!AB6)</f>
        <v>-</v>
      </c>
      <c r="M5" t="str">
        <f>IF(ISBLANK('Dat3'!AE6),"-",'Dat3'!AE6)</f>
        <v>-</v>
      </c>
      <c r="N5" t="str">
        <f>IF(ISBLANK('Dat3'!AC6),"-",'Dat3'!AC6)</f>
        <v>-</v>
      </c>
      <c r="O5" t="str">
        <f>IF(ISBLANK('Dat3'!AF6),"-",'Dat3'!AF6)</f>
        <v>-</v>
      </c>
      <c r="P5" s="103"/>
    </row>
    <row r="6" spans="2:17">
      <c r="B6" t="str">
        <f>'Dat3'!F7</f>
        <v>Akershus</v>
      </c>
      <c r="C6" t="str">
        <f>'Dat3'!G7</f>
        <v>Jessheim vgs</v>
      </c>
      <c r="D6">
        <f>IF(ISBLANK('Dat3'!U7),"-",'Dat3'!U7)</f>
        <v>660</v>
      </c>
      <c r="E6">
        <f>IF(ISBLANK('Dat3'!X7),"-",'Dat3'!X7)</f>
        <v>808</v>
      </c>
      <c r="F6">
        <f>IF(ISBLANK('Dat3'!V7),"-",'Dat3'!V7)</f>
        <v>8</v>
      </c>
      <c r="G6">
        <f>IF(ISBLANK('Dat3'!Y7),"-",'Dat3'!Y7)</f>
        <v>10</v>
      </c>
      <c r="H6">
        <f>IF(ISBLANK('Dat3'!W7),"-",'Dat3'!W7)</f>
        <v>530</v>
      </c>
      <c r="I6">
        <f>IF(ISBLANK('Dat3'!Z7),"-",'Dat3'!Z7)</f>
        <v>728</v>
      </c>
      <c r="J6" t="str">
        <f>IF(ISBLANK('Dat3'!AA7),"-",'Dat3'!AA7)</f>
        <v>-</v>
      </c>
      <c r="K6" t="str">
        <f>IF(ISBLANK('Dat3'!AD7),"-",'Dat3'!AD7)</f>
        <v>-</v>
      </c>
      <c r="L6" t="str">
        <f>IF(ISBLANK('Dat3'!AB7),"-",'Dat3'!AB7)</f>
        <v>-</v>
      </c>
      <c r="M6" t="str">
        <f>IF(ISBLANK('Dat3'!AE7),"-",'Dat3'!AE7)</f>
        <v>-</v>
      </c>
      <c r="N6" t="str">
        <f>IF(ISBLANK('Dat3'!AC7),"-",'Dat3'!AC7)</f>
        <v>-</v>
      </c>
      <c r="O6" t="str">
        <f>IF(ISBLANK('Dat3'!AF7),"-",'Dat3'!AF7)</f>
        <v>-</v>
      </c>
      <c r="P6" s="104"/>
    </row>
    <row r="7" spans="2:17" ht="15.5">
      <c r="B7" t="str">
        <f>'Dat3'!F8</f>
        <v>Østfold</v>
      </c>
      <c r="C7" t="str">
        <f>'Dat3'!G8</f>
        <v>Borg vgs</v>
      </c>
      <c r="D7">
        <f>IF(ISBLANK('Dat3'!U8),"-",'Dat3'!U8)</f>
        <v>290</v>
      </c>
      <c r="E7">
        <f>IF(ISBLANK('Dat3'!X8),"-",'Dat3'!X8)</f>
        <v>220</v>
      </c>
      <c r="F7">
        <f>IF(ISBLANK('Dat3'!V8),"-",'Dat3'!V8)</f>
        <v>1</v>
      </c>
      <c r="G7">
        <f>IF(ISBLANK('Dat3'!Y8),"-",'Dat3'!Y8)</f>
        <v>0</v>
      </c>
      <c r="H7">
        <f>IF(ISBLANK('Dat3'!W8),"-",'Dat3'!W8)</f>
        <v>370</v>
      </c>
      <c r="I7">
        <f>IF(ISBLANK('Dat3'!Z8),"-",'Dat3'!Z8)</f>
        <v>220</v>
      </c>
      <c r="J7" t="str">
        <f>IF(ISBLANK('Dat3'!AA8),"-",'Dat3'!AA8)</f>
        <v>-</v>
      </c>
      <c r="K7" t="str">
        <f>IF(ISBLANK('Dat3'!AD8),"-",'Dat3'!AD8)</f>
        <v>-</v>
      </c>
      <c r="L7" t="str">
        <f>IF(ISBLANK('Dat3'!AB8),"-",'Dat3'!AB8)</f>
        <v>-</v>
      </c>
      <c r="M7" t="str">
        <f>IF(ISBLANK('Dat3'!AE8),"-",'Dat3'!AE8)</f>
        <v>-</v>
      </c>
      <c r="N7" t="str">
        <f>IF(ISBLANK('Dat3'!AC8),"-",'Dat3'!AC8)</f>
        <v>-</v>
      </c>
      <c r="O7" t="str">
        <f>IF(ISBLANK('Dat3'!AF8),"-",'Dat3'!AF8)</f>
        <v>-</v>
      </c>
      <c r="P7" s="101"/>
    </row>
    <row r="8" spans="2:17" ht="15.5">
      <c r="B8" t="str">
        <f>'Dat3'!F9</f>
        <v>Østfold</v>
      </c>
      <c r="C8" t="str">
        <f>'Dat3'!G9</f>
        <v>Mysen vgs</v>
      </c>
      <c r="D8">
        <f>IF(ISBLANK('Dat3'!U9),"-",'Dat3'!U9)</f>
        <v>20</v>
      </c>
      <c r="E8">
        <f>IF(ISBLANK('Dat3'!X9),"-",'Dat3'!X9)</f>
        <v>20</v>
      </c>
      <c r="F8">
        <f>IF(ISBLANK('Dat3'!V9),"-",'Dat3'!V9)</f>
        <v>8</v>
      </c>
      <c r="G8">
        <f>IF(ISBLANK('Dat3'!Y9),"-",'Dat3'!Y9)</f>
        <v>10</v>
      </c>
      <c r="H8">
        <f>IF(ISBLANK('Dat3'!W9),"-",'Dat3'!W9)</f>
        <v>6.95</v>
      </c>
      <c r="I8">
        <f>IF(ISBLANK('Dat3'!Z9),"-",'Dat3'!Z9)</f>
        <v>5.35</v>
      </c>
      <c r="J8" t="str">
        <f>IF(ISBLANK('Dat3'!AA9),"-",'Dat3'!AA9)</f>
        <v>-</v>
      </c>
      <c r="K8" t="str">
        <f>IF(ISBLANK('Dat3'!AD9),"-",'Dat3'!AD9)</f>
        <v>-</v>
      </c>
      <c r="L8" t="str">
        <f>IF(ISBLANK('Dat3'!AB9),"-",'Dat3'!AB9)</f>
        <v>-</v>
      </c>
      <c r="M8" t="str">
        <f>IF(ISBLANK('Dat3'!AE9),"-",'Dat3'!AE9)</f>
        <v>-</v>
      </c>
      <c r="N8" t="str">
        <f>IF(ISBLANK('Dat3'!AC9),"-",'Dat3'!AC9)</f>
        <v>-</v>
      </c>
      <c r="O8" t="str">
        <f>IF(ISBLANK('Dat3'!AF9),"-",'Dat3'!AF9)</f>
        <v>-</v>
      </c>
      <c r="P8" s="101"/>
    </row>
    <row r="9" spans="2:17" ht="15.5">
      <c r="B9" t="str">
        <f>'Dat3'!F10</f>
        <v>Østfold</v>
      </c>
      <c r="C9" t="str">
        <f>'Dat3'!G10</f>
        <v>Halden vgs</v>
      </c>
      <c r="D9">
        <f>IF(ISBLANK('Dat3'!U10),"-",'Dat3'!U10)</f>
        <v>765</v>
      </c>
      <c r="E9">
        <f>IF(ISBLANK('Dat3'!X10),"-",'Dat3'!X10)</f>
        <v>1000</v>
      </c>
      <c r="F9">
        <f>IF(ISBLANK('Dat3'!V10),"-",'Dat3'!V10)</f>
        <v>10</v>
      </c>
      <c r="G9">
        <f>IF(ISBLANK('Dat3'!Y10),"-",'Dat3'!Y10)</f>
        <v>10</v>
      </c>
      <c r="H9">
        <f>IF(ISBLANK('Dat3'!W10),"-",'Dat3'!W10)</f>
        <v>695</v>
      </c>
      <c r="I9">
        <f>IF(ISBLANK('Dat3'!Z10),"-",'Dat3'!Z10)</f>
        <v>930</v>
      </c>
      <c r="J9" t="str">
        <f>IF(ISBLANK('Dat3'!AA10),"-",'Dat3'!AA10)</f>
        <v>-</v>
      </c>
      <c r="K9" t="str">
        <f>IF(ISBLANK('Dat3'!AD10),"-",'Dat3'!AD10)</f>
        <v>-</v>
      </c>
      <c r="L9" t="str">
        <f>IF(ISBLANK('Dat3'!AB10),"-",'Dat3'!AB10)</f>
        <v>-</v>
      </c>
      <c r="M9" t="str">
        <f>IF(ISBLANK('Dat3'!AE10),"-",'Dat3'!AE10)</f>
        <v>-</v>
      </c>
      <c r="N9" t="str">
        <f>IF(ISBLANK('Dat3'!AC10),"-",'Dat3'!AC10)</f>
        <v>-</v>
      </c>
      <c r="O9" t="str">
        <f>IF(ISBLANK('Dat3'!AF10),"-",'Dat3'!AF10)</f>
        <v>-</v>
      </c>
      <c r="P9" s="101"/>
    </row>
    <row r="10" spans="2:17" ht="15.5">
      <c r="B10" t="str">
        <f>'Dat3'!F11</f>
        <v>Hedmark</v>
      </c>
      <c r="C10" t="str">
        <f>'Dat3'!G11</f>
        <v>Skarnes vgs</v>
      </c>
      <c r="D10">
        <f>IF(ISBLANK('Dat3'!U11),"-",'Dat3'!U11)</f>
        <v>5.4</v>
      </c>
      <c r="E10">
        <f>IF(ISBLANK('Dat3'!X11),"-",'Dat3'!X11)</f>
        <v>11.6</v>
      </c>
      <c r="F10">
        <f>IF(ISBLANK('Dat3'!V11),"-",'Dat3'!V11)</f>
        <v>10</v>
      </c>
      <c r="G10">
        <f>IF(ISBLANK('Dat3'!Y11),"-",'Dat3'!Y11)</f>
        <v>15</v>
      </c>
      <c r="H10">
        <f>IF(ISBLANK('Dat3'!W11),"-",'Dat3'!W11)</f>
        <v>4.9000000000000004</v>
      </c>
      <c r="I10">
        <f>IF(ISBLANK('Dat3'!Z11),"-",'Dat3'!Z11)</f>
        <v>10.6</v>
      </c>
      <c r="J10" t="str">
        <f>IF(ISBLANK('Dat3'!AA11),"-",'Dat3'!AA11)</f>
        <v>-</v>
      </c>
      <c r="K10" t="str">
        <f>IF(ISBLANK('Dat3'!AD11),"-",'Dat3'!AD11)</f>
        <v>-</v>
      </c>
      <c r="L10" t="str">
        <f>IF(ISBLANK('Dat3'!AB11),"-",'Dat3'!AB11)</f>
        <v>-</v>
      </c>
      <c r="M10" t="str">
        <f>IF(ISBLANK('Dat3'!AE11),"-",'Dat3'!AE11)</f>
        <v>-</v>
      </c>
      <c r="N10" t="str">
        <f>IF(ISBLANK('Dat3'!AC11),"-",'Dat3'!AC11)</f>
        <v>-</v>
      </c>
      <c r="O10" t="str">
        <f>IF(ISBLANK('Dat3'!AF11),"-",'Dat3'!AF11)</f>
        <v>-</v>
      </c>
      <c r="P10" s="101"/>
    </row>
    <row r="11" spans="2:17" ht="15.5">
      <c r="B11" t="str">
        <f>'Dat3'!F12</f>
        <v>Hedmark</v>
      </c>
      <c r="C11" t="str">
        <f>'Dat3'!G12</f>
        <v>Storhamar vgs</v>
      </c>
      <c r="D11">
        <f>IF(ISBLANK('Dat3'!U12),"-",'Dat3'!U12)</f>
        <v>300</v>
      </c>
      <c r="E11">
        <f>IF(ISBLANK('Dat3'!X12),"-",'Dat3'!X12)</f>
        <v>550</v>
      </c>
      <c r="F11">
        <f>IF(ISBLANK('Dat3'!V12),"-",'Dat3'!V12)</f>
        <v>3</v>
      </c>
      <c r="G11">
        <f>IF(ISBLANK('Dat3'!Y12),"-",'Dat3'!Y12)</f>
        <v>9</v>
      </c>
      <c r="H11">
        <f>IF(ISBLANK('Dat3'!W12),"-",'Dat3'!W12)</f>
        <v>300</v>
      </c>
      <c r="I11">
        <f>IF(ISBLANK('Dat3'!Z12),"-",'Dat3'!Z12)</f>
        <v>670</v>
      </c>
      <c r="J11" t="str">
        <f>IF(ISBLANK('Dat3'!AA12),"-",'Dat3'!AA12)</f>
        <v>-</v>
      </c>
      <c r="K11" t="str">
        <f>IF(ISBLANK('Dat3'!AD12),"-",'Dat3'!AD12)</f>
        <v>-</v>
      </c>
      <c r="L11" t="str">
        <f>IF(ISBLANK('Dat3'!AB12),"-",'Dat3'!AB12)</f>
        <v>-</v>
      </c>
      <c r="M11" t="str">
        <f>IF(ISBLANK('Dat3'!AE12),"-",'Dat3'!AE12)</f>
        <v>-</v>
      </c>
      <c r="N11" t="str">
        <f>IF(ISBLANK('Dat3'!AC12),"-",'Dat3'!AC12)</f>
        <v>-</v>
      </c>
      <c r="O11" t="str">
        <f>IF(ISBLANK('Dat3'!AF12),"-",'Dat3'!AF12)</f>
        <v>-</v>
      </c>
      <c r="P11" s="101"/>
    </row>
    <row r="12" spans="2:17" ht="15.5">
      <c r="B12" t="str">
        <f>'Dat3'!F13</f>
        <v>Oppland</v>
      </c>
      <c r="C12" t="str">
        <f>'Dat3'!G13</f>
        <v>Gjøvik vgs</v>
      </c>
      <c r="D12">
        <f>IF(ISBLANK('Dat3'!U13),"-",'Dat3'!U13)</f>
        <v>1.47</v>
      </c>
      <c r="E12">
        <f>IF(ISBLANK('Dat3'!X13),"-",'Dat3'!X13)</f>
        <v>2.11</v>
      </c>
      <c r="F12">
        <f>IF(ISBLANK('Dat3'!V13),"-",'Dat3'!V13)</f>
        <v>2</v>
      </c>
      <c r="G12">
        <f>IF(ISBLANK('Dat3'!Y13),"-",'Dat3'!Y13)</f>
        <v>4</v>
      </c>
      <c r="H12">
        <f>IF(ISBLANK('Dat3'!W13),"-",'Dat3'!W13)</f>
        <v>1.37</v>
      </c>
      <c r="I12">
        <f>IF(ISBLANK('Dat3'!Z13),"-",'Dat3'!Z13)</f>
        <v>1.92</v>
      </c>
      <c r="J12" t="str">
        <f>IF(ISBLANK('Dat3'!AA13),"-",'Dat3'!AA13)</f>
        <v>-</v>
      </c>
      <c r="K12" t="str">
        <f>IF(ISBLANK('Dat3'!AD13),"-",'Dat3'!AD13)</f>
        <v>-</v>
      </c>
      <c r="L12" t="str">
        <f>IF(ISBLANK('Dat3'!AB13),"-",'Dat3'!AB13)</f>
        <v>-</v>
      </c>
      <c r="M12" t="str">
        <f>IF(ISBLANK('Dat3'!AE13),"-",'Dat3'!AE13)</f>
        <v>-</v>
      </c>
      <c r="N12" t="str">
        <f>IF(ISBLANK('Dat3'!AC13),"-",'Dat3'!AC13)</f>
        <v>-</v>
      </c>
      <c r="O12" t="str">
        <f>IF(ISBLANK('Dat3'!AF13),"-",'Dat3'!AF13)</f>
        <v>-</v>
      </c>
      <c r="P12" s="101"/>
    </row>
    <row r="13" spans="2:17" ht="15.5">
      <c r="B13" t="str">
        <f>'Dat3'!F14</f>
        <v>Oppland</v>
      </c>
      <c r="C13" t="str">
        <f>'Dat3'!G14</f>
        <v>Valdres vgs</v>
      </c>
      <c r="D13">
        <f>IF(ISBLANK('Dat3'!U14),"-",'Dat3'!U14)</f>
        <v>0.85</v>
      </c>
      <c r="E13">
        <f>IF(ISBLANK('Dat3'!X14),"-",'Dat3'!X14)</f>
        <v>1.5</v>
      </c>
      <c r="F13">
        <f>IF(ISBLANK('Dat3'!V14),"-",'Dat3'!V14)</f>
        <v>2</v>
      </c>
      <c r="G13">
        <f>IF(ISBLANK('Dat3'!Y14),"-",'Dat3'!Y14)</f>
        <v>6</v>
      </c>
      <c r="H13">
        <f>IF(ISBLANK('Dat3'!W14),"-",'Dat3'!W14)</f>
        <v>0.25</v>
      </c>
      <c r="I13">
        <f>IF(ISBLANK('Dat3'!Z14),"-",'Dat3'!Z14)</f>
        <v>1.3</v>
      </c>
      <c r="J13" t="str">
        <f>IF(ISBLANK('Dat3'!AA14),"-",'Dat3'!AA14)</f>
        <v>-</v>
      </c>
      <c r="K13" t="str">
        <f>IF(ISBLANK('Dat3'!AD14),"-",'Dat3'!AD14)</f>
        <v>-</v>
      </c>
      <c r="L13" t="str">
        <f>IF(ISBLANK('Dat3'!AB14),"-",'Dat3'!AB14)</f>
        <v>-</v>
      </c>
      <c r="M13" t="str">
        <f>IF(ISBLANK('Dat3'!AE14),"-",'Dat3'!AE14)</f>
        <v>-</v>
      </c>
      <c r="N13" t="str">
        <f>IF(ISBLANK('Dat3'!AC14),"-",'Dat3'!AC14)</f>
        <v>-</v>
      </c>
      <c r="O13" t="str">
        <f>IF(ISBLANK('Dat3'!AF14),"-",'Dat3'!AF14)</f>
        <v>-</v>
      </c>
      <c r="P13" s="101"/>
    </row>
    <row r="14" spans="2:17" ht="15.5">
      <c r="B14" t="str">
        <f>'Dat3'!F15</f>
        <v>Buskerud</v>
      </c>
      <c r="C14" t="str">
        <f>'Dat3'!G15</f>
        <v>Hønefoss vgs</v>
      </c>
      <c r="D14">
        <f>IF(ISBLANK('Dat3'!U15),"-",'Dat3'!U15)</f>
        <v>5.92</v>
      </c>
      <c r="E14">
        <f>IF(ISBLANK('Dat3'!X15),"-",'Dat3'!X15)</f>
        <v>5.65</v>
      </c>
      <c r="F14">
        <f>IF(ISBLANK('Dat3'!V15),"-",'Dat3'!V15)</f>
        <v>7</v>
      </c>
      <c r="G14">
        <f>IF(ISBLANK('Dat3'!Y15),"-",'Dat3'!Y15)</f>
        <v>10</v>
      </c>
      <c r="H14">
        <f>IF(ISBLANK('Dat3'!W15),"-",'Dat3'!W15)</f>
        <v>5.29</v>
      </c>
      <c r="I14">
        <f>IF(ISBLANK('Dat3'!Z15),"-",'Dat3'!Z15)</f>
        <v>5.65</v>
      </c>
      <c r="J14" t="str">
        <f>IF(ISBLANK('Dat3'!AA15),"-",'Dat3'!AA15)</f>
        <v>-</v>
      </c>
      <c r="K14" t="str">
        <f>IF(ISBLANK('Dat3'!AD15),"-",'Dat3'!AD15)</f>
        <v>-</v>
      </c>
      <c r="L14" t="str">
        <f>IF(ISBLANK('Dat3'!AB15),"-",'Dat3'!AB15)</f>
        <v>-</v>
      </c>
      <c r="M14" t="str">
        <f>IF(ISBLANK('Dat3'!AE15),"-",'Dat3'!AE15)</f>
        <v>-</v>
      </c>
      <c r="N14" t="str">
        <f>IF(ISBLANK('Dat3'!AC15),"-",'Dat3'!AC15)</f>
        <v>-</v>
      </c>
      <c r="O14" t="str">
        <f>IF(ISBLANK('Dat3'!AF15),"-",'Dat3'!AF15)</f>
        <v>-</v>
      </c>
      <c r="P14" s="102"/>
    </row>
    <row r="15" spans="2:17" ht="15.5">
      <c r="B15" t="str">
        <f>'Dat3'!F16</f>
        <v>Buskerud</v>
      </c>
      <c r="C15" t="str">
        <f>'Dat3'!G16</f>
        <v>Drammen vgs</v>
      </c>
      <c r="D15">
        <f>IF(ISBLANK('Dat3'!U16),"-",'Dat3'!U16)</f>
        <v>2</v>
      </c>
      <c r="E15">
        <f>IF(ISBLANK('Dat3'!X16),"-",'Dat3'!X16)</f>
        <v>3</v>
      </c>
      <c r="F15">
        <f>IF(ISBLANK('Dat3'!V16),"-",'Dat3'!V16)</f>
        <v>2</v>
      </c>
      <c r="G15">
        <f>IF(ISBLANK('Dat3'!Y16),"-",'Dat3'!Y16)</f>
        <v>5</v>
      </c>
      <c r="H15">
        <f>IF(ISBLANK('Dat3'!W16),"-",'Dat3'!W16)</f>
        <v>2</v>
      </c>
      <c r="I15">
        <f>IF(ISBLANK('Dat3'!Z16),"-",'Dat3'!Z16)</f>
        <v>2.8</v>
      </c>
      <c r="J15" t="str">
        <f>IF(ISBLANK('Dat3'!AA16),"-",'Dat3'!AA16)</f>
        <v>-</v>
      </c>
      <c r="K15" t="str">
        <f>IF(ISBLANK('Dat3'!AD16),"-",'Dat3'!AD16)</f>
        <v>-</v>
      </c>
      <c r="L15" t="str">
        <f>IF(ISBLANK('Dat3'!AB16),"-",'Dat3'!AB16)</f>
        <v>-</v>
      </c>
      <c r="M15" t="str">
        <f>IF(ISBLANK('Dat3'!AE16),"-",'Dat3'!AE16)</f>
        <v>-</v>
      </c>
      <c r="N15" t="str">
        <f>IF(ISBLANK('Dat3'!AC16),"-",'Dat3'!AC16)</f>
        <v>-</v>
      </c>
      <c r="O15" t="str">
        <f>IF(ISBLANK('Dat3'!AF16),"-",'Dat3'!AF16)</f>
        <v>-</v>
      </c>
      <c r="P15" s="103"/>
    </row>
    <row r="16" spans="2:17" ht="15.5">
      <c r="B16" t="str">
        <f>'Dat3'!F17</f>
        <v>Vestfold</v>
      </c>
      <c r="C16" t="str">
        <f>'Dat3'!G17</f>
        <v>Thor Heyerdahls vgs</v>
      </c>
      <c r="D16">
        <f>IF(ISBLANK('Dat3'!U17),"-",'Dat3'!U17)</f>
        <v>2.2000000000000002</v>
      </c>
      <c r="E16">
        <f>IF(ISBLANK('Dat3'!X17),"-",'Dat3'!X17)</f>
        <v>2</v>
      </c>
      <c r="F16">
        <f>IF(ISBLANK('Dat3'!V17),"-",'Dat3'!V17)</f>
        <v>5</v>
      </c>
      <c r="G16">
        <f>IF(ISBLANK('Dat3'!Y17),"-",'Dat3'!Y17)</f>
        <v>2</v>
      </c>
      <c r="H16">
        <f>IF(ISBLANK('Dat3'!W17),"-",'Dat3'!W17)</f>
        <v>2.2000000000000002</v>
      </c>
      <c r="I16">
        <f>IF(ISBLANK('Dat3'!Z17),"-",'Dat3'!Z17)</f>
        <v>2</v>
      </c>
      <c r="J16" t="str">
        <f>IF(ISBLANK('Dat3'!AA17),"-",'Dat3'!AA17)</f>
        <v>-</v>
      </c>
      <c r="K16" t="str">
        <f>IF(ISBLANK('Dat3'!AD17),"-",'Dat3'!AD17)</f>
        <v>-</v>
      </c>
      <c r="L16" t="str">
        <f>IF(ISBLANK('Dat3'!AB17),"-",'Dat3'!AB17)</f>
        <v>-</v>
      </c>
      <c r="M16" t="str">
        <f>IF(ISBLANK('Dat3'!AE17),"-",'Dat3'!AE17)</f>
        <v>-</v>
      </c>
      <c r="N16" t="str">
        <f>IF(ISBLANK('Dat3'!AC17),"-",'Dat3'!AC17)</f>
        <v>-</v>
      </c>
      <c r="O16" t="str">
        <f>IF(ISBLANK('Dat3'!AF17),"-",'Dat3'!AF17)</f>
        <v>-</v>
      </c>
      <c r="P16" s="107"/>
    </row>
    <row r="17" spans="2:16" ht="15.5">
      <c r="B17" t="str">
        <f>'Dat3'!F18</f>
        <v>Vestfold</v>
      </c>
      <c r="C17" t="str">
        <f>'Dat3'!G18</f>
        <v>Færder vgs</v>
      </c>
      <c r="D17">
        <f>IF(ISBLANK('Dat3'!U18),"-",'Dat3'!U18)</f>
        <v>500</v>
      </c>
      <c r="E17">
        <f>IF(ISBLANK('Dat3'!X18),"-",'Dat3'!X18)</f>
        <v>340</v>
      </c>
      <c r="F17">
        <f>IF(ISBLANK('Dat3'!V18),"-",'Dat3'!V18)</f>
        <v>10</v>
      </c>
      <c r="G17">
        <f>IF(ISBLANK('Dat3'!Y18),"-",'Dat3'!Y18)</f>
        <v>9</v>
      </c>
      <c r="H17">
        <f>IF(ISBLANK('Dat3'!W18),"-",'Dat3'!W18)</f>
        <v>465</v>
      </c>
      <c r="I17">
        <f>IF(ISBLANK('Dat3'!Z18),"-",'Dat3'!Z18)</f>
        <v>320</v>
      </c>
      <c r="J17" t="str">
        <f>IF(ISBLANK('Dat3'!AA18),"-",'Dat3'!AA18)</f>
        <v>-</v>
      </c>
      <c r="K17" t="str">
        <f>IF(ISBLANK('Dat3'!AD18),"-",'Dat3'!AD18)</f>
        <v>-</v>
      </c>
      <c r="L17" t="str">
        <f>IF(ISBLANK('Dat3'!AB18),"-",'Dat3'!AB18)</f>
        <v>-</v>
      </c>
      <c r="M17" t="str">
        <f>IF(ISBLANK('Dat3'!AE18),"-",'Dat3'!AE18)</f>
        <v>-</v>
      </c>
      <c r="N17" t="str">
        <f>IF(ISBLANK('Dat3'!AC18),"-",'Dat3'!AC18)</f>
        <v>-</v>
      </c>
      <c r="O17" t="str">
        <f>IF(ISBLANK('Dat3'!AF18),"-",'Dat3'!AF18)</f>
        <v>-</v>
      </c>
      <c r="P17" s="108"/>
    </row>
    <row r="18" spans="2:16" ht="15.5">
      <c r="B18" t="str">
        <f>'Dat3'!F19</f>
        <v>Vestfold</v>
      </c>
      <c r="C18" t="str">
        <f>'Dat3'!G19</f>
        <v>Horten vgs</v>
      </c>
      <c r="D18">
        <f>IF(ISBLANK('Dat3'!U19),"-",'Dat3'!U19)</f>
        <v>2.5</v>
      </c>
      <c r="E18">
        <f>IF(ISBLANK('Dat3'!X19),"-",'Dat3'!X19)</f>
        <v>6.4</v>
      </c>
      <c r="F18">
        <f>IF(ISBLANK('Dat3'!V19),"-",'Dat3'!V19)</f>
        <v>7</v>
      </c>
      <c r="G18">
        <f>IF(ISBLANK('Dat3'!Y19),"-",'Dat3'!Y19)</f>
        <v>10</v>
      </c>
      <c r="H18">
        <f>IF(ISBLANK('Dat3'!W19),"-",'Dat3'!W19)</f>
        <v>2</v>
      </c>
      <c r="I18">
        <f>IF(ISBLANK('Dat3'!Z19),"-",'Dat3'!Z19)</f>
        <v>5.4</v>
      </c>
      <c r="J18" t="str">
        <f>IF(ISBLANK('Dat3'!AA19),"-",'Dat3'!AA19)</f>
        <v>-</v>
      </c>
      <c r="K18" t="str">
        <f>IF(ISBLANK('Dat3'!AD19),"-",'Dat3'!AD19)</f>
        <v>-</v>
      </c>
      <c r="L18" t="str">
        <f>IF(ISBLANK('Dat3'!AB19),"-",'Dat3'!AB19)</f>
        <v>-</v>
      </c>
      <c r="M18" t="str">
        <f>IF(ISBLANK('Dat3'!AE19),"-",'Dat3'!AE19)</f>
        <v>-</v>
      </c>
      <c r="N18" t="str">
        <f>IF(ISBLANK('Dat3'!AC19),"-",'Dat3'!AC19)</f>
        <v>-</v>
      </c>
      <c r="O18" t="str">
        <f>IF(ISBLANK('Dat3'!AF19),"-",'Dat3'!AF19)</f>
        <v>-</v>
      </c>
      <c r="P18" s="106"/>
    </row>
    <row r="19" spans="2:16" ht="15.5">
      <c r="B19" t="str">
        <f>'Dat3'!F20</f>
        <v>Telemark</v>
      </c>
      <c r="C19" t="str">
        <f>'Dat3'!G20</f>
        <v>Hjalmar Johansen vgs</v>
      </c>
      <c r="D19">
        <f>IF(ISBLANK('Dat3'!U20),"-",'Dat3'!U20)</f>
        <v>3</v>
      </c>
      <c r="E19">
        <f>IF(ISBLANK('Dat3'!X20),"-",'Dat3'!X20)</f>
        <v>3</v>
      </c>
      <c r="F19">
        <f>IF(ISBLANK('Dat3'!V20),"-",'Dat3'!V20)</f>
        <v>7</v>
      </c>
      <c r="G19">
        <f>IF(ISBLANK('Dat3'!Y20),"-",'Dat3'!Y20)</f>
        <v>6</v>
      </c>
      <c r="H19">
        <f>IF(ISBLANK('Dat3'!W20),"-",'Dat3'!W20)</f>
        <v>2.25</v>
      </c>
      <c r="I19">
        <f>IF(ISBLANK('Dat3'!Z20),"-",'Dat3'!Z20)</f>
        <v>2.6</v>
      </c>
      <c r="J19" t="str">
        <f>IF(ISBLANK('Dat3'!AA20),"-",'Dat3'!AA20)</f>
        <v>-</v>
      </c>
      <c r="K19" t="str">
        <f>IF(ISBLANK('Dat3'!AD20),"-",'Dat3'!AD20)</f>
        <v>-</v>
      </c>
      <c r="L19" t="str">
        <f>IF(ISBLANK('Dat3'!AB20),"-",'Dat3'!AB20)</f>
        <v>-</v>
      </c>
      <c r="M19" t="str">
        <f>IF(ISBLANK('Dat3'!AE20),"-",'Dat3'!AE20)</f>
        <v>-</v>
      </c>
      <c r="N19" t="str">
        <f>IF(ISBLANK('Dat3'!AC20),"-",'Dat3'!AC20)</f>
        <v>-</v>
      </c>
      <c r="O19" t="str">
        <f>IF(ISBLANK('Dat3'!AF20),"-",'Dat3'!AF20)</f>
        <v>-</v>
      </c>
      <c r="P19" s="101"/>
    </row>
    <row r="20" spans="2:16">
      <c r="B20" t="str">
        <f>'Dat3'!F21</f>
        <v>Telemark</v>
      </c>
      <c r="C20" t="str">
        <f>'Dat3'!G21</f>
        <v>Vest-Telemark vgs</v>
      </c>
      <c r="D20">
        <f>IF(ISBLANK('Dat3'!U21),"-",'Dat3'!U21)</f>
        <v>0</v>
      </c>
      <c r="E20">
        <f>IF(ISBLANK('Dat3'!X21),"-",'Dat3'!X21)</f>
        <v>0</v>
      </c>
      <c r="F20">
        <f>IF(ISBLANK('Dat3'!V21),"-",'Dat3'!V21)</f>
        <v>0</v>
      </c>
      <c r="G20">
        <f>IF(ISBLANK('Dat3'!Y21),"-",'Dat3'!Y21)</f>
        <v>15</v>
      </c>
      <c r="H20">
        <f>IF(ISBLANK('Dat3'!W21),"-",'Dat3'!W21)</f>
        <v>10</v>
      </c>
      <c r="I20">
        <f>IF(ISBLANK('Dat3'!Z21),"-",'Dat3'!Z21)</f>
        <v>60</v>
      </c>
      <c r="J20" t="str">
        <f>IF(ISBLANK('Dat3'!AA21),"-",'Dat3'!AA21)</f>
        <v>-</v>
      </c>
      <c r="K20" t="str">
        <f>IF(ISBLANK('Dat3'!AD21),"-",'Dat3'!AD21)</f>
        <v>-</v>
      </c>
      <c r="L20" t="str">
        <f>IF(ISBLANK('Dat3'!AB21),"-",'Dat3'!AB21)</f>
        <v>-</v>
      </c>
      <c r="M20" t="str">
        <f>IF(ISBLANK('Dat3'!AE21),"-",'Dat3'!AE21)</f>
        <v>-</v>
      </c>
      <c r="N20" t="str">
        <f>IF(ISBLANK('Dat3'!AC21),"-",'Dat3'!AC21)</f>
        <v>-</v>
      </c>
      <c r="O20" t="str">
        <f>IF(ISBLANK('Dat3'!AF21),"-",'Dat3'!AF21)</f>
        <v>-</v>
      </c>
      <c r="P20" s="105"/>
    </row>
    <row r="21" spans="2:16" ht="15.5">
      <c r="B21" t="str">
        <f>'Dat3'!F22</f>
        <v>Aust-Agder</v>
      </c>
      <c r="C21" t="str">
        <f>'Dat3'!G22</f>
        <v>Sam Eyde vgs</v>
      </c>
      <c r="D21">
        <f>IF(ISBLANK('Dat3'!U22),"-",'Dat3'!U22)</f>
        <v>1.32</v>
      </c>
      <c r="E21">
        <f>IF(ISBLANK('Dat3'!X22),"-",'Dat3'!X22)</f>
        <v>3.7</v>
      </c>
      <c r="F21">
        <f>IF(ISBLANK('Dat3'!V22),"-",'Dat3'!V22)</f>
        <v>2</v>
      </c>
      <c r="G21">
        <f>IF(ISBLANK('Dat3'!Y22),"-",'Dat3'!Y22)</f>
        <v>4</v>
      </c>
      <c r="H21">
        <f>IF(ISBLANK('Dat3'!W22),"-",'Dat3'!W22)</f>
        <v>1.22</v>
      </c>
      <c r="I21">
        <f>IF(ISBLANK('Dat3'!Z22),"-",'Dat3'!Z22)</f>
        <v>3.7</v>
      </c>
      <c r="J21" t="str">
        <f>IF(ISBLANK('Dat3'!AA22),"-",'Dat3'!AA22)</f>
        <v>-</v>
      </c>
      <c r="K21" t="str">
        <f>IF(ISBLANK('Dat3'!AD22),"-",'Dat3'!AD22)</f>
        <v>-</v>
      </c>
      <c r="L21" t="str">
        <f>IF(ISBLANK('Dat3'!AB22),"-",'Dat3'!AB22)</f>
        <v>-</v>
      </c>
      <c r="M21" t="str">
        <f>IF(ISBLANK('Dat3'!AE22),"-",'Dat3'!AE22)</f>
        <v>-</v>
      </c>
      <c r="N21" t="str">
        <f>IF(ISBLANK('Dat3'!AC22),"-",'Dat3'!AC22)</f>
        <v>-</v>
      </c>
      <c r="O21" t="str">
        <f>IF(ISBLANK('Dat3'!AF22),"-",'Dat3'!AF22)</f>
        <v>-</v>
      </c>
      <c r="P21" s="101"/>
    </row>
    <row r="22" spans="2:16" ht="15.5">
      <c r="B22" t="str">
        <f>'Dat3'!F23</f>
        <v>Aust-Agder</v>
      </c>
      <c r="C22" t="str">
        <f>'Dat3'!G23</f>
        <v>Setesdal vgs</v>
      </c>
      <c r="D22">
        <f>IF(ISBLANK('Dat3'!U23),"-",'Dat3'!U23)</f>
        <v>50</v>
      </c>
      <c r="E22">
        <f>IF(ISBLANK('Dat3'!X23),"-",'Dat3'!X23)</f>
        <v>150</v>
      </c>
      <c r="F22">
        <f>IF(ISBLANK('Dat3'!V23),"-",'Dat3'!V23)</f>
        <v>2</v>
      </c>
      <c r="G22">
        <f>IF(ISBLANK('Dat3'!Y23),"-",'Dat3'!Y23)</f>
        <v>3</v>
      </c>
      <c r="H22">
        <f>IF(ISBLANK('Dat3'!W23),"-",'Dat3'!W23)</f>
        <v>50</v>
      </c>
      <c r="I22">
        <f>IF(ISBLANK('Dat3'!Z23),"-",'Dat3'!Z23)</f>
        <v>120</v>
      </c>
      <c r="J22" t="str">
        <f>IF(ISBLANK('Dat3'!AA23),"-",'Dat3'!AA23)</f>
        <v>-</v>
      </c>
      <c r="K22" t="str">
        <f>IF(ISBLANK('Dat3'!AD23),"-",'Dat3'!AD23)</f>
        <v>-</v>
      </c>
      <c r="L22" t="str">
        <f>IF(ISBLANK('Dat3'!AB23),"-",'Dat3'!AB23)</f>
        <v>-</v>
      </c>
      <c r="M22" t="str">
        <f>IF(ISBLANK('Dat3'!AE23),"-",'Dat3'!AE23)</f>
        <v>-</v>
      </c>
      <c r="N22" t="str">
        <f>IF(ISBLANK('Dat3'!AC23),"-",'Dat3'!AC23)</f>
        <v>-</v>
      </c>
      <c r="O22" t="str">
        <f>IF(ISBLANK('Dat3'!AF23),"-",'Dat3'!AF23)</f>
        <v>-</v>
      </c>
      <c r="P22" s="101"/>
    </row>
    <row r="23" spans="2:16" ht="15.5">
      <c r="B23" t="str">
        <f>'Dat3'!F24</f>
        <v>Vest-Agder</v>
      </c>
      <c r="C23" t="str">
        <f>'Dat3'!G24</f>
        <v>Kvadraturen vgs</v>
      </c>
      <c r="D23">
        <f>IF(ISBLANK('Dat3'!U24),"-",'Dat3'!U24)</f>
        <v>2</v>
      </c>
      <c r="E23">
        <f>IF(ISBLANK('Dat3'!X24),"-",'Dat3'!X24)</f>
        <v>5</v>
      </c>
      <c r="F23">
        <f>IF(ISBLANK('Dat3'!V24),"-",'Dat3'!V24)</f>
        <v>2</v>
      </c>
      <c r="G23">
        <f>IF(ISBLANK('Dat3'!Y24),"-",'Dat3'!Y24)</f>
        <v>5</v>
      </c>
      <c r="H23">
        <f>IF(ISBLANK('Dat3'!W24),"-",'Dat3'!W24)</f>
        <v>2</v>
      </c>
      <c r="I23">
        <f>IF(ISBLANK('Dat3'!Z24),"-",'Dat3'!Z24)</f>
        <v>5</v>
      </c>
      <c r="J23" t="str">
        <f>IF(ISBLANK('Dat3'!AA24),"-",'Dat3'!AA24)</f>
        <v>-</v>
      </c>
      <c r="K23" t="str">
        <f>IF(ISBLANK('Dat3'!AD24),"-",'Dat3'!AD24)</f>
        <v>-</v>
      </c>
      <c r="L23" t="str">
        <f>IF(ISBLANK('Dat3'!AB24),"-",'Dat3'!AB24)</f>
        <v>-</v>
      </c>
      <c r="M23" t="str">
        <f>IF(ISBLANK('Dat3'!AE24),"-",'Dat3'!AE24)</f>
        <v>-</v>
      </c>
      <c r="N23" t="str">
        <f>IF(ISBLANK('Dat3'!AC24),"-",'Dat3'!AC24)</f>
        <v>-</v>
      </c>
      <c r="O23" t="str">
        <f>IF(ISBLANK('Dat3'!AF24),"-",'Dat3'!AF24)</f>
        <v>-</v>
      </c>
      <c r="P23" s="101"/>
    </row>
    <row r="24" spans="2:16" ht="15.5">
      <c r="B24" t="str">
        <f>'Dat3'!F25</f>
        <v>Rogaland</v>
      </c>
      <c r="C24" t="str">
        <f>'Dat3'!G25</f>
        <v>Randaberg vgs</v>
      </c>
      <c r="D24">
        <f>IF(ISBLANK('Dat3'!U25),"-",'Dat3'!U25)</f>
        <v>2.75</v>
      </c>
      <c r="E24">
        <f>IF(ISBLANK('Dat3'!X25),"-",'Dat3'!X25)</f>
        <v>2</v>
      </c>
      <c r="F24">
        <f>IF(ISBLANK('Dat3'!V25),"-",'Dat3'!V25)</f>
        <v>2.75</v>
      </c>
      <c r="G24">
        <f>IF(ISBLANK('Dat3'!Y25),"-",'Dat3'!Y25)</f>
        <v>2</v>
      </c>
      <c r="H24">
        <f>IF(ISBLANK('Dat3'!W25),"-",'Dat3'!W25)</f>
        <v>2.25</v>
      </c>
      <c r="I24">
        <f>IF(ISBLANK('Dat3'!Z25),"-",'Dat3'!Z25)</f>
        <v>2</v>
      </c>
      <c r="J24" t="str">
        <f>IF(ISBLANK('Dat3'!AA25),"-",'Dat3'!AA25)</f>
        <v>-</v>
      </c>
      <c r="K24" t="str">
        <f>IF(ISBLANK('Dat3'!AD25),"-",'Dat3'!AD25)</f>
        <v>-</v>
      </c>
      <c r="L24" t="str">
        <f>IF(ISBLANK('Dat3'!AB25),"-",'Dat3'!AB25)</f>
        <v>-</v>
      </c>
      <c r="M24" t="str">
        <f>IF(ISBLANK('Dat3'!AE25),"-",'Dat3'!AE25)</f>
        <v>-</v>
      </c>
      <c r="N24" t="str">
        <f>IF(ISBLANK('Dat3'!AC25),"-",'Dat3'!AC25)</f>
        <v>-</v>
      </c>
      <c r="O24" t="str">
        <f>IF(ISBLANK('Dat3'!AF25),"-",'Dat3'!AF25)</f>
        <v>-</v>
      </c>
      <c r="P24" s="101"/>
    </row>
    <row r="25" spans="2:16" ht="15.5">
      <c r="B25" t="str">
        <f>'Dat3'!F26</f>
        <v>Rogaland</v>
      </c>
      <c r="C25" t="str">
        <f>'Dat3'!G26</f>
        <v>Haugaland vgs</v>
      </c>
      <c r="D25">
        <f>IF(ISBLANK('Dat3'!U26),"-",'Dat3'!U26)</f>
        <v>0.3</v>
      </c>
      <c r="E25">
        <f>IF(ISBLANK('Dat3'!X26),"-",'Dat3'!X26)</f>
        <v>1.05</v>
      </c>
      <c r="F25">
        <f>IF(ISBLANK('Dat3'!V26),"-",'Dat3'!V26)</f>
        <v>1</v>
      </c>
      <c r="G25">
        <f>IF(ISBLANK('Dat3'!Y26),"-",'Dat3'!Y26)</f>
        <v>2</v>
      </c>
      <c r="H25">
        <f>IF(ISBLANK('Dat3'!W26),"-",'Dat3'!W26)</f>
        <v>0.3</v>
      </c>
      <c r="I25">
        <f>IF(ISBLANK('Dat3'!Z26),"-",'Dat3'!Z26)</f>
        <v>0.75</v>
      </c>
      <c r="J25" t="str">
        <f>IF(ISBLANK('Dat3'!AA26),"-",'Dat3'!AA26)</f>
        <v>-</v>
      </c>
      <c r="K25" t="str">
        <f>IF(ISBLANK('Dat3'!AD26),"-",'Dat3'!AD26)</f>
        <v>-</v>
      </c>
      <c r="L25" t="str">
        <f>IF(ISBLANK('Dat3'!AB26),"-",'Dat3'!AB26)</f>
        <v>-</v>
      </c>
      <c r="M25" t="str">
        <f>IF(ISBLANK('Dat3'!AE26),"-",'Dat3'!AE26)</f>
        <v>-</v>
      </c>
      <c r="N25" t="str">
        <f>IF(ISBLANK('Dat3'!AC26),"-",'Dat3'!AC26)</f>
        <v>-</v>
      </c>
      <c r="O25" t="str">
        <f>IF(ISBLANK('Dat3'!AF26),"-",'Dat3'!AF26)</f>
        <v>-</v>
      </c>
      <c r="P25" s="101"/>
    </row>
    <row r="26" spans="2:16" ht="15.5">
      <c r="B26" t="str">
        <f>'Dat3'!F27</f>
        <v>Rogaland</v>
      </c>
      <c r="C26" t="str">
        <f>'Dat3'!G27</f>
        <v>Bryne vgs</v>
      </c>
      <c r="D26">
        <f>IF(ISBLANK('Dat3'!U27),"-",'Dat3'!U27)</f>
        <v>1</v>
      </c>
      <c r="E26">
        <f>IF(ISBLANK('Dat3'!X27),"-",'Dat3'!X27)</f>
        <v>9.4</v>
      </c>
      <c r="F26">
        <f>IF(ISBLANK('Dat3'!V27),"-",'Dat3'!V27)</f>
        <v>1</v>
      </c>
      <c r="G26">
        <f>IF(ISBLANK('Dat3'!Y27),"-",'Dat3'!Y27)</f>
        <v>9</v>
      </c>
      <c r="H26">
        <f>IF(ISBLANK('Dat3'!W27),"-",'Dat3'!W27)</f>
        <v>1</v>
      </c>
      <c r="I26">
        <f>IF(ISBLANK('Dat3'!Z27),"-",'Dat3'!Z27)</f>
        <v>9</v>
      </c>
      <c r="J26" t="str">
        <f>IF(ISBLANK('Dat3'!AA27),"-",'Dat3'!AA27)</f>
        <v>-</v>
      </c>
      <c r="K26" t="str">
        <f>IF(ISBLANK('Dat3'!AD27),"-",'Dat3'!AD27)</f>
        <v>-</v>
      </c>
      <c r="L26" t="str">
        <f>IF(ISBLANK('Dat3'!AB27),"-",'Dat3'!AB27)</f>
        <v>-</v>
      </c>
      <c r="M26" t="str">
        <f>IF(ISBLANK('Dat3'!AE27),"-",'Dat3'!AE27)</f>
        <v>-</v>
      </c>
      <c r="N26" t="str">
        <f>IF(ISBLANK('Dat3'!AC27),"-",'Dat3'!AC27)</f>
        <v>-</v>
      </c>
      <c r="O26" t="str">
        <f>IF(ISBLANK('Dat3'!AF27),"-",'Dat3'!AF27)</f>
        <v>-</v>
      </c>
      <c r="P26" s="101"/>
    </row>
    <row r="27" spans="2:16">
      <c r="B27" t="str">
        <f>'Dat3'!F28</f>
        <v>Rogaland</v>
      </c>
      <c r="C27" t="str">
        <f>'Dat3'!G28</f>
        <v>Ølen vgs</v>
      </c>
      <c r="D27">
        <f>IF(ISBLANK('Dat3'!U28),"-",'Dat3'!U28)</f>
        <v>1.7</v>
      </c>
      <c r="E27">
        <f>IF(ISBLANK('Dat3'!X28),"-",'Dat3'!X28)</f>
        <v>2.1</v>
      </c>
      <c r="F27">
        <f>IF(ISBLANK('Dat3'!V28),"-",'Dat3'!V28)</f>
        <v>4</v>
      </c>
      <c r="G27">
        <f>IF(ISBLANK('Dat3'!Y28),"-",'Dat3'!Y28)</f>
        <v>5</v>
      </c>
      <c r="H27">
        <f>IF(ISBLANK('Dat3'!W28),"-",'Dat3'!W28)</f>
        <v>0.7</v>
      </c>
      <c r="I27">
        <f>IF(ISBLANK('Dat3'!Z28),"-",'Dat3'!Z28)</f>
        <v>2.6</v>
      </c>
      <c r="J27" t="str">
        <f>IF(ISBLANK('Dat3'!AA28),"-",'Dat3'!AA28)</f>
        <v>-</v>
      </c>
      <c r="K27" t="str">
        <f>IF(ISBLANK('Dat3'!AD28),"-",'Dat3'!AD28)</f>
        <v>-</v>
      </c>
      <c r="L27" t="str">
        <f>IF(ISBLANK('Dat3'!AB28),"-",'Dat3'!AB28)</f>
        <v>-</v>
      </c>
      <c r="M27" t="str">
        <f>IF(ISBLANK('Dat3'!AE28),"-",'Dat3'!AE28)</f>
        <v>-</v>
      </c>
      <c r="N27" t="str">
        <f>IF(ISBLANK('Dat3'!AC28),"-",'Dat3'!AC28)</f>
        <v>-</v>
      </c>
      <c r="O27" t="str">
        <f>IF(ISBLANK('Dat3'!AF28),"-",'Dat3'!AF28)</f>
        <v>-</v>
      </c>
      <c r="P27" s="104"/>
    </row>
    <row r="28" spans="2:16" ht="15.5">
      <c r="B28" t="str">
        <f>'Dat3'!F29</f>
        <v>Hordaland</v>
      </c>
      <c r="C28" t="str">
        <f>'Dat3'!G29</f>
        <v>Åsane vgs</v>
      </c>
      <c r="D28">
        <f>IF(ISBLANK('Dat3'!U29),"-",'Dat3'!U29)</f>
        <v>2.12</v>
      </c>
      <c r="E28">
        <f>IF(ISBLANK('Dat3'!X29),"-",'Dat3'!X29)</f>
        <v>1.3</v>
      </c>
      <c r="F28">
        <f>IF(ISBLANK('Dat3'!V29),"-",'Dat3'!V29)</f>
        <v>3</v>
      </c>
      <c r="G28">
        <f>IF(ISBLANK('Dat3'!Y29),"-",'Dat3'!Y29)</f>
        <v>2</v>
      </c>
      <c r="H28">
        <f>IF(ISBLANK('Dat3'!W29),"-",'Dat3'!W29)</f>
        <v>8.2799999999999994</v>
      </c>
      <c r="I28">
        <f>IF(ISBLANK('Dat3'!Z29),"-",'Dat3'!Z29)</f>
        <v>23.2</v>
      </c>
      <c r="J28" t="str">
        <f>IF(ISBLANK('Dat3'!AA29),"-",'Dat3'!AA29)</f>
        <v>-</v>
      </c>
      <c r="K28" t="str">
        <f>IF(ISBLANK('Dat3'!AD29),"-",'Dat3'!AD29)</f>
        <v>-</v>
      </c>
      <c r="L28" t="str">
        <f>IF(ISBLANK('Dat3'!AB29),"-",'Dat3'!AB29)</f>
        <v>-</v>
      </c>
      <c r="M28" t="str">
        <f>IF(ISBLANK('Dat3'!AE29),"-",'Dat3'!AE29)</f>
        <v>-</v>
      </c>
      <c r="N28" t="str">
        <f>IF(ISBLANK('Dat3'!AC29),"-",'Dat3'!AC29)</f>
        <v>-</v>
      </c>
      <c r="O28" t="str">
        <f>IF(ISBLANK('Dat3'!AF29),"-",'Dat3'!AF29)</f>
        <v>-</v>
      </c>
      <c r="P28" s="103"/>
    </row>
    <row r="29" spans="2:16" ht="15.5">
      <c r="B29" t="str">
        <f>'Dat3'!F30</f>
        <v>Sogn og Fjordane</v>
      </c>
      <c r="C29" t="str">
        <f>'Dat3'!G30</f>
        <v>Sogndal vgs</v>
      </c>
      <c r="D29">
        <f>IF(ISBLANK('Dat3'!U30),"-",'Dat3'!U30)</f>
        <v>1</v>
      </c>
      <c r="E29">
        <f>IF(ISBLANK('Dat3'!X30),"-",'Dat3'!X30)</f>
        <v>2</v>
      </c>
      <c r="F29">
        <f>IF(ISBLANK('Dat3'!V30),"-",'Dat3'!V30)</f>
        <v>1</v>
      </c>
      <c r="G29">
        <f>IF(ISBLANK('Dat3'!Y30),"-",'Dat3'!Y30)</f>
        <v>2</v>
      </c>
      <c r="H29">
        <f>IF(ISBLANK('Dat3'!W30),"-",'Dat3'!W30)</f>
        <v>1</v>
      </c>
      <c r="I29">
        <f>IF(ISBLANK('Dat3'!Z30),"-",'Dat3'!Z30)</f>
        <v>2</v>
      </c>
      <c r="J29" t="str">
        <f>IF(ISBLANK('Dat3'!AA30),"-",'Dat3'!AA30)</f>
        <v>-</v>
      </c>
      <c r="K29" t="str">
        <f>IF(ISBLANK('Dat3'!AD30),"-",'Dat3'!AD30)</f>
        <v>-</v>
      </c>
      <c r="L29" t="str">
        <f>IF(ISBLANK('Dat3'!AB30),"-",'Dat3'!AB30)</f>
        <v>-</v>
      </c>
      <c r="M29" t="str">
        <f>IF(ISBLANK('Dat3'!AE30),"-",'Dat3'!AE30)</f>
        <v>-</v>
      </c>
      <c r="N29" t="str">
        <f>IF(ISBLANK('Dat3'!AC30),"-",'Dat3'!AC30)</f>
        <v>-</v>
      </c>
      <c r="O29" t="str">
        <f>IF(ISBLANK('Dat3'!AF30),"-",'Dat3'!AF30)</f>
        <v>-</v>
      </c>
      <c r="P29" s="101"/>
    </row>
    <row r="30" spans="2:16" ht="15.5">
      <c r="B30" t="str">
        <f>'Dat3'!F31</f>
        <v>Møre og Romsdal</v>
      </c>
      <c r="C30" t="str">
        <f>'Dat3'!G31</f>
        <v>Romsdal vgs</v>
      </c>
      <c r="D30">
        <f>IF(ISBLANK('Dat3'!U31),"-",'Dat3'!U31)</f>
        <v>350</v>
      </c>
      <c r="E30">
        <f>IF(ISBLANK('Dat3'!X31),"-",'Dat3'!X31)</f>
        <v>250</v>
      </c>
      <c r="F30">
        <f>IF(ISBLANK('Dat3'!V31),"-",'Dat3'!V31)</f>
        <v>4</v>
      </c>
      <c r="G30">
        <f>IF(ISBLANK('Dat3'!Y31),"-",'Dat3'!Y31)</f>
        <v>3</v>
      </c>
      <c r="H30">
        <f>IF(ISBLANK('Dat3'!W31),"-",'Dat3'!W31)</f>
        <v>3</v>
      </c>
      <c r="I30">
        <f>IF(ISBLANK('Dat3'!Z31),"-",'Dat3'!Z31)</f>
        <v>2.2999999999999998</v>
      </c>
      <c r="J30" t="str">
        <f>IF(ISBLANK('Dat3'!AA31),"-",'Dat3'!AA31)</f>
        <v>-</v>
      </c>
      <c r="K30" t="str">
        <f>IF(ISBLANK('Dat3'!AD31),"-",'Dat3'!AD31)</f>
        <v>-</v>
      </c>
      <c r="L30" t="str">
        <f>IF(ISBLANK('Dat3'!AB31),"-",'Dat3'!AB31)</f>
        <v>-</v>
      </c>
      <c r="M30" t="str">
        <f>IF(ISBLANK('Dat3'!AE31),"-",'Dat3'!AE31)</f>
        <v>-</v>
      </c>
      <c r="N30" t="str">
        <f>IF(ISBLANK('Dat3'!AC31),"-",'Dat3'!AC31)</f>
        <v>-</v>
      </c>
      <c r="O30" t="str">
        <f>IF(ISBLANK('Dat3'!AF31),"-",'Dat3'!AF31)</f>
        <v>-</v>
      </c>
      <c r="P30" s="101"/>
    </row>
    <row r="31" spans="2:16" ht="15.5">
      <c r="B31" t="str">
        <f>'Dat3'!F32</f>
        <v>Møre og Romsdal</v>
      </c>
      <c r="C31" t="str">
        <f>'Dat3'!G32</f>
        <v>Fagerlia vgs</v>
      </c>
      <c r="D31">
        <f>IF(ISBLANK('Dat3'!U32),"-",'Dat3'!U32)</f>
        <v>2.2000000000000002</v>
      </c>
      <c r="E31">
        <f>IF(ISBLANK('Dat3'!X32),"-",'Dat3'!X32)</f>
        <v>0.36</v>
      </c>
      <c r="F31">
        <f>IF(ISBLANK('Dat3'!V32),"-",'Dat3'!V32)</f>
        <v>5</v>
      </c>
      <c r="G31">
        <f>IF(ISBLANK('Dat3'!Y32),"-",'Dat3'!Y32)</f>
        <v>1</v>
      </c>
      <c r="H31">
        <f>IF(ISBLANK('Dat3'!W32),"-",'Dat3'!W32)</f>
        <v>1.93</v>
      </c>
      <c r="I31">
        <f>IF(ISBLANK('Dat3'!Z32),"-",'Dat3'!Z32)</f>
        <v>0.36</v>
      </c>
      <c r="J31" t="str">
        <f>IF(ISBLANK('Dat3'!AA32),"-",'Dat3'!AA32)</f>
        <v>-</v>
      </c>
      <c r="K31" t="str">
        <f>IF(ISBLANK('Dat3'!AD32),"-",'Dat3'!AD32)</f>
        <v>-</v>
      </c>
      <c r="L31" t="str">
        <f>IF(ISBLANK('Dat3'!AB32),"-",'Dat3'!AB32)</f>
        <v>-</v>
      </c>
      <c r="M31" t="str">
        <f>IF(ISBLANK('Dat3'!AE32),"-",'Dat3'!AE32)</f>
        <v>-</v>
      </c>
      <c r="N31" t="str">
        <f>IF(ISBLANK('Dat3'!AC32),"-",'Dat3'!AC32)</f>
        <v>-</v>
      </c>
      <c r="O31" t="str">
        <f>IF(ISBLANK('Dat3'!AF32),"-",'Dat3'!AF32)</f>
        <v>-</v>
      </c>
      <c r="P31" s="101"/>
    </row>
    <row r="32" spans="2:16" ht="15.5">
      <c r="B32" t="str">
        <f>'Dat3'!F33</f>
        <v>Sør-Trøndelag</v>
      </c>
      <c r="C32" t="str">
        <f>'Dat3'!G33</f>
        <v>Charlottenlund vgs</v>
      </c>
      <c r="D32">
        <f>IF(ISBLANK('Dat3'!U33),"-",'Dat3'!U33)</f>
        <v>5.5</v>
      </c>
      <c r="E32">
        <f>IF(ISBLANK('Dat3'!X33),"-",'Dat3'!X33)</f>
        <v>10</v>
      </c>
      <c r="F32">
        <f>IF(ISBLANK('Dat3'!V33),"-",'Dat3'!V33)</f>
        <v>11</v>
      </c>
      <c r="G32">
        <f>IF(ISBLANK('Dat3'!Y33),"-",'Dat3'!Y33)</f>
        <v>13</v>
      </c>
      <c r="H32">
        <f>IF(ISBLANK('Dat3'!W33),"-",'Dat3'!W33)</f>
        <v>3.5</v>
      </c>
      <c r="I32">
        <f>IF(ISBLANK('Dat3'!Z33),"-",'Dat3'!Z33)</f>
        <v>8</v>
      </c>
      <c r="J32" t="str">
        <f>IF(ISBLANK('Dat3'!AA33),"-",'Dat3'!AA33)</f>
        <v>-</v>
      </c>
      <c r="K32" t="str">
        <f>IF(ISBLANK('Dat3'!AD33),"-",'Dat3'!AD33)</f>
        <v>-</v>
      </c>
      <c r="L32" t="str">
        <f>IF(ISBLANK('Dat3'!AB33),"-",'Dat3'!AB33)</f>
        <v>-</v>
      </c>
      <c r="M32" t="str">
        <f>IF(ISBLANK('Dat3'!AE33),"-",'Dat3'!AE33)</f>
        <v>-</v>
      </c>
      <c r="N32" t="str">
        <f>IF(ISBLANK('Dat3'!AC33),"-",'Dat3'!AC33)</f>
        <v>-</v>
      </c>
      <c r="O32" t="str">
        <f>IF(ISBLANK('Dat3'!AF33),"-",'Dat3'!AF33)</f>
        <v>-</v>
      </c>
      <c r="P32" s="103"/>
    </row>
    <row r="33" spans="2:16" ht="15.5">
      <c r="B33" t="str">
        <f>'Dat3'!F34</f>
        <v>Nord-Trøndelag</v>
      </c>
      <c r="C33" t="str">
        <f>'Dat3'!G34</f>
        <v>Steinkjer vgs</v>
      </c>
      <c r="D33">
        <f>IF(ISBLANK('Dat3'!U34),"-",'Dat3'!U34)</f>
        <v>3</v>
      </c>
      <c r="E33">
        <f>IF(ISBLANK('Dat3'!X34),"-",'Dat3'!X34)</f>
        <v>1.7</v>
      </c>
      <c r="F33">
        <f>IF(ISBLANK('Dat3'!V34),"-",'Dat3'!V34)</f>
        <v>3</v>
      </c>
      <c r="G33">
        <f>IF(ISBLANK('Dat3'!Y34),"-",'Dat3'!Y34)</f>
        <v>3</v>
      </c>
      <c r="H33">
        <f>IF(ISBLANK('Dat3'!W34),"-",'Dat3'!W34)</f>
        <v>2.5</v>
      </c>
      <c r="I33">
        <f>IF(ISBLANK('Dat3'!Z34),"-",'Dat3'!Z34)</f>
        <v>1.7</v>
      </c>
      <c r="J33" t="str">
        <f>IF(ISBLANK('Dat3'!AA34),"-",'Dat3'!AA34)</f>
        <v>-</v>
      </c>
      <c r="K33" t="str">
        <f>IF(ISBLANK('Dat3'!AD34),"-",'Dat3'!AD34)</f>
        <v>-</v>
      </c>
      <c r="L33" t="str">
        <f>IF(ISBLANK('Dat3'!AB34),"-",'Dat3'!AB34)</f>
        <v>-</v>
      </c>
      <c r="M33" t="str">
        <f>IF(ISBLANK('Dat3'!AE34),"-",'Dat3'!AE34)</f>
        <v>-</v>
      </c>
      <c r="N33" t="str">
        <f>IF(ISBLANK('Dat3'!AC34),"-",'Dat3'!AC34)</f>
        <v>-</v>
      </c>
      <c r="O33" t="str">
        <f>IF(ISBLANK('Dat3'!AF34),"-",'Dat3'!AF34)</f>
        <v>-</v>
      </c>
      <c r="P33" s="101"/>
    </row>
    <row r="34" spans="2:16">
      <c r="B34" t="str">
        <f>'Dat3'!F35</f>
        <v>Nordland</v>
      </c>
      <c r="C34" t="str">
        <f>'Dat3'!G35</f>
        <v>Bodø vgs</v>
      </c>
      <c r="D34">
        <f>IF(ISBLANK('Dat3'!U35),"-",'Dat3'!U35)</f>
        <v>3.67</v>
      </c>
      <c r="E34">
        <f>IF(ISBLANK('Dat3'!X35),"-",'Dat3'!X35)</f>
        <v>3.74</v>
      </c>
      <c r="F34">
        <f>IF(ISBLANK('Dat3'!V35),"-",'Dat3'!V35)</f>
        <v>9</v>
      </c>
      <c r="G34">
        <f>IF(ISBLANK('Dat3'!Y35),"-",'Dat3'!Y35)</f>
        <v>10</v>
      </c>
      <c r="H34">
        <f>IF(ISBLANK('Dat3'!W35),"-",'Dat3'!W35)</f>
        <v>3.56</v>
      </c>
      <c r="I34">
        <f>IF(ISBLANK('Dat3'!Z35),"-",'Dat3'!Z35)</f>
        <v>3.34</v>
      </c>
      <c r="J34" t="str">
        <f>IF(ISBLANK('Dat3'!AA35),"-",'Dat3'!AA35)</f>
        <v>-</v>
      </c>
      <c r="K34" t="str">
        <f>IF(ISBLANK('Dat3'!AD35),"-",'Dat3'!AD35)</f>
        <v>-</v>
      </c>
      <c r="L34" t="str">
        <f>IF(ISBLANK('Dat3'!AB35),"-",'Dat3'!AB35)</f>
        <v>-</v>
      </c>
      <c r="M34" t="str">
        <f>IF(ISBLANK('Dat3'!AE35),"-",'Dat3'!AE35)</f>
        <v>-</v>
      </c>
      <c r="N34" t="str">
        <f>IF(ISBLANK('Dat3'!AC35),"-",'Dat3'!AC35)</f>
        <v>-</v>
      </c>
      <c r="O34" t="str">
        <f>IF(ISBLANK('Dat3'!AF35),"-",'Dat3'!AF35)</f>
        <v>-</v>
      </c>
      <c r="P34" s="104"/>
    </row>
    <row r="35" spans="2:16" ht="15.5">
      <c r="B35" t="str">
        <f>'Dat3'!F36</f>
        <v>Nordland</v>
      </c>
      <c r="C35" t="str">
        <f>'Dat3'!G36</f>
        <v>Mosjøen vgs</v>
      </c>
      <c r="D35">
        <f>IF(ISBLANK('Dat3'!U36),"-",'Dat3'!U36)</f>
        <v>1.4</v>
      </c>
      <c r="E35">
        <f>IF(ISBLANK('Dat3'!X36),"-",'Dat3'!X36)</f>
        <v>0.55000000000000004</v>
      </c>
      <c r="F35">
        <f>IF(ISBLANK('Dat3'!V36),"-",'Dat3'!V36)</f>
        <v>6</v>
      </c>
      <c r="G35">
        <f>IF(ISBLANK('Dat3'!Y36),"-",'Dat3'!Y36)</f>
        <v>2</v>
      </c>
      <c r="H35">
        <f>IF(ISBLANK('Dat3'!W36),"-",'Dat3'!W36)</f>
        <v>1.3</v>
      </c>
      <c r="I35">
        <f>IF(ISBLANK('Dat3'!Z36),"-",'Dat3'!Z36)</f>
        <v>0.55000000000000004</v>
      </c>
      <c r="J35" t="str">
        <f>IF(ISBLANK('Dat3'!AA36),"-",'Dat3'!AA36)</f>
        <v>-</v>
      </c>
      <c r="K35" t="str">
        <f>IF(ISBLANK('Dat3'!AD36),"-",'Dat3'!AD36)</f>
        <v>-</v>
      </c>
      <c r="L35" t="str">
        <f>IF(ISBLANK('Dat3'!AB36),"-",'Dat3'!AB36)</f>
        <v>-</v>
      </c>
      <c r="M35" t="str">
        <f>IF(ISBLANK('Dat3'!AE36),"-",'Dat3'!AE36)</f>
        <v>-</v>
      </c>
      <c r="N35" t="str">
        <f>IF(ISBLANK('Dat3'!AC36),"-",'Dat3'!AC36)</f>
        <v>-</v>
      </c>
      <c r="O35" t="str">
        <f>IF(ISBLANK('Dat3'!AF36),"-",'Dat3'!AF36)</f>
        <v>-</v>
      </c>
      <c r="P35" s="101"/>
    </row>
    <row r="36" spans="2:16">
      <c r="B36" t="str">
        <f>'Dat3'!F37</f>
        <v>Troms</v>
      </c>
      <c r="C36" t="str">
        <f>'Dat3'!G37</f>
        <v>Breivika vgs</v>
      </c>
      <c r="D36">
        <f>IF(ISBLANK('Dat3'!U37),"-",'Dat3'!U37)</f>
        <v>1</v>
      </c>
      <c r="E36">
        <f>IF(ISBLANK('Dat3'!X37),"-",'Dat3'!X37)</f>
        <v>3.8</v>
      </c>
      <c r="F36">
        <f>IF(ISBLANK('Dat3'!V37),"-",'Dat3'!V37)</f>
        <v>5</v>
      </c>
      <c r="G36">
        <f>IF(ISBLANK('Dat3'!Y37),"-",'Dat3'!Y37)</f>
        <v>8</v>
      </c>
      <c r="H36">
        <f>IF(ISBLANK('Dat3'!W37),"-",'Dat3'!W37)</f>
        <v>1</v>
      </c>
      <c r="I36">
        <f>IF(ISBLANK('Dat3'!Z37),"-",'Dat3'!Z37)</f>
        <v>2.8</v>
      </c>
      <c r="J36" t="str">
        <f>IF(ISBLANK('Dat3'!AA37),"-",'Dat3'!AA37)</f>
        <v>-</v>
      </c>
      <c r="K36" t="str">
        <f>IF(ISBLANK('Dat3'!AD37),"-",'Dat3'!AD37)</f>
        <v>-</v>
      </c>
      <c r="L36" t="str">
        <f>IF(ISBLANK('Dat3'!AB37),"-",'Dat3'!AB37)</f>
        <v>-</v>
      </c>
      <c r="M36" t="str">
        <f>IF(ISBLANK('Dat3'!AE37),"-",'Dat3'!AE37)</f>
        <v>-</v>
      </c>
      <c r="N36" t="str">
        <f>IF(ISBLANK('Dat3'!AC37),"-",'Dat3'!AC37)</f>
        <v>-</v>
      </c>
      <c r="O36" t="str">
        <f>IF(ISBLANK('Dat3'!AF37),"-",'Dat3'!AF37)</f>
        <v>-</v>
      </c>
      <c r="P36" s="104"/>
    </row>
    <row r="37" spans="2:16" ht="15.5">
      <c r="B37" t="str">
        <f>'Dat3'!F38</f>
        <v>Finnmark</v>
      </c>
      <c r="C37" t="str">
        <f>'Dat3'!G38</f>
        <v>Vadsø vgs</v>
      </c>
      <c r="D37">
        <f>IF(ISBLANK('Dat3'!U38),"-",'Dat3'!U38)</f>
        <v>47.53</v>
      </c>
      <c r="E37">
        <f>IF(ISBLANK('Dat3'!X38),"-",'Dat3'!X38)</f>
        <v>58.76</v>
      </c>
      <c r="F37">
        <f>IF(ISBLANK('Dat3'!V38),"-",'Dat3'!V38)</f>
        <v>3</v>
      </c>
      <c r="G37">
        <f>IF(ISBLANK('Dat3'!Y38),"-",'Dat3'!Y38)</f>
        <v>4</v>
      </c>
      <c r="H37">
        <f>IF(ISBLANK('Dat3'!W38),"-",'Dat3'!W38)</f>
        <v>147.53</v>
      </c>
      <c r="I37">
        <f>IF(ISBLANK('Dat3'!Z38),"-",'Dat3'!Z38)</f>
        <v>58.76</v>
      </c>
      <c r="J37" t="str">
        <f>IF(ISBLANK('Dat3'!AA38),"-",'Dat3'!AA38)</f>
        <v>-</v>
      </c>
      <c r="K37" t="str">
        <f>IF(ISBLANK('Dat3'!AD38),"-",'Dat3'!AD38)</f>
        <v>-</v>
      </c>
      <c r="L37" t="str">
        <f>IF(ISBLANK('Dat3'!AB38),"-",'Dat3'!AB38)</f>
        <v>-</v>
      </c>
      <c r="M37" t="str">
        <f>IF(ISBLANK('Dat3'!AE38),"-",'Dat3'!AE38)</f>
        <v>-</v>
      </c>
      <c r="N37" t="str">
        <f>IF(ISBLANK('Dat3'!AC38),"-",'Dat3'!AC38)</f>
        <v>-</v>
      </c>
      <c r="O37" t="str">
        <f>IF(ISBLANK('Dat3'!AF38),"-",'Dat3'!AF38)</f>
        <v>-</v>
      </c>
      <c r="P37" s="101"/>
    </row>
    <row r="40" spans="2:16">
      <c r="D40">
        <f>SUM(D4:D37)</f>
        <v>3053</v>
      </c>
      <c r="E40">
        <f t="shared" ref="E40:O40" si="0">SUM(E4:E37)</f>
        <v>3494.5500000000006</v>
      </c>
      <c r="F40">
        <f t="shared" si="0"/>
        <v>174.75</v>
      </c>
      <c r="G40">
        <f t="shared" si="0"/>
        <v>221</v>
      </c>
      <c r="J40">
        <f t="shared" si="0"/>
        <v>0</v>
      </c>
      <c r="K40">
        <f t="shared" si="0"/>
        <v>0</v>
      </c>
      <c r="L40">
        <f t="shared" si="0"/>
        <v>0</v>
      </c>
      <c r="M40">
        <f t="shared" si="0"/>
        <v>0</v>
      </c>
      <c r="N40">
        <f t="shared" si="0"/>
        <v>0</v>
      </c>
      <c r="O40">
        <f t="shared" si="0"/>
        <v>0</v>
      </c>
    </row>
  </sheetData>
  <mergeCells count="6">
    <mergeCell ref="L2:M2"/>
    <mergeCell ref="N2:O2"/>
    <mergeCell ref="D2:E2"/>
    <mergeCell ref="F2:G2"/>
    <mergeCell ref="J2:K2"/>
    <mergeCell ref="H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A2:AR53"/>
  <sheetViews>
    <sheetView zoomScale="70" zoomScaleNormal="70" zoomScalePageLayoutView="85" workbookViewId="0">
      <selection activeCell="F37" sqref="F37"/>
    </sheetView>
  </sheetViews>
  <sheetFormatPr baseColWidth="10" defaultColWidth="11.453125" defaultRowHeight="14.5"/>
  <cols>
    <col min="2" max="2" width="32.7265625" customWidth="1"/>
    <col min="3" max="3" width="6.1796875" customWidth="1"/>
    <col min="32" max="32" width="35.453125" customWidth="1"/>
    <col min="33" max="33" width="30.453125" bestFit="1" customWidth="1"/>
    <col min="34" max="34" width="10.81640625" style="2"/>
  </cols>
  <sheetData>
    <row r="2" spans="1:44">
      <c r="D2" s="645" t="s">
        <v>1193</v>
      </c>
      <c r="E2" s="645"/>
      <c r="F2" s="645"/>
      <c r="G2" s="645"/>
      <c r="H2" s="645"/>
      <c r="I2" s="645"/>
      <c r="J2" s="645"/>
      <c r="K2" s="645"/>
      <c r="L2" s="645"/>
      <c r="M2" s="645"/>
      <c r="N2" s="645"/>
      <c r="O2" s="646" t="s">
        <v>1194</v>
      </c>
      <c r="P2" s="646"/>
      <c r="Q2" s="646"/>
      <c r="R2" s="646"/>
      <c r="S2" s="646"/>
      <c r="T2" s="646"/>
      <c r="U2" s="646"/>
      <c r="V2" s="646"/>
      <c r="W2" s="646"/>
      <c r="X2" s="646"/>
      <c r="Y2" s="646"/>
      <c r="Z2" s="647" t="s">
        <v>1198</v>
      </c>
      <c r="AA2" s="647"/>
      <c r="AB2" s="647"/>
      <c r="AC2" s="648" t="s">
        <v>1199</v>
      </c>
      <c r="AD2" s="648"/>
      <c r="AE2" s="648"/>
      <c r="AH2" s="82" t="s">
        <v>1256</v>
      </c>
      <c r="AI2" s="83" t="s">
        <v>1253</v>
      </c>
      <c r="AJ2" s="83"/>
      <c r="AK2" s="83" t="s">
        <v>1257</v>
      </c>
      <c r="AL2" s="83"/>
      <c r="AM2" s="83" t="s">
        <v>1258</v>
      </c>
      <c r="AN2" s="83"/>
      <c r="AO2" s="83" t="s">
        <v>1254</v>
      </c>
      <c r="AP2" s="83"/>
      <c r="AQ2" s="644" t="s">
        <v>1260</v>
      </c>
      <c r="AR2" s="644"/>
    </row>
    <row r="3" spans="1:44" ht="19.5" customHeight="1">
      <c r="A3" t="s">
        <v>1215</v>
      </c>
      <c r="D3" s="64">
        <v>15</v>
      </c>
      <c r="E3" s="64">
        <v>16</v>
      </c>
      <c r="F3" s="64">
        <v>17</v>
      </c>
      <c r="G3" s="65" t="s">
        <v>1186</v>
      </c>
      <c r="H3" s="65" t="s">
        <v>1187</v>
      </c>
      <c r="I3" s="65" t="s">
        <v>1057</v>
      </c>
      <c r="J3" s="65" t="s">
        <v>1188</v>
      </c>
      <c r="K3" s="65" t="s">
        <v>1189</v>
      </c>
      <c r="L3" s="65" t="s">
        <v>1190</v>
      </c>
      <c r="M3" s="65" t="s">
        <v>1191</v>
      </c>
      <c r="N3" s="65" t="s">
        <v>1192</v>
      </c>
      <c r="O3" s="64">
        <v>15</v>
      </c>
      <c r="P3" s="64">
        <v>16</v>
      </c>
      <c r="Q3" s="64">
        <v>17</v>
      </c>
      <c r="R3" s="65" t="s">
        <v>1186</v>
      </c>
      <c r="S3" s="65" t="s">
        <v>1187</v>
      </c>
      <c r="T3" s="65" t="s">
        <v>1057</v>
      </c>
      <c r="U3" s="65" t="s">
        <v>1188</v>
      </c>
      <c r="V3" s="65" t="s">
        <v>1189</v>
      </c>
      <c r="W3" s="65" t="s">
        <v>1190</v>
      </c>
      <c r="X3" s="65" t="s">
        <v>1191</v>
      </c>
      <c r="Y3" s="65" t="s">
        <v>1192</v>
      </c>
      <c r="Z3" s="66" t="s">
        <v>1195</v>
      </c>
      <c r="AA3" s="63" t="s">
        <v>1196</v>
      </c>
      <c r="AB3" s="63" t="s">
        <v>1197</v>
      </c>
      <c r="AC3" s="66" t="s">
        <v>1195</v>
      </c>
      <c r="AD3" s="63" t="s">
        <v>1196</v>
      </c>
      <c r="AE3" s="63" t="s">
        <v>1197</v>
      </c>
      <c r="AH3" s="82"/>
      <c r="AI3" s="84" t="s">
        <v>1096</v>
      </c>
      <c r="AJ3" s="84" t="s">
        <v>1097</v>
      </c>
      <c r="AK3" s="84" t="s">
        <v>1096</v>
      </c>
      <c r="AL3" s="84" t="s">
        <v>1097</v>
      </c>
      <c r="AM3" s="84" t="s">
        <v>1096</v>
      </c>
      <c r="AN3" s="84" t="s">
        <v>1097</v>
      </c>
      <c r="AO3" s="84" t="s">
        <v>1096</v>
      </c>
      <c r="AP3" s="84" t="s">
        <v>1097</v>
      </c>
      <c r="AQ3" s="84" t="s">
        <v>987</v>
      </c>
      <c r="AR3" s="84" t="s">
        <v>988</v>
      </c>
    </row>
    <row r="4" spans="1:44" s="30" customFormat="1">
      <c r="A4" s="70">
        <v>4</v>
      </c>
      <c r="B4" s="30" t="s">
        <v>1200</v>
      </c>
      <c r="C4" s="30">
        <v>2</v>
      </c>
      <c r="D4" s="157"/>
      <c r="E4" s="158"/>
      <c r="F4" s="158"/>
      <c r="G4" s="158"/>
      <c r="H4" s="158"/>
      <c r="I4" s="158"/>
      <c r="J4" s="158"/>
      <c r="K4" s="158"/>
      <c r="L4" s="158"/>
      <c r="M4" s="158"/>
      <c r="N4" s="158"/>
      <c r="O4" s="157"/>
      <c r="P4" s="158"/>
      <c r="Q4" s="158"/>
      <c r="R4" s="158"/>
      <c r="S4" s="158"/>
      <c r="T4" s="158"/>
      <c r="U4" s="158"/>
      <c r="V4" s="158"/>
      <c r="W4" s="158"/>
      <c r="X4" s="158"/>
      <c r="Y4" s="158"/>
      <c r="Z4" s="158"/>
      <c r="AA4" s="159"/>
      <c r="AB4" s="160"/>
      <c r="AC4" s="158"/>
      <c r="AD4" s="159"/>
      <c r="AE4" s="160"/>
      <c r="AF4" s="30" t="str">
        <f t="shared" ref="AF4:AF51" si="0">B4</f>
        <v>Bredtveit</v>
      </c>
      <c r="AG4" s="161" t="str">
        <f>B4</f>
        <v>Bredtveit</v>
      </c>
      <c r="AH4" s="168">
        <v>61.441099999999999</v>
      </c>
      <c r="AI4" s="162">
        <v>0</v>
      </c>
      <c r="AJ4" s="163">
        <v>41.449300000000001</v>
      </c>
      <c r="AK4" s="162">
        <v>0</v>
      </c>
      <c r="AL4" s="163">
        <v>18.210999999999999</v>
      </c>
      <c r="AM4" s="162">
        <v>0</v>
      </c>
      <c r="AN4" s="163">
        <v>1.3671</v>
      </c>
      <c r="AO4" s="162">
        <v>0</v>
      </c>
      <c r="AP4" s="162">
        <v>0</v>
      </c>
      <c r="AQ4" s="79">
        <f>AI4+AK4+AM4+AO4</f>
        <v>0</v>
      </c>
      <c r="AR4" s="79">
        <f>AJ4+AL4+AN4+AP4</f>
        <v>61.0274</v>
      </c>
    </row>
    <row r="5" spans="1:44" s="30" customFormat="1">
      <c r="A5" s="70">
        <v>5</v>
      </c>
      <c r="B5" s="30" t="s">
        <v>803</v>
      </c>
      <c r="C5" s="30">
        <v>1</v>
      </c>
      <c r="D5" s="157"/>
      <c r="E5" s="158"/>
      <c r="F5" s="158"/>
      <c r="G5" s="158"/>
      <c r="H5" s="158"/>
      <c r="I5" s="158"/>
      <c r="J5" s="158"/>
      <c r="K5" s="158"/>
      <c r="L5" s="158"/>
      <c r="M5" s="158"/>
      <c r="N5" s="158"/>
      <c r="O5" s="157"/>
      <c r="P5" s="158"/>
      <c r="Q5" s="158"/>
      <c r="R5" s="158"/>
      <c r="S5" s="158"/>
      <c r="T5" s="158"/>
      <c r="U5" s="158"/>
      <c r="V5" s="158"/>
      <c r="W5" s="158"/>
      <c r="X5" s="158"/>
      <c r="Y5" s="158"/>
      <c r="Z5" s="158"/>
      <c r="AA5" s="159"/>
      <c r="AB5" s="160"/>
      <c r="AC5" s="158"/>
      <c r="AD5" s="159"/>
      <c r="AE5" s="160"/>
      <c r="AF5" s="30" t="str">
        <f t="shared" si="0"/>
        <v>Oslo</v>
      </c>
      <c r="AG5" s="161" t="str">
        <f t="shared" ref="AG5:AG51" si="1">B5</f>
        <v>Oslo</v>
      </c>
      <c r="AH5" s="76">
        <v>375.44380000000007</v>
      </c>
      <c r="AI5" s="162">
        <v>146.14789999999999</v>
      </c>
      <c r="AJ5" s="162">
        <v>0</v>
      </c>
      <c r="AK5" s="162">
        <v>227.0521</v>
      </c>
      <c r="AL5" s="162">
        <v>0</v>
      </c>
      <c r="AM5" s="162">
        <v>0.25750000000000001</v>
      </c>
      <c r="AN5" s="162">
        <v>0</v>
      </c>
      <c r="AO5" s="162">
        <v>1.9863</v>
      </c>
      <c r="AP5" s="162">
        <v>0.41</v>
      </c>
      <c r="AQ5" s="79">
        <f>AI5+AK5+AM5+AO5</f>
        <v>375.44380000000001</v>
      </c>
      <c r="AR5" s="79">
        <f>AJ5+AL5+AN5+AP5</f>
        <v>0.41</v>
      </c>
    </row>
    <row r="6" spans="1:44" s="30" customFormat="1">
      <c r="A6" s="70">
        <v>6</v>
      </c>
      <c r="B6" s="30" t="s">
        <v>1207</v>
      </c>
      <c r="C6" s="30">
        <v>1</v>
      </c>
      <c r="D6" s="157"/>
      <c r="E6" s="158"/>
      <c r="F6" s="158"/>
      <c r="G6" s="158"/>
      <c r="H6" s="158"/>
      <c r="I6" s="158"/>
      <c r="J6" s="158"/>
      <c r="K6" s="158"/>
      <c r="L6" s="158"/>
      <c r="M6" s="158"/>
      <c r="N6" s="158"/>
      <c r="O6" s="157"/>
      <c r="P6" s="158"/>
      <c r="Q6" s="158"/>
      <c r="R6" s="158"/>
      <c r="S6" s="158"/>
      <c r="T6" s="158"/>
      <c r="U6" s="158"/>
      <c r="V6" s="158"/>
      <c r="W6" s="158"/>
      <c r="X6" s="158"/>
      <c r="Y6" s="158"/>
      <c r="Z6" s="158"/>
      <c r="AA6" s="159"/>
      <c r="AB6" s="160"/>
      <c r="AC6" s="158"/>
      <c r="AD6" s="159"/>
      <c r="AE6" s="160"/>
      <c r="AF6" s="30" t="str">
        <f t="shared" si="0"/>
        <v>Ila fengsel og forvaringssanstalt (HS)</v>
      </c>
      <c r="AG6" s="161" t="str">
        <f t="shared" si="1"/>
        <v>Ila fengsel og forvaringssanstalt (HS)</v>
      </c>
      <c r="AH6" s="76">
        <v>117.4932</v>
      </c>
      <c r="AI6" s="162">
        <v>38.778100000000002</v>
      </c>
      <c r="AJ6" s="162">
        <v>0</v>
      </c>
      <c r="AK6" s="162">
        <v>17.101400000000002</v>
      </c>
      <c r="AL6" s="162">
        <v>0</v>
      </c>
      <c r="AM6" s="162">
        <v>61.536999999999999</v>
      </c>
      <c r="AN6" s="162">
        <v>0</v>
      </c>
      <c r="AO6" s="162">
        <v>7.6700000000000004E-2</v>
      </c>
      <c r="AP6" s="162">
        <v>0</v>
      </c>
      <c r="AQ6" s="79">
        <f t="shared" ref="AQ6:AQ51" si="2">AI6+AK6+AM6+AO6</f>
        <v>117.49320000000002</v>
      </c>
      <c r="AR6" s="79">
        <f>AJ6+AL6+AN6+AP6</f>
        <v>0</v>
      </c>
    </row>
    <row r="7" spans="1:44" s="30" customFormat="1">
      <c r="A7" s="70">
        <v>7</v>
      </c>
      <c r="B7" s="30" t="s">
        <v>1208</v>
      </c>
      <c r="C7" s="30">
        <v>1</v>
      </c>
      <c r="D7" s="157"/>
      <c r="E7" s="158"/>
      <c r="F7" s="158"/>
      <c r="G7" s="158"/>
      <c r="H7" s="158"/>
      <c r="I7" s="158"/>
      <c r="J7" s="158"/>
      <c r="K7" s="158"/>
      <c r="L7" s="158"/>
      <c r="M7" s="158"/>
      <c r="N7" s="158"/>
      <c r="O7" s="157"/>
      <c r="P7" s="158"/>
      <c r="Q7" s="158"/>
      <c r="R7" s="158"/>
      <c r="S7" s="158"/>
      <c r="T7" s="158"/>
      <c r="U7" s="158"/>
      <c r="V7" s="158"/>
      <c r="W7" s="158"/>
      <c r="X7" s="158"/>
      <c r="Y7" s="158"/>
      <c r="Z7" s="158"/>
      <c r="AA7" s="159"/>
      <c r="AB7" s="160"/>
      <c r="AC7" s="158"/>
      <c r="AD7" s="159"/>
      <c r="AE7" s="160"/>
      <c r="AF7" s="30" t="str">
        <f t="shared" si="0"/>
        <v>Ullersmo fengsel (HS)</v>
      </c>
      <c r="AG7" s="161" t="str">
        <f t="shared" si="1"/>
        <v>Ullersmo fengsel (HS)</v>
      </c>
      <c r="AH7" s="76">
        <v>183.53970000000001</v>
      </c>
      <c r="AI7" s="162">
        <v>145.4932</v>
      </c>
      <c r="AJ7" s="162">
        <v>0</v>
      </c>
      <c r="AK7" s="162">
        <v>36.731499999999997</v>
      </c>
      <c r="AL7" s="162">
        <v>0</v>
      </c>
      <c r="AM7" s="162">
        <v>0.51780000000000004</v>
      </c>
      <c r="AN7" s="162">
        <v>0</v>
      </c>
      <c r="AO7" s="162">
        <v>0.79730000000000001</v>
      </c>
      <c r="AP7" s="162">
        <v>0</v>
      </c>
      <c r="AQ7" s="79">
        <f t="shared" si="2"/>
        <v>183.53979999999999</v>
      </c>
      <c r="AR7" s="79">
        <f t="shared" ref="AR7:AR51" si="3">AJ7+AL7+AN7+AP7</f>
        <v>0</v>
      </c>
    </row>
    <row r="8" spans="1:44" s="30" customFormat="1">
      <c r="A8" s="70">
        <v>8</v>
      </c>
      <c r="B8" s="30" t="s">
        <v>1209</v>
      </c>
      <c r="C8" s="30">
        <v>1</v>
      </c>
      <c r="D8" s="157"/>
      <c r="E8" s="158"/>
      <c r="F8" s="158"/>
      <c r="G8" s="158"/>
      <c r="H8" s="158"/>
      <c r="I8" s="158"/>
      <c r="J8" s="158"/>
      <c r="K8" s="158"/>
      <c r="L8" s="158"/>
      <c r="M8" s="158"/>
      <c r="N8" s="158"/>
      <c r="O8" s="157"/>
      <c r="P8" s="158"/>
      <c r="Q8" s="158"/>
      <c r="R8" s="158"/>
      <c r="S8" s="158"/>
      <c r="T8" s="158"/>
      <c r="U8" s="158"/>
      <c r="V8" s="158"/>
      <c r="W8" s="158"/>
      <c r="X8" s="158"/>
      <c r="Y8" s="158"/>
      <c r="Z8" s="158"/>
      <c r="AA8" s="159"/>
      <c r="AB8" s="160"/>
      <c r="AC8" s="158"/>
      <c r="AD8" s="159"/>
      <c r="AE8" s="160"/>
      <c r="AF8" s="30" t="str">
        <f t="shared" si="0"/>
        <v>Ullersmo fengsel Krogsrud (LS)</v>
      </c>
      <c r="AG8" s="161" t="str">
        <f t="shared" si="1"/>
        <v>Ullersmo fengsel Krogsrud (LS)</v>
      </c>
      <c r="AH8" s="76">
        <v>56.386299999999999</v>
      </c>
      <c r="AI8" s="162">
        <v>55.298599999999993</v>
      </c>
      <c r="AJ8" s="162">
        <v>0</v>
      </c>
      <c r="AK8" s="162">
        <v>0</v>
      </c>
      <c r="AL8" s="162">
        <v>0</v>
      </c>
      <c r="AM8" s="162">
        <v>0.62470000000000003</v>
      </c>
      <c r="AN8" s="162">
        <v>0</v>
      </c>
      <c r="AO8" s="162">
        <v>0.46300000000000002</v>
      </c>
      <c r="AP8" s="162">
        <v>0</v>
      </c>
      <c r="AQ8" s="79">
        <f t="shared" si="2"/>
        <v>56.386299999999991</v>
      </c>
      <c r="AR8" s="79">
        <f t="shared" si="3"/>
        <v>0</v>
      </c>
    </row>
    <row r="9" spans="1:44" s="30" customFormat="1">
      <c r="A9" s="70">
        <v>9</v>
      </c>
      <c r="B9" s="30" t="s">
        <v>1210</v>
      </c>
      <c r="C9" s="30">
        <v>1</v>
      </c>
      <c r="D9" s="157"/>
      <c r="E9" s="158"/>
      <c r="F9" s="158"/>
      <c r="G9" s="158"/>
      <c r="H9" s="158"/>
      <c r="I9" s="158"/>
      <c r="J9" s="158"/>
      <c r="K9" s="158"/>
      <c r="L9" s="158"/>
      <c r="M9" s="158"/>
      <c r="N9" s="158"/>
      <c r="O9" s="157"/>
      <c r="P9" s="158"/>
      <c r="Q9" s="158"/>
      <c r="R9" s="158"/>
      <c r="S9" s="158"/>
      <c r="T9" s="158"/>
      <c r="U9" s="158"/>
      <c r="V9" s="158"/>
      <c r="W9" s="158"/>
      <c r="X9" s="158"/>
      <c r="Y9" s="158"/>
      <c r="Z9" s="158"/>
      <c r="AA9" s="159"/>
      <c r="AB9" s="160"/>
      <c r="AC9" s="158"/>
      <c r="AD9" s="159"/>
      <c r="AE9" s="160"/>
      <c r="AF9" s="30" t="str">
        <f t="shared" si="0"/>
        <v>Sarpsborg fengsel (HS)</v>
      </c>
      <c r="AG9" s="161" t="str">
        <f t="shared" si="1"/>
        <v>Sarpsborg fengsel (HS)</v>
      </c>
      <c r="AH9" s="76">
        <v>24.276700000000002</v>
      </c>
      <c r="AI9" s="162">
        <v>4.1260000000000003</v>
      </c>
      <c r="AJ9" s="162">
        <v>0</v>
      </c>
      <c r="AK9" s="162">
        <v>18.180800000000001</v>
      </c>
      <c r="AL9" s="163">
        <v>1.8657999999999999</v>
      </c>
      <c r="AM9" s="162">
        <v>6.5799999999999997E-2</v>
      </c>
      <c r="AN9" s="162">
        <v>0</v>
      </c>
      <c r="AO9" s="162">
        <v>3.8399999999999997E-2</v>
      </c>
      <c r="AP9" s="162">
        <v>0</v>
      </c>
      <c r="AQ9" s="79">
        <f t="shared" si="2"/>
        <v>22.411000000000001</v>
      </c>
      <c r="AR9" s="79">
        <f t="shared" si="3"/>
        <v>1.8657999999999999</v>
      </c>
    </row>
    <row r="10" spans="1:44" s="30" customFormat="1">
      <c r="A10" s="70">
        <v>10</v>
      </c>
      <c r="B10" s="30" t="s">
        <v>1211</v>
      </c>
      <c r="C10" s="30">
        <v>1</v>
      </c>
      <c r="D10" s="157"/>
      <c r="E10" s="158"/>
      <c r="F10" s="158"/>
      <c r="G10" s="158"/>
      <c r="H10" s="158"/>
      <c r="I10" s="158"/>
      <c r="J10" s="158"/>
      <c r="K10" s="158"/>
      <c r="L10" s="158"/>
      <c r="M10" s="158"/>
      <c r="N10" s="158"/>
      <c r="O10" s="157"/>
      <c r="P10" s="158"/>
      <c r="Q10" s="158"/>
      <c r="R10" s="158"/>
      <c r="S10" s="158"/>
      <c r="T10" s="158"/>
      <c r="U10" s="158"/>
      <c r="V10" s="158"/>
      <c r="W10" s="158"/>
      <c r="X10" s="158"/>
      <c r="Y10" s="158"/>
      <c r="Z10" s="158"/>
      <c r="AA10" s="159"/>
      <c r="AB10" s="160"/>
      <c r="AC10" s="158"/>
      <c r="AD10" s="159"/>
      <c r="AE10" s="160"/>
      <c r="AF10" s="30" t="str">
        <f t="shared" si="0"/>
        <v>Ravneberget fengsel (HS)</v>
      </c>
      <c r="AG10" s="161" t="str">
        <f t="shared" si="1"/>
        <v>Ravneberget fengsel (HS)</v>
      </c>
      <c r="AH10" s="76">
        <v>50.0411</v>
      </c>
      <c r="AI10" s="162">
        <v>0</v>
      </c>
      <c r="AJ10" s="163">
        <v>32.884900000000002</v>
      </c>
      <c r="AK10" s="162">
        <v>0</v>
      </c>
      <c r="AL10" s="163">
        <v>14.841100000000001</v>
      </c>
      <c r="AM10" s="162">
        <v>0</v>
      </c>
      <c r="AN10" s="162">
        <v>0</v>
      </c>
      <c r="AO10" s="162">
        <v>0</v>
      </c>
      <c r="AP10" s="163">
        <v>2.3151000000000002</v>
      </c>
      <c r="AQ10" s="79">
        <f t="shared" si="2"/>
        <v>0</v>
      </c>
      <c r="AR10" s="79">
        <f t="shared" si="3"/>
        <v>50.0411</v>
      </c>
    </row>
    <row r="11" spans="1:44" s="30" customFormat="1">
      <c r="A11" s="70">
        <v>11</v>
      </c>
      <c r="B11" s="30" t="s">
        <v>1213</v>
      </c>
      <c r="C11" s="30">
        <v>1</v>
      </c>
      <c r="D11" s="157"/>
      <c r="E11" s="158"/>
      <c r="F11" s="158"/>
      <c r="G11" s="158"/>
      <c r="H11" s="158"/>
      <c r="I11" s="158"/>
      <c r="J11" s="158"/>
      <c r="K11" s="158"/>
      <c r="L11" s="158"/>
      <c r="M11" s="158"/>
      <c r="N11" s="158"/>
      <c r="O11" s="157"/>
      <c r="P11" s="158"/>
      <c r="Q11" s="158"/>
      <c r="R11" s="158"/>
      <c r="S11" s="158"/>
      <c r="T11" s="158"/>
      <c r="U11" s="158"/>
      <c r="V11" s="158"/>
      <c r="W11" s="158"/>
      <c r="X11" s="158"/>
      <c r="Y11" s="158"/>
      <c r="Z11" s="158"/>
      <c r="AA11" s="159"/>
      <c r="AB11" s="160"/>
      <c r="AC11" s="158"/>
      <c r="AD11" s="159"/>
      <c r="AE11" s="160"/>
      <c r="AF11" s="30" t="str">
        <f t="shared" si="0"/>
        <v>Indre Østfold fengsel Eidsberg (LS)</v>
      </c>
      <c r="AG11" s="161" t="str">
        <f t="shared" si="1"/>
        <v>Indre Østfold fengsel Eidsberg (LS)</v>
      </c>
      <c r="AH11" s="76">
        <v>15.7288</v>
      </c>
      <c r="AI11" s="162">
        <v>6.4411000000000005</v>
      </c>
      <c r="AJ11" s="162">
        <v>0</v>
      </c>
      <c r="AK11" s="162">
        <v>8.6356000000000002</v>
      </c>
      <c r="AL11" s="162">
        <v>0</v>
      </c>
      <c r="AM11" s="162">
        <v>0.1479</v>
      </c>
      <c r="AN11" s="162">
        <v>0</v>
      </c>
      <c r="AO11" s="162">
        <v>0.50409999999999999</v>
      </c>
      <c r="AP11" s="162">
        <v>0</v>
      </c>
      <c r="AQ11" s="79">
        <f t="shared" si="2"/>
        <v>15.7287</v>
      </c>
      <c r="AR11" s="79">
        <f t="shared" si="3"/>
        <v>0</v>
      </c>
    </row>
    <row r="12" spans="1:44" s="30" customFormat="1">
      <c r="A12" s="70">
        <v>12</v>
      </c>
      <c r="B12" s="30" t="s">
        <v>1212</v>
      </c>
      <c r="C12" s="30">
        <v>1</v>
      </c>
      <c r="D12" s="157"/>
      <c r="E12" s="158"/>
      <c r="F12" s="158"/>
      <c r="G12" s="158"/>
      <c r="H12" s="158"/>
      <c r="I12" s="158"/>
      <c r="J12" s="158"/>
      <c r="K12" s="158"/>
      <c r="L12" s="158"/>
      <c r="M12" s="158"/>
      <c r="N12" s="158"/>
      <c r="O12" s="157"/>
      <c r="P12" s="158"/>
      <c r="Q12" s="158"/>
      <c r="R12" s="158"/>
      <c r="S12" s="158"/>
      <c r="T12" s="158"/>
      <c r="U12" s="158"/>
      <c r="V12" s="158"/>
      <c r="W12" s="158"/>
      <c r="X12" s="158"/>
      <c r="Y12" s="158"/>
      <c r="Z12" s="158"/>
      <c r="AA12" s="159"/>
      <c r="AB12" s="160"/>
      <c r="AC12" s="158"/>
      <c r="AD12" s="159"/>
      <c r="AE12" s="160"/>
      <c r="AF12" s="30" t="str">
        <f t="shared" si="0"/>
        <v>Indre Østfold fengsel Trøgstad (HS)</v>
      </c>
      <c r="AG12" s="161" t="str">
        <f t="shared" si="1"/>
        <v>Indre Østfold fengsel Trøgstad (HS)</v>
      </c>
      <c r="AH12" s="76">
        <v>85.035599999999988</v>
      </c>
      <c r="AI12" s="162">
        <v>77.306799999999996</v>
      </c>
      <c r="AJ12" s="162">
        <v>0</v>
      </c>
      <c r="AK12" s="162">
        <v>6.3E-2</v>
      </c>
      <c r="AL12" s="162">
        <v>0</v>
      </c>
      <c r="AM12" s="162">
        <v>0</v>
      </c>
      <c r="AN12" s="162">
        <v>0</v>
      </c>
      <c r="AO12" s="162">
        <v>7.6658000000000008</v>
      </c>
      <c r="AP12" s="162">
        <v>0</v>
      </c>
      <c r="AQ12" s="79">
        <f t="shared" si="2"/>
        <v>85.035600000000002</v>
      </c>
      <c r="AR12" s="79">
        <f t="shared" si="3"/>
        <v>0</v>
      </c>
    </row>
    <row r="13" spans="1:44" s="30" customFormat="1">
      <c r="A13" s="70">
        <v>13</v>
      </c>
      <c r="B13" s="30" t="s">
        <v>1214</v>
      </c>
      <c r="C13" s="30">
        <v>1</v>
      </c>
      <c r="D13" s="157"/>
      <c r="E13" s="158"/>
      <c r="F13" s="158"/>
      <c r="G13" s="158"/>
      <c r="H13" s="158"/>
      <c r="I13" s="158"/>
      <c r="J13" s="158"/>
      <c r="K13" s="158"/>
      <c r="L13" s="158"/>
      <c r="M13" s="158"/>
      <c r="N13" s="158"/>
      <c r="O13" s="157"/>
      <c r="P13" s="158"/>
      <c r="Q13" s="158"/>
      <c r="R13" s="158"/>
      <c r="S13" s="158"/>
      <c r="T13" s="158"/>
      <c r="U13" s="158"/>
      <c r="V13" s="158"/>
      <c r="W13" s="158"/>
      <c r="X13" s="158"/>
      <c r="Y13" s="158"/>
      <c r="Z13" s="158"/>
      <c r="AA13" s="159"/>
      <c r="AB13" s="160"/>
      <c r="AC13" s="158"/>
      <c r="AD13" s="159"/>
      <c r="AE13" s="160"/>
      <c r="AF13" s="30" t="str">
        <f t="shared" si="0"/>
        <v>Halden fengsel (HS)</v>
      </c>
      <c r="AG13" s="161" t="str">
        <f t="shared" si="1"/>
        <v>Halden fengsel (HS)</v>
      </c>
      <c r="AH13" s="76">
        <v>215.35890000000001</v>
      </c>
      <c r="AI13" s="162">
        <v>146.93700000000001</v>
      </c>
      <c r="AJ13" s="162">
        <v>0</v>
      </c>
      <c r="AK13" s="162">
        <v>67.605500000000006</v>
      </c>
      <c r="AL13" s="162">
        <v>0</v>
      </c>
      <c r="AM13" s="162">
        <v>0.24109999999999998</v>
      </c>
      <c r="AN13" s="162">
        <v>0</v>
      </c>
      <c r="AO13" s="162">
        <v>0.57530000000000003</v>
      </c>
      <c r="AP13" s="162">
        <v>0</v>
      </c>
      <c r="AQ13" s="79">
        <f t="shared" si="2"/>
        <v>215.35890000000001</v>
      </c>
      <c r="AR13" s="79">
        <f t="shared" si="3"/>
        <v>0</v>
      </c>
    </row>
    <row r="14" spans="1:44" s="30" customFormat="1">
      <c r="A14" s="70">
        <v>14</v>
      </c>
      <c r="B14" s="152" t="s">
        <v>1203</v>
      </c>
      <c r="C14" s="30">
        <v>2</v>
      </c>
      <c r="D14" s="157"/>
      <c r="E14" s="158"/>
      <c r="F14" s="158"/>
      <c r="G14" s="158"/>
      <c r="H14" s="158"/>
      <c r="I14" s="158"/>
      <c r="J14" s="158"/>
      <c r="K14" s="158"/>
      <c r="L14" s="158"/>
      <c r="M14" s="158"/>
      <c r="N14" s="158"/>
      <c r="O14" s="157"/>
      <c r="P14" s="158"/>
      <c r="Q14" s="158"/>
      <c r="R14" s="158"/>
      <c r="S14" s="158"/>
      <c r="T14" s="158"/>
      <c r="U14" s="158"/>
      <c r="V14" s="158"/>
      <c r="W14" s="158"/>
      <c r="X14" s="158"/>
      <c r="Y14" s="158"/>
      <c r="Z14" s="158"/>
      <c r="AA14" s="159"/>
      <c r="AB14" s="160"/>
      <c r="AC14" s="158"/>
      <c r="AD14" s="159"/>
      <c r="AE14" s="160"/>
      <c r="AF14" s="30" t="str">
        <f t="shared" si="0"/>
        <v>Kongsvinger</v>
      </c>
      <c r="AG14" s="161" t="str">
        <f t="shared" si="1"/>
        <v>Kongsvinger</v>
      </c>
      <c r="AH14" s="168"/>
      <c r="AI14" s="162"/>
      <c r="AJ14" s="162"/>
      <c r="AK14" s="162"/>
      <c r="AL14" s="162"/>
      <c r="AM14" s="162"/>
      <c r="AN14" s="162"/>
      <c r="AO14" s="162"/>
      <c r="AP14" s="162"/>
      <c r="AQ14" s="79">
        <f t="shared" si="2"/>
        <v>0</v>
      </c>
      <c r="AR14" s="79">
        <f t="shared" si="3"/>
        <v>0</v>
      </c>
    </row>
    <row r="15" spans="1:44" s="30" customFormat="1">
      <c r="A15" s="70">
        <v>15</v>
      </c>
      <c r="B15" s="30" t="s">
        <v>1217</v>
      </c>
      <c r="C15" s="30">
        <v>1</v>
      </c>
      <c r="D15" s="157"/>
      <c r="E15" s="158"/>
      <c r="F15" s="158"/>
      <c r="G15" s="158"/>
      <c r="H15" s="158"/>
      <c r="I15" s="158"/>
      <c r="J15" s="158"/>
      <c r="K15" s="158"/>
      <c r="L15" s="158"/>
      <c r="M15" s="158"/>
      <c r="N15" s="158"/>
      <c r="O15" s="157"/>
      <c r="P15" s="158"/>
      <c r="Q15" s="158"/>
      <c r="R15" s="158"/>
      <c r="S15" s="158"/>
      <c r="T15" s="158"/>
      <c r="U15" s="158"/>
      <c r="V15" s="158"/>
      <c r="W15" s="158"/>
      <c r="X15" s="158"/>
      <c r="Y15" s="158"/>
      <c r="Z15" s="158"/>
      <c r="AA15" s="159"/>
      <c r="AB15" s="160"/>
      <c r="AC15" s="158"/>
      <c r="AD15" s="159"/>
      <c r="AE15" s="160"/>
      <c r="AF15" s="30" t="str">
        <f t="shared" si="0"/>
        <v>Hedmark fengsel Bruvoll  (LS)</v>
      </c>
      <c r="AG15" s="161" t="str">
        <f t="shared" si="1"/>
        <v>Hedmark fengsel Bruvoll  (LS)</v>
      </c>
      <c r="AH15" s="76">
        <v>67.613699999999994</v>
      </c>
      <c r="AI15" s="162">
        <v>64.405500000000004</v>
      </c>
      <c r="AJ15" s="162">
        <v>0</v>
      </c>
      <c r="AK15" s="162">
        <v>0</v>
      </c>
      <c r="AL15" s="162">
        <v>0</v>
      </c>
      <c r="AM15" s="162">
        <v>0</v>
      </c>
      <c r="AN15" s="162">
        <v>0</v>
      </c>
      <c r="AO15" s="162">
        <v>3.2082000000000002</v>
      </c>
      <c r="AP15" s="162">
        <v>0</v>
      </c>
      <c r="AQ15" s="79">
        <f t="shared" si="2"/>
        <v>67.613700000000009</v>
      </c>
      <c r="AR15" s="79">
        <f t="shared" si="3"/>
        <v>0</v>
      </c>
    </row>
    <row r="16" spans="1:44" s="30" customFormat="1">
      <c r="A16" s="70">
        <v>16</v>
      </c>
      <c r="B16" s="30" t="s">
        <v>1204</v>
      </c>
      <c r="C16" s="30">
        <v>2</v>
      </c>
      <c r="D16" s="157"/>
      <c r="E16" s="158"/>
      <c r="F16" s="158"/>
      <c r="G16" s="158"/>
      <c r="H16" s="158"/>
      <c r="I16" s="158"/>
      <c r="J16" s="158"/>
      <c r="K16" s="158"/>
      <c r="L16" s="158"/>
      <c r="M16" s="158"/>
      <c r="N16" s="158"/>
      <c r="O16" s="157"/>
      <c r="P16" s="158"/>
      <c r="Q16" s="158"/>
      <c r="R16" s="158"/>
      <c r="S16" s="158"/>
      <c r="T16" s="158"/>
      <c r="U16" s="158"/>
      <c r="V16" s="158"/>
      <c r="W16" s="158"/>
      <c r="X16" s="158"/>
      <c r="Y16" s="158"/>
      <c r="Z16" s="158"/>
      <c r="AA16" s="159"/>
      <c r="AB16" s="160"/>
      <c r="AC16" s="158"/>
      <c r="AD16" s="159"/>
      <c r="AE16" s="160"/>
      <c r="AG16" s="161" t="str">
        <f t="shared" si="1"/>
        <v>Hamar</v>
      </c>
      <c r="AH16" s="168"/>
      <c r="AI16" s="162"/>
      <c r="AJ16" s="162"/>
      <c r="AK16" s="162"/>
      <c r="AL16" s="162"/>
      <c r="AM16" s="162"/>
      <c r="AN16" s="162"/>
      <c r="AO16" s="162"/>
      <c r="AP16" s="162"/>
      <c r="AQ16" s="79">
        <f t="shared" si="2"/>
        <v>0</v>
      </c>
      <c r="AR16" s="79">
        <f t="shared" si="3"/>
        <v>0</v>
      </c>
    </row>
    <row r="17" spans="1:44" s="30" customFormat="1">
      <c r="A17" s="70">
        <v>17</v>
      </c>
      <c r="B17" s="30" t="s">
        <v>1218</v>
      </c>
      <c r="C17" s="30">
        <v>1</v>
      </c>
      <c r="D17" s="157"/>
      <c r="E17" s="158"/>
      <c r="F17" s="158"/>
      <c r="G17" s="158"/>
      <c r="H17" s="158"/>
      <c r="I17" s="158"/>
      <c r="J17" s="158"/>
      <c r="K17" s="158"/>
      <c r="L17" s="158"/>
      <c r="M17" s="158"/>
      <c r="N17" s="158"/>
      <c r="O17" s="157"/>
      <c r="P17" s="158"/>
      <c r="Q17" s="158"/>
      <c r="R17" s="158"/>
      <c r="S17" s="158"/>
      <c r="T17" s="158"/>
      <c r="U17" s="158"/>
      <c r="V17" s="158"/>
      <c r="W17" s="158"/>
      <c r="X17" s="158"/>
      <c r="Y17" s="158"/>
      <c r="Z17" s="158"/>
      <c r="AA17" s="159"/>
      <c r="AB17" s="160"/>
      <c r="AC17" s="158"/>
      <c r="AD17" s="159"/>
      <c r="AE17" s="160"/>
      <c r="AF17" s="30" t="str">
        <f t="shared" si="0"/>
        <v>Hedmark fengsel Ilseng  (LS)</v>
      </c>
      <c r="AG17" s="161" t="str">
        <f t="shared" si="1"/>
        <v>Hedmark fengsel Ilseng  (LS)</v>
      </c>
      <c r="AH17" s="76">
        <v>79.254800000000003</v>
      </c>
      <c r="AI17" s="162">
        <v>69.523199999999989</v>
      </c>
      <c r="AJ17" s="162">
        <v>0</v>
      </c>
      <c r="AK17" s="162">
        <v>0</v>
      </c>
      <c r="AL17" s="162">
        <v>0</v>
      </c>
      <c r="AM17" s="162">
        <v>0</v>
      </c>
      <c r="AN17" s="162">
        <v>0</v>
      </c>
      <c r="AO17" s="162">
        <v>9.7315000000000005</v>
      </c>
      <c r="AP17" s="162">
        <v>0</v>
      </c>
      <c r="AQ17" s="79">
        <f t="shared" si="2"/>
        <v>79.254699999999985</v>
      </c>
      <c r="AR17" s="79">
        <f t="shared" si="3"/>
        <v>0</v>
      </c>
    </row>
    <row r="18" spans="1:44" s="30" customFormat="1">
      <c r="A18" s="70">
        <v>18</v>
      </c>
      <c r="B18" s="30" t="s">
        <v>1219</v>
      </c>
      <c r="C18" s="30">
        <v>1</v>
      </c>
      <c r="D18" s="157"/>
      <c r="E18" s="158"/>
      <c r="F18" s="158"/>
      <c r="G18" s="158"/>
      <c r="H18" s="158"/>
      <c r="I18" s="158"/>
      <c r="J18" s="158"/>
      <c r="K18" s="158"/>
      <c r="L18" s="158"/>
      <c r="M18" s="158"/>
      <c r="N18" s="158"/>
      <c r="O18" s="157"/>
      <c r="P18" s="158"/>
      <c r="Q18" s="158"/>
      <c r="R18" s="158"/>
      <c r="S18" s="158"/>
      <c r="T18" s="158"/>
      <c r="U18" s="158"/>
      <c r="V18" s="158"/>
      <c r="W18" s="158"/>
      <c r="X18" s="158"/>
      <c r="Y18" s="158"/>
      <c r="Z18" s="158"/>
      <c r="AA18" s="159"/>
      <c r="AB18" s="160"/>
      <c r="AC18" s="158"/>
      <c r="AD18" s="159"/>
      <c r="AE18" s="160"/>
      <c r="AF18" s="30" t="str">
        <f t="shared" si="0"/>
        <v>Vestoppland fengsel Gjøvik (HS)</v>
      </c>
      <c r="AG18" s="161" t="str">
        <f t="shared" si="1"/>
        <v>Vestoppland fengsel Gjøvik (HS)</v>
      </c>
      <c r="AH18" s="76">
        <v>23.5014</v>
      </c>
      <c r="AI18" s="162">
        <v>12.8658</v>
      </c>
      <c r="AJ18" s="162">
        <v>0</v>
      </c>
      <c r="AK18" s="162">
        <v>10.1014</v>
      </c>
      <c r="AL18" s="163">
        <v>0.26850000000000002</v>
      </c>
      <c r="AM18" s="162">
        <v>0</v>
      </c>
      <c r="AN18" s="162">
        <v>0</v>
      </c>
      <c r="AO18" s="162">
        <v>0.26579999999999998</v>
      </c>
      <c r="AP18" s="162">
        <v>0</v>
      </c>
      <c r="AQ18" s="79">
        <f t="shared" si="2"/>
        <v>23.232999999999997</v>
      </c>
      <c r="AR18" s="79">
        <f t="shared" si="3"/>
        <v>0.26850000000000002</v>
      </c>
    </row>
    <row r="19" spans="1:44" s="30" customFormat="1">
      <c r="A19" s="70">
        <v>19</v>
      </c>
      <c r="B19" s="30" t="s">
        <v>1220</v>
      </c>
      <c r="C19" s="30">
        <v>1</v>
      </c>
      <c r="D19" s="157"/>
      <c r="E19" s="158"/>
      <c r="F19" s="158"/>
      <c r="G19" s="158"/>
      <c r="H19" s="158"/>
      <c r="I19" s="158"/>
      <c r="J19" s="158"/>
      <c r="K19" s="158"/>
      <c r="L19" s="158"/>
      <c r="M19" s="158"/>
      <c r="N19" s="158"/>
      <c r="O19" s="157"/>
      <c r="P19" s="158"/>
      <c r="Q19" s="158"/>
      <c r="R19" s="158"/>
      <c r="S19" s="158"/>
      <c r="T19" s="158"/>
      <c r="U19" s="158"/>
      <c r="V19" s="158"/>
      <c r="W19" s="158"/>
      <c r="X19" s="158"/>
      <c r="Y19" s="158"/>
      <c r="Z19" s="158"/>
      <c r="AA19" s="159"/>
      <c r="AB19" s="160"/>
      <c r="AC19" s="158"/>
      <c r="AD19" s="159"/>
      <c r="AE19" s="160"/>
      <c r="AF19" s="30" t="str">
        <f t="shared" si="0"/>
        <v>Vestoppland fengsel Valdres (LS)</v>
      </c>
      <c r="AG19" s="161" t="str">
        <f t="shared" si="1"/>
        <v>Vestoppland fengsel Valdres (LS)</v>
      </c>
      <c r="AH19" s="76">
        <v>23.208200000000001</v>
      </c>
      <c r="AI19" s="162">
        <v>22.901399999999999</v>
      </c>
      <c r="AJ19" s="162">
        <v>0</v>
      </c>
      <c r="AK19" s="162">
        <v>1.9199999999999998E-2</v>
      </c>
      <c r="AL19" s="162">
        <v>0</v>
      </c>
      <c r="AM19" s="162">
        <v>0</v>
      </c>
      <c r="AN19" s="162">
        <v>0</v>
      </c>
      <c r="AO19" s="162">
        <v>0.28770000000000001</v>
      </c>
      <c r="AP19" s="162">
        <v>0</v>
      </c>
      <c r="AQ19" s="79">
        <f t="shared" si="2"/>
        <v>23.208300000000001</v>
      </c>
      <c r="AR19" s="79">
        <f t="shared" si="3"/>
        <v>0</v>
      </c>
    </row>
    <row r="20" spans="1:44" s="30" customFormat="1">
      <c r="A20" s="70">
        <v>20</v>
      </c>
      <c r="B20" s="30" t="s">
        <v>1223</v>
      </c>
      <c r="C20" s="30">
        <v>1</v>
      </c>
      <c r="D20" s="164"/>
      <c r="E20" s="165"/>
      <c r="F20" s="165"/>
      <c r="G20" s="165"/>
      <c r="H20" s="165"/>
      <c r="I20" s="165"/>
      <c r="J20" s="165"/>
      <c r="K20" s="165"/>
      <c r="L20" s="165"/>
      <c r="M20" s="165"/>
      <c r="N20" s="166"/>
      <c r="O20" s="164"/>
      <c r="P20" s="165"/>
      <c r="Q20" s="165"/>
      <c r="R20" s="165"/>
      <c r="S20" s="165"/>
      <c r="T20" s="165"/>
      <c r="U20" s="165"/>
      <c r="V20" s="165"/>
      <c r="W20" s="165"/>
      <c r="X20" s="165"/>
      <c r="Y20" s="166"/>
      <c r="Z20" s="164"/>
      <c r="AA20" s="165"/>
      <c r="AB20" s="166"/>
      <c r="AC20" s="164"/>
      <c r="AD20" s="165"/>
      <c r="AE20" s="166"/>
      <c r="AF20" s="30" t="str">
        <f t="shared" si="0"/>
        <v>Hassel fengsel (LS)</v>
      </c>
      <c r="AG20" s="161" t="str">
        <f t="shared" si="1"/>
        <v>Hassel fengsel (LS)</v>
      </c>
      <c r="AH20" s="76">
        <v>24.860299999999999</v>
      </c>
      <c r="AI20" s="162">
        <v>24.495899999999995</v>
      </c>
      <c r="AJ20" s="162">
        <v>0</v>
      </c>
      <c r="AK20" s="162">
        <v>0</v>
      </c>
      <c r="AL20" s="162">
        <v>0</v>
      </c>
      <c r="AM20" s="162">
        <v>0</v>
      </c>
      <c r="AN20" s="162">
        <v>0</v>
      </c>
      <c r="AO20" s="162">
        <v>0.3644</v>
      </c>
      <c r="AP20" s="162">
        <v>0</v>
      </c>
      <c r="AQ20" s="79">
        <f t="shared" si="2"/>
        <v>24.860299999999995</v>
      </c>
      <c r="AR20" s="79">
        <f t="shared" si="3"/>
        <v>0</v>
      </c>
    </row>
    <row r="21" spans="1:44" s="30" customFormat="1">
      <c r="A21" s="70">
        <v>21</v>
      </c>
      <c r="B21" s="30" t="s">
        <v>1221</v>
      </c>
      <c r="C21" s="30">
        <v>1</v>
      </c>
      <c r="D21" s="164"/>
      <c r="E21" s="165"/>
      <c r="F21" s="165"/>
      <c r="G21" s="165"/>
      <c r="H21" s="165"/>
      <c r="I21" s="165"/>
      <c r="J21" s="165"/>
      <c r="K21" s="165"/>
      <c r="L21" s="165"/>
      <c r="M21" s="165"/>
      <c r="N21" s="166"/>
      <c r="O21" s="164"/>
      <c r="P21" s="165"/>
      <c r="Q21" s="165"/>
      <c r="R21" s="165"/>
      <c r="S21" s="165"/>
      <c r="T21" s="165"/>
      <c r="U21" s="165"/>
      <c r="V21" s="165"/>
      <c r="W21" s="165"/>
      <c r="X21" s="165"/>
      <c r="Y21" s="166"/>
      <c r="Z21" s="164"/>
      <c r="AA21" s="165"/>
      <c r="AB21" s="166"/>
      <c r="AC21" s="164"/>
      <c r="AD21" s="165"/>
      <c r="AE21" s="166"/>
      <c r="AF21" s="30" t="str">
        <f t="shared" si="0"/>
        <v>Ringerike fengsel (HS)</v>
      </c>
      <c r="AG21" s="161" t="str">
        <f t="shared" si="1"/>
        <v>Ringerike fengsel (HS)</v>
      </c>
      <c r="AH21" s="76">
        <v>150.8082</v>
      </c>
      <c r="AI21" s="162">
        <v>93.515100000000004</v>
      </c>
      <c r="AJ21" s="162">
        <v>0</v>
      </c>
      <c r="AK21" s="162">
        <v>55.9071</v>
      </c>
      <c r="AL21" s="167">
        <v>0</v>
      </c>
      <c r="AM21" s="162">
        <v>0.36709999999999998</v>
      </c>
      <c r="AN21" s="162">
        <v>0</v>
      </c>
      <c r="AO21" s="162">
        <v>1.0192000000000001</v>
      </c>
      <c r="AP21" s="162">
        <v>0</v>
      </c>
      <c r="AQ21" s="79">
        <f t="shared" si="2"/>
        <v>150.80850000000001</v>
      </c>
      <c r="AR21" s="79">
        <f t="shared" si="3"/>
        <v>0</v>
      </c>
    </row>
    <row r="22" spans="1:44" s="30" customFormat="1">
      <c r="A22" s="70">
        <v>22</v>
      </c>
      <c r="B22" s="30" t="s">
        <v>1222</v>
      </c>
      <c r="C22" s="30">
        <v>1</v>
      </c>
      <c r="D22" s="164"/>
      <c r="E22" s="165"/>
      <c r="F22" s="165"/>
      <c r="G22" s="165"/>
      <c r="H22" s="165"/>
      <c r="I22" s="165"/>
      <c r="J22" s="165"/>
      <c r="K22" s="165"/>
      <c r="L22" s="165"/>
      <c r="M22" s="165"/>
      <c r="N22" s="166"/>
      <c r="O22" s="164"/>
      <c r="P22" s="165"/>
      <c r="Q22" s="165"/>
      <c r="R22" s="165"/>
      <c r="S22" s="165"/>
      <c r="T22" s="165"/>
      <c r="U22" s="165"/>
      <c r="V22" s="165"/>
      <c r="W22" s="165"/>
      <c r="X22" s="165"/>
      <c r="Y22" s="166"/>
      <c r="Z22" s="164"/>
      <c r="AA22" s="165"/>
      <c r="AB22" s="166"/>
      <c r="AC22" s="164"/>
      <c r="AD22" s="165"/>
      <c r="AE22" s="166"/>
      <c r="AF22" s="30" t="str">
        <f t="shared" si="0"/>
        <v>Drammen fengsel (HS)</v>
      </c>
      <c r="AG22" s="161" t="str">
        <f t="shared" si="1"/>
        <v>Drammen fengsel (HS)</v>
      </c>
      <c r="AH22" s="168">
        <v>51.506800000000005</v>
      </c>
      <c r="AI22" s="162">
        <v>16.016400000000001</v>
      </c>
      <c r="AJ22" s="163">
        <v>3.9506999999999999</v>
      </c>
      <c r="AK22" s="162">
        <v>22.098600000000001</v>
      </c>
      <c r="AL22" s="163">
        <v>8.9014000000000006</v>
      </c>
      <c r="AM22" s="162">
        <v>3.8399999999999997E-2</v>
      </c>
      <c r="AN22" s="162">
        <v>0</v>
      </c>
      <c r="AO22" s="162">
        <v>0.44379999999999997</v>
      </c>
      <c r="AP22" s="162">
        <v>0</v>
      </c>
      <c r="AQ22" s="79">
        <f t="shared" si="2"/>
        <v>38.597200000000008</v>
      </c>
      <c r="AR22" s="79">
        <f t="shared" si="3"/>
        <v>12.8521</v>
      </c>
    </row>
    <row r="23" spans="1:44" s="30" customFormat="1">
      <c r="A23" s="70">
        <v>23</v>
      </c>
      <c r="B23" s="30" t="s">
        <v>1224</v>
      </c>
      <c r="C23" s="30">
        <v>1</v>
      </c>
      <c r="D23" s="164"/>
      <c r="E23" s="165"/>
      <c r="F23" s="165"/>
      <c r="G23" s="165"/>
      <c r="H23" s="165"/>
      <c r="I23" s="165"/>
      <c r="J23" s="165"/>
      <c r="K23" s="165"/>
      <c r="L23" s="165"/>
      <c r="M23" s="165"/>
      <c r="N23" s="166"/>
      <c r="O23" s="164"/>
      <c r="P23" s="165"/>
      <c r="Q23" s="165"/>
      <c r="R23" s="165"/>
      <c r="S23" s="165"/>
      <c r="T23" s="165"/>
      <c r="U23" s="165"/>
      <c r="V23" s="165"/>
      <c r="W23" s="165"/>
      <c r="X23" s="165"/>
      <c r="Y23" s="166"/>
      <c r="Z23" s="164"/>
      <c r="AA23" s="165"/>
      <c r="AB23" s="166"/>
      <c r="AC23" s="164"/>
      <c r="AD23" s="165"/>
      <c r="AE23" s="166"/>
      <c r="AF23" s="30" t="str">
        <f t="shared" si="0"/>
        <v>Nordre Vestfold fengsel Horten (HS)</v>
      </c>
      <c r="AG23" s="161" t="str">
        <f t="shared" si="1"/>
        <v>Nordre Vestfold fengsel Horten (HS)</v>
      </c>
      <c r="AH23" s="76">
        <v>12.449299999999999</v>
      </c>
      <c r="AI23" s="162">
        <v>9.3506999999999998</v>
      </c>
      <c r="AJ23" s="162">
        <v>0</v>
      </c>
      <c r="AK23" s="162">
        <v>2.6602999999999999</v>
      </c>
      <c r="AL23" s="162">
        <v>0</v>
      </c>
      <c r="AM23" s="162">
        <v>0</v>
      </c>
      <c r="AN23" s="162">
        <v>0</v>
      </c>
      <c r="AO23" s="162">
        <v>0.43840000000000001</v>
      </c>
      <c r="AP23" s="162">
        <v>0</v>
      </c>
      <c r="AQ23" s="79">
        <f t="shared" si="2"/>
        <v>12.449399999999999</v>
      </c>
      <c r="AR23" s="79">
        <f t="shared" si="3"/>
        <v>0</v>
      </c>
    </row>
    <row r="24" spans="1:44" s="30" customFormat="1">
      <c r="A24" s="70">
        <v>24</v>
      </c>
      <c r="B24" s="30" t="s">
        <v>1225</v>
      </c>
      <c r="C24" s="30">
        <v>1</v>
      </c>
      <c r="D24" s="164"/>
      <c r="E24" s="165"/>
      <c r="F24" s="165"/>
      <c r="G24" s="165"/>
      <c r="H24" s="165"/>
      <c r="I24" s="165"/>
      <c r="J24" s="165"/>
      <c r="K24" s="165"/>
      <c r="L24" s="165"/>
      <c r="M24" s="165"/>
      <c r="N24" s="166"/>
      <c r="O24" s="164"/>
      <c r="P24" s="165"/>
      <c r="Q24" s="165"/>
      <c r="R24" s="165"/>
      <c r="S24" s="165"/>
      <c r="T24" s="165"/>
      <c r="U24" s="165"/>
      <c r="V24" s="165"/>
      <c r="W24" s="165"/>
      <c r="X24" s="165"/>
      <c r="Y24" s="166"/>
      <c r="Z24" s="164"/>
      <c r="AA24" s="165"/>
      <c r="AB24" s="166"/>
      <c r="AC24" s="164"/>
      <c r="AD24" s="165"/>
      <c r="AE24" s="166"/>
      <c r="AF24" s="30" t="str">
        <f t="shared" si="0"/>
        <v>Søndre Vestfold fengsel Larvik  (HS)</v>
      </c>
      <c r="AG24" s="161" t="str">
        <f t="shared" si="1"/>
        <v>Søndre Vestfold fengsel Larvik  (HS)</v>
      </c>
      <c r="AH24" s="76">
        <v>14.5617</v>
      </c>
      <c r="AI24" s="162">
        <v>10.9589</v>
      </c>
      <c r="AJ24" s="162">
        <v>0</v>
      </c>
      <c r="AK24" s="162">
        <v>3.2713000000000001</v>
      </c>
      <c r="AL24" s="162">
        <v>0</v>
      </c>
      <c r="AM24" s="162">
        <v>0</v>
      </c>
      <c r="AN24" s="162">
        <v>0</v>
      </c>
      <c r="AO24" s="162">
        <v>0.33160000000000001</v>
      </c>
      <c r="AP24" s="162">
        <v>0</v>
      </c>
      <c r="AQ24" s="79">
        <f t="shared" si="2"/>
        <v>14.5618</v>
      </c>
      <c r="AR24" s="79">
        <f t="shared" si="3"/>
        <v>0</v>
      </c>
    </row>
    <row r="25" spans="1:44" s="30" customFormat="1">
      <c r="A25" s="70">
        <v>25</v>
      </c>
      <c r="B25" s="30" t="s">
        <v>1226</v>
      </c>
      <c r="C25" s="30">
        <v>1</v>
      </c>
      <c r="D25" s="164"/>
      <c r="E25" s="165"/>
      <c r="F25" s="165"/>
      <c r="G25" s="165"/>
      <c r="H25" s="165"/>
      <c r="I25" s="165"/>
      <c r="J25" s="165"/>
      <c r="K25" s="165"/>
      <c r="L25" s="165"/>
      <c r="M25" s="165"/>
      <c r="N25" s="166"/>
      <c r="O25" s="164"/>
      <c r="P25" s="165"/>
      <c r="Q25" s="165"/>
      <c r="R25" s="165"/>
      <c r="S25" s="165"/>
      <c r="T25" s="165"/>
      <c r="U25" s="165"/>
      <c r="V25" s="165"/>
      <c r="W25" s="165"/>
      <c r="X25" s="165"/>
      <c r="Y25" s="166"/>
      <c r="Z25" s="164"/>
      <c r="AA25" s="165"/>
      <c r="AB25" s="166"/>
      <c r="AC25" s="164"/>
      <c r="AD25" s="165"/>
      <c r="AE25" s="166"/>
      <c r="AF25" s="30" t="str">
        <f t="shared" si="0"/>
        <v>Sandefjord fengsel (LS)</v>
      </c>
      <c r="AG25" s="161" t="str">
        <f t="shared" si="1"/>
        <v>Sandefjord fengsel (LS)</v>
      </c>
      <c r="AH25" s="76">
        <v>12.934200000000001</v>
      </c>
      <c r="AI25" s="162">
        <v>0</v>
      </c>
      <c r="AJ25" s="163">
        <v>11.4466</v>
      </c>
      <c r="AK25" s="162">
        <v>0</v>
      </c>
      <c r="AL25" s="162">
        <v>0</v>
      </c>
      <c r="AM25" s="162">
        <v>0</v>
      </c>
      <c r="AN25" s="162">
        <v>0</v>
      </c>
      <c r="AO25" s="162">
        <v>0</v>
      </c>
      <c r="AP25" s="163">
        <v>1.4877</v>
      </c>
      <c r="AQ25" s="79">
        <f t="shared" si="2"/>
        <v>0</v>
      </c>
      <c r="AR25" s="79">
        <f t="shared" si="3"/>
        <v>12.9343</v>
      </c>
    </row>
    <row r="26" spans="1:44" s="30" customFormat="1">
      <c r="A26" s="70">
        <v>26</v>
      </c>
      <c r="B26" s="30" t="s">
        <v>1354</v>
      </c>
      <c r="C26" s="30">
        <v>1</v>
      </c>
      <c r="D26" s="164"/>
      <c r="E26" s="165"/>
      <c r="F26" s="165"/>
      <c r="G26" s="165"/>
      <c r="H26" s="165"/>
      <c r="I26" s="165"/>
      <c r="J26" s="165"/>
      <c r="K26" s="165"/>
      <c r="L26" s="165"/>
      <c r="M26" s="165"/>
      <c r="N26" s="166"/>
      <c r="O26" s="164"/>
      <c r="P26" s="165"/>
      <c r="Q26" s="165"/>
      <c r="R26" s="165"/>
      <c r="S26" s="165"/>
      <c r="T26" s="165"/>
      <c r="U26" s="165"/>
      <c r="V26" s="165"/>
      <c r="W26" s="165"/>
      <c r="X26" s="165"/>
      <c r="Y26" s="166"/>
      <c r="Z26" s="164"/>
      <c r="AA26" s="165"/>
      <c r="AB26" s="166"/>
      <c r="AC26" s="164"/>
      <c r="AD26" s="165"/>
      <c r="AE26" s="166"/>
      <c r="AF26" s="30" t="s">
        <v>1354</v>
      </c>
      <c r="AG26" s="161" t="str">
        <f t="shared" si="1"/>
        <v>Nordre Vestfold fengsel Hof avd (LS)</v>
      </c>
      <c r="AH26" s="76"/>
      <c r="AI26" s="162"/>
      <c r="AJ26" s="163"/>
      <c r="AK26" s="162"/>
      <c r="AL26" s="162"/>
      <c r="AM26" s="162"/>
      <c r="AN26" s="162"/>
      <c r="AO26" s="162"/>
      <c r="AP26" s="163"/>
      <c r="AQ26" s="79">
        <f t="shared" si="2"/>
        <v>0</v>
      </c>
      <c r="AR26" s="79">
        <f t="shared" si="3"/>
        <v>0</v>
      </c>
    </row>
    <row r="27" spans="1:44" s="30" customFormat="1">
      <c r="A27" s="70">
        <v>27</v>
      </c>
      <c r="B27" s="30" t="s">
        <v>1227</v>
      </c>
      <c r="C27" s="30">
        <v>1</v>
      </c>
      <c r="D27" s="164"/>
      <c r="E27" s="165"/>
      <c r="F27" s="165"/>
      <c r="G27" s="165"/>
      <c r="H27" s="165"/>
      <c r="I27" s="165"/>
      <c r="J27" s="165"/>
      <c r="K27" s="165"/>
      <c r="L27" s="165"/>
      <c r="M27" s="165"/>
      <c r="N27" s="166"/>
      <c r="O27" s="164"/>
      <c r="P27" s="165"/>
      <c r="Q27" s="165"/>
      <c r="R27" s="165"/>
      <c r="S27" s="165"/>
      <c r="T27" s="165"/>
      <c r="U27" s="165"/>
      <c r="V27" s="165"/>
      <c r="W27" s="165"/>
      <c r="X27" s="165"/>
      <c r="Z27" s="164"/>
      <c r="AA27" s="165"/>
      <c r="AB27" s="166"/>
      <c r="AC27" s="164"/>
      <c r="AD27" s="165"/>
      <c r="AE27" s="166"/>
      <c r="AF27" s="30" t="str">
        <f t="shared" si="0"/>
        <v>Søndre Vestfold fengsel Berg (LS)</v>
      </c>
      <c r="AG27" s="161" t="str">
        <f t="shared" si="1"/>
        <v>Søndre Vestfold fengsel Berg (LS)</v>
      </c>
      <c r="AH27" s="76">
        <v>45.994500000000002</v>
      </c>
      <c r="AI27" s="162">
        <v>44.137</v>
      </c>
      <c r="AJ27" s="162">
        <v>0</v>
      </c>
      <c r="AK27" s="162">
        <v>0</v>
      </c>
      <c r="AL27" s="162">
        <v>0</v>
      </c>
      <c r="AM27" s="162">
        <v>1.2822000000000002</v>
      </c>
      <c r="AN27" s="162">
        <v>0</v>
      </c>
      <c r="AO27" s="162">
        <v>0.57540000000000002</v>
      </c>
      <c r="AP27" s="162">
        <v>0</v>
      </c>
      <c r="AQ27" s="79">
        <f t="shared" si="2"/>
        <v>45.994600000000005</v>
      </c>
      <c r="AR27" s="79">
        <f t="shared" si="3"/>
        <v>0</v>
      </c>
    </row>
    <row r="28" spans="1:44" s="30" customFormat="1">
      <c r="A28" s="70">
        <v>28</v>
      </c>
      <c r="B28" s="30" t="s">
        <v>1228</v>
      </c>
      <c r="C28" s="30">
        <v>1</v>
      </c>
      <c r="D28" s="164"/>
      <c r="E28" s="165"/>
      <c r="F28" s="165"/>
      <c r="G28" s="165"/>
      <c r="H28" s="165"/>
      <c r="I28" s="165"/>
      <c r="J28" s="165"/>
      <c r="K28" s="165"/>
      <c r="L28" s="165"/>
      <c r="M28" s="165"/>
      <c r="N28" s="166"/>
      <c r="O28" s="164"/>
      <c r="P28" s="165"/>
      <c r="Q28" s="165"/>
      <c r="R28" s="165"/>
      <c r="S28" s="165"/>
      <c r="T28" s="165"/>
      <c r="U28" s="165"/>
      <c r="V28" s="165"/>
      <c r="W28" s="165"/>
      <c r="X28" s="165"/>
      <c r="Y28" s="166"/>
      <c r="Z28" s="164"/>
      <c r="AA28" s="165"/>
      <c r="AB28" s="166"/>
      <c r="AC28" s="164"/>
      <c r="AD28" s="165"/>
      <c r="AE28" s="166"/>
      <c r="AF28" s="30" t="str">
        <f t="shared" si="0"/>
        <v>Sem fengsel (HS)</v>
      </c>
      <c r="AG28" s="161" t="str">
        <f t="shared" si="1"/>
        <v>Sem fengsel (HS)</v>
      </c>
      <c r="AH28" s="76">
        <v>59.934200000000004</v>
      </c>
      <c r="AI28" s="162">
        <v>25.490400000000001</v>
      </c>
      <c r="AJ28" s="162">
        <v>2.7000000000000001E-3</v>
      </c>
      <c r="AK28" s="162">
        <v>32.747900000000001</v>
      </c>
      <c r="AL28" s="162">
        <v>0</v>
      </c>
      <c r="AM28" s="162">
        <v>0</v>
      </c>
      <c r="AN28" s="162">
        <v>0</v>
      </c>
      <c r="AO28" s="162">
        <v>1.6932</v>
      </c>
      <c r="AP28" s="162">
        <v>0</v>
      </c>
      <c r="AQ28" s="79">
        <f t="shared" si="2"/>
        <v>59.9315</v>
      </c>
      <c r="AR28" s="79">
        <f t="shared" si="3"/>
        <v>2.7000000000000001E-3</v>
      </c>
    </row>
    <row r="29" spans="1:44" s="30" customFormat="1">
      <c r="A29" s="70">
        <v>29</v>
      </c>
      <c r="B29" s="30" t="s">
        <v>1216</v>
      </c>
      <c r="C29" s="30">
        <v>1</v>
      </c>
      <c r="D29" s="164"/>
      <c r="E29" s="165"/>
      <c r="F29" s="165"/>
      <c r="G29" s="165"/>
      <c r="H29" s="165"/>
      <c r="I29" s="165"/>
      <c r="J29" s="165"/>
      <c r="K29" s="165"/>
      <c r="L29" s="165"/>
      <c r="M29" s="165"/>
      <c r="N29" s="166"/>
      <c r="O29" s="164"/>
      <c r="P29" s="165"/>
      <c r="Q29" s="165"/>
      <c r="R29" s="165"/>
      <c r="S29" s="165"/>
      <c r="T29" s="165"/>
      <c r="U29" s="165"/>
      <c r="V29" s="165"/>
      <c r="W29" s="165"/>
      <c r="X29" s="165"/>
      <c r="Y29" s="166"/>
      <c r="Z29" s="164"/>
      <c r="AA29" s="165"/>
      <c r="AB29" s="166"/>
      <c r="AC29" s="164"/>
      <c r="AD29" s="165"/>
      <c r="AE29" s="166"/>
      <c r="AF29" s="30" t="str">
        <f t="shared" si="0"/>
        <v>Bastøy fengsel (LS)</v>
      </c>
      <c r="AG29" s="161" t="str">
        <f t="shared" si="1"/>
        <v>Bastøy fengsel (LS)</v>
      </c>
      <c r="AH29" s="81">
        <v>111.2247</v>
      </c>
      <c r="AI29" s="151">
        <v>110.74790000000002</v>
      </c>
      <c r="AJ29" s="151">
        <v>0</v>
      </c>
      <c r="AK29" s="151">
        <v>0</v>
      </c>
      <c r="AL29" s="151">
        <v>0</v>
      </c>
      <c r="AM29" s="151">
        <v>0</v>
      </c>
      <c r="AN29" s="151">
        <v>0</v>
      </c>
      <c r="AO29" s="151">
        <v>0.47670000000000001</v>
      </c>
      <c r="AP29" s="162">
        <v>0</v>
      </c>
      <c r="AQ29" s="79">
        <f t="shared" si="2"/>
        <v>111.22460000000001</v>
      </c>
      <c r="AR29" s="79">
        <f t="shared" si="3"/>
        <v>0</v>
      </c>
    </row>
    <row r="30" spans="1:44" s="30" customFormat="1">
      <c r="A30" s="70">
        <v>30</v>
      </c>
      <c r="B30" s="30" t="s">
        <v>1229</v>
      </c>
      <c r="C30" s="30">
        <v>1</v>
      </c>
      <c r="D30" s="164"/>
      <c r="E30" s="165"/>
      <c r="F30" s="165"/>
      <c r="G30" s="165"/>
      <c r="H30" s="165"/>
      <c r="I30" s="165"/>
      <c r="J30" s="165"/>
      <c r="K30" s="165"/>
      <c r="L30" s="165"/>
      <c r="M30" s="165"/>
      <c r="N30" s="166"/>
      <c r="O30" s="164"/>
      <c r="P30" s="165"/>
      <c r="Q30" s="165"/>
      <c r="R30" s="165"/>
      <c r="S30" s="165"/>
      <c r="T30" s="165"/>
      <c r="U30" s="165"/>
      <c r="V30" s="165"/>
      <c r="W30" s="165"/>
      <c r="X30" s="165"/>
      <c r="Y30" s="166"/>
      <c r="Z30" s="164"/>
      <c r="AA30" s="165"/>
      <c r="AB30" s="166"/>
      <c r="AC30" s="164"/>
      <c r="AD30" s="165"/>
      <c r="AE30" s="166"/>
      <c r="AF30" s="30" t="str">
        <f t="shared" si="0"/>
        <v>Telemark fengsel Skien (HS)</v>
      </c>
      <c r="AG30" s="161" t="str">
        <f t="shared" si="1"/>
        <v>Telemark fengsel Skien (HS)</v>
      </c>
      <c r="AH30" s="76">
        <v>77.8767</v>
      </c>
      <c r="AI30" s="162">
        <v>47.714999999999996</v>
      </c>
      <c r="AJ30" s="163">
        <v>6.4328999999999992</v>
      </c>
      <c r="AK30" s="162">
        <v>17.260200000000001</v>
      </c>
      <c r="AL30" s="163">
        <v>5.0985999999999994</v>
      </c>
      <c r="AM30" s="162">
        <v>0</v>
      </c>
      <c r="AN30" s="162">
        <v>0</v>
      </c>
      <c r="AO30" s="162">
        <v>1.1890000000000001</v>
      </c>
      <c r="AP30" s="163">
        <v>0.18089999999999998</v>
      </c>
      <c r="AQ30" s="79">
        <f t="shared" si="2"/>
        <v>66.164199999999994</v>
      </c>
      <c r="AR30" s="79">
        <f t="shared" si="3"/>
        <v>11.712399999999997</v>
      </c>
    </row>
    <row r="31" spans="1:44" s="30" customFormat="1">
      <c r="A31" s="70">
        <v>31</v>
      </c>
      <c r="B31" s="30" t="s">
        <v>1230</v>
      </c>
      <c r="C31" s="30">
        <v>1</v>
      </c>
      <c r="D31" s="164"/>
      <c r="E31" s="165"/>
      <c r="F31" s="165"/>
      <c r="G31" s="165"/>
      <c r="H31" s="165"/>
      <c r="I31" s="165"/>
      <c r="J31" s="165"/>
      <c r="K31" s="165"/>
      <c r="L31" s="165"/>
      <c r="M31" s="165"/>
      <c r="N31" s="166"/>
      <c r="O31" s="164"/>
      <c r="P31" s="165"/>
      <c r="Q31" s="165"/>
      <c r="R31" s="165"/>
      <c r="S31" s="165"/>
      <c r="T31" s="165"/>
      <c r="U31" s="165"/>
      <c r="V31" s="165"/>
      <c r="W31" s="165"/>
      <c r="X31" s="165"/>
      <c r="Y31" s="166"/>
      <c r="Z31" s="164"/>
      <c r="AA31" s="165"/>
      <c r="AB31" s="166"/>
      <c r="AC31" s="164"/>
      <c r="AD31" s="165"/>
      <c r="AE31" s="166"/>
      <c r="AF31" s="30" t="str">
        <f t="shared" si="0"/>
        <v>Telemark fengsel Kragerø  (HS)</v>
      </c>
      <c r="AG31" s="161" t="str">
        <f t="shared" si="1"/>
        <v>Telemark fengsel Kragerø  (HS)</v>
      </c>
      <c r="AH31" s="76">
        <v>16.627399999999998</v>
      </c>
      <c r="AI31" s="162">
        <v>8.5288000000000004</v>
      </c>
      <c r="AJ31" s="162">
        <v>0</v>
      </c>
      <c r="AK31" s="162">
        <v>7.9014000000000006</v>
      </c>
      <c r="AL31" s="162">
        <v>0</v>
      </c>
      <c r="AM31" s="162">
        <v>0</v>
      </c>
      <c r="AN31" s="162">
        <v>0</v>
      </c>
      <c r="AO31" s="162">
        <v>0.1973</v>
      </c>
      <c r="AP31" s="162">
        <v>0</v>
      </c>
      <c r="AQ31" s="79">
        <f t="shared" si="2"/>
        <v>16.627499999999998</v>
      </c>
      <c r="AR31" s="79">
        <f t="shared" si="3"/>
        <v>0</v>
      </c>
    </row>
    <row r="32" spans="1:44" s="30" customFormat="1">
      <c r="A32" s="70">
        <v>32</v>
      </c>
      <c r="B32" s="30" t="s">
        <v>1231</v>
      </c>
      <c r="C32" s="30">
        <v>4</v>
      </c>
      <c r="D32" s="157"/>
      <c r="E32" s="158"/>
      <c r="F32" s="158"/>
      <c r="G32" s="158"/>
      <c r="H32" s="158"/>
      <c r="I32" s="158"/>
      <c r="J32" s="158"/>
      <c r="K32" s="158"/>
      <c r="L32" s="158"/>
      <c r="M32" s="158"/>
      <c r="N32" s="158"/>
      <c r="O32" s="157"/>
      <c r="P32" s="158"/>
      <c r="Q32" s="158"/>
      <c r="R32" s="158"/>
      <c r="S32" s="158"/>
      <c r="T32" s="158"/>
      <c r="U32" s="158"/>
      <c r="V32" s="158"/>
      <c r="W32" s="158"/>
      <c r="X32" s="158"/>
      <c r="Y32" s="158"/>
      <c r="Z32" s="158"/>
      <c r="AA32" s="159"/>
      <c r="AB32" s="160"/>
      <c r="AC32" s="158"/>
      <c r="AD32" s="159"/>
      <c r="AE32" s="160"/>
      <c r="AF32" s="30" t="str">
        <f t="shared" si="0"/>
        <v>Arendal</v>
      </c>
      <c r="AG32" s="161" t="str">
        <f t="shared" si="1"/>
        <v>Arendal</v>
      </c>
      <c r="AH32" s="168">
        <v>87.227400000000003</v>
      </c>
      <c r="AI32" s="162">
        <v>66.421899999999994</v>
      </c>
      <c r="AJ32" s="163">
        <v>2.8603000000000005</v>
      </c>
      <c r="AK32" s="162">
        <v>16.9452</v>
      </c>
      <c r="AL32" s="162">
        <v>0</v>
      </c>
      <c r="AM32" s="162">
        <v>3.0099999999999998E-2</v>
      </c>
      <c r="AN32" s="162">
        <v>0</v>
      </c>
      <c r="AO32" s="162">
        <v>0.91510000000000002</v>
      </c>
      <c r="AP32" s="163">
        <v>5.4800000000000001E-2</v>
      </c>
      <c r="AQ32" s="79">
        <f t="shared" si="2"/>
        <v>84.312299999999993</v>
      </c>
      <c r="AR32" s="79">
        <f t="shared" si="3"/>
        <v>2.9151000000000007</v>
      </c>
    </row>
    <row r="33" spans="1:44" s="30" customFormat="1">
      <c r="A33" s="70">
        <v>33</v>
      </c>
      <c r="B33" s="30" t="s">
        <v>1233</v>
      </c>
      <c r="C33" s="30">
        <v>1</v>
      </c>
      <c r="D33" s="157"/>
      <c r="E33" s="158"/>
      <c r="F33" s="158"/>
      <c r="G33" s="158"/>
      <c r="H33" s="158"/>
      <c r="I33" s="158"/>
      <c r="J33" s="158"/>
      <c r="K33" s="158"/>
      <c r="L33" s="158"/>
      <c r="M33" s="158"/>
      <c r="N33" s="158"/>
      <c r="O33" s="157"/>
      <c r="P33" s="158"/>
      <c r="Q33" s="158"/>
      <c r="R33" s="158"/>
      <c r="S33" s="158"/>
      <c r="T33" s="158"/>
      <c r="U33" s="158"/>
      <c r="V33" s="158"/>
      <c r="W33" s="158"/>
      <c r="X33" s="158"/>
      <c r="Y33" s="158"/>
      <c r="Z33" s="158"/>
      <c r="AA33" s="159"/>
      <c r="AB33" s="160"/>
      <c r="AC33" s="158"/>
      <c r="AD33" s="159"/>
      <c r="AE33" s="160"/>
      <c r="AF33" s="30" t="str">
        <f t="shared" si="0"/>
        <v>Kristiansand fengsel (HS)</v>
      </c>
      <c r="AG33" s="161" t="str">
        <f t="shared" si="1"/>
        <v>Kristiansand fengsel (HS)</v>
      </c>
      <c r="AH33" s="76">
        <v>42.619199999999999</v>
      </c>
      <c r="AI33" s="162">
        <v>16.665800000000001</v>
      </c>
      <c r="AJ33" s="163">
        <v>0.18629999999999999</v>
      </c>
      <c r="AK33" s="162">
        <v>23.474</v>
      </c>
      <c r="AL33" s="163">
        <v>1.9534</v>
      </c>
      <c r="AM33" s="162">
        <v>0</v>
      </c>
      <c r="AN33" s="162">
        <v>0</v>
      </c>
      <c r="AO33" s="162">
        <v>0.3397</v>
      </c>
      <c r="AP33" s="162">
        <v>0</v>
      </c>
      <c r="AQ33" s="79">
        <f t="shared" si="2"/>
        <v>40.479500000000002</v>
      </c>
      <c r="AR33" s="79">
        <f t="shared" si="3"/>
        <v>2.1396999999999999</v>
      </c>
    </row>
    <row r="34" spans="1:44" s="30" customFormat="1">
      <c r="A34" s="70">
        <v>34</v>
      </c>
      <c r="B34" s="30" t="s">
        <v>1234</v>
      </c>
      <c r="C34" s="30">
        <v>1</v>
      </c>
      <c r="D34" s="157"/>
      <c r="E34" s="158"/>
      <c r="F34" s="158"/>
      <c r="G34" s="158"/>
      <c r="H34" s="158"/>
      <c r="I34" s="158"/>
      <c r="J34" s="158"/>
      <c r="K34" s="158"/>
      <c r="L34" s="158"/>
      <c r="M34" s="158"/>
      <c r="N34" s="158"/>
      <c r="O34" s="157"/>
      <c r="P34" s="158"/>
      <c r="Q34" s="158"/>
      <c r="R34" s="158"/>
      <c r="S34" s="158"/>
      <c r="T34" s="158"/>
      <c r="U34" s="158"/>
      <c r="V34" s="158"/>
      <c r="W34" s="158"/>
      <c r="X34" s="158"/>
      <c r="Y34" s="158"/>
      <c r="Z34" s="158"/>
      <c r="AA34" s="159"/>
      <c r="AB34" s="160"/>
      <c r="AC34" s="158"/>
      <c r="AD34" s="159"/>
      <c r="AE34" s="160"/>
      <c r="AF34" s="30" t="str">
        <f t="shared" si="0"/>
        <v>Stavanger fengsel (HS)</v>
      </c>
      <c r="AG34" s="161" t="str">
        <f t="shared" si="1"/>
        <v>Stavanger fengsel (HS)</v>
      </c>
      <c r="AH34" s="76">
        <v>64.301400000000001</v>
      </c>
      <c r="AI34" s="162">
        <v>28.736999999999998</v>
      </c>
      <c r="AJ34" s="163">
        <v>5.7835999999999999</v>
      </c>
      <c r="AK34" s="162">
        <v>23.411000000000005</v>
      </c>
      <c r="AL34" s="163">
        <v>5.9424999999999999</v>
      </c>
      <c r="AM34" s="162">
        <v>5.4800000000000001E-2</v>
      </c>
      <c r="AN34" s="162">
        <v>0</v>
      </c>
      <c r="AO34" s="162">
        <v>0.2712</v>
      </c>
      <c r="AP34" s="163">
        <v>0.1014</v>
      </c>
      <c r="AQ34" s="79">
        <f t="shared" si="2"/>
        <v>52.474000000000004</v>
      </c>
      <c r="AR34" s="79">
        <f t="shared" si="3"/>
        <v>11.827499999999999</v>
      </c>
    </row>
    <row r="35" spans="1:44" s="30" customFormat="1">
      <c r="A35" s="70">
        <v>35</v>
      </c>
      <c r="B35" s="30" t="s">
        <v>1235</v>
      </c>
      <c r="C35" s="30">
        <v>1</v>
      </c>
      <c r="D35" s="157"/>
      <c r="E35" s="158"/>
      <c r="F35" s="158"/>
      <c r="G35" s="158"/>
      <c r="H35" s="158"/>
      <c r="I35" s="158"/>
      <c r="J35" s="158"/>
      <c r="K35" s="158"/>
      <c r="L35" s="158"/>
      <c r="M35" s="158"/>
      <c r="N35" s="158"/>
      <c r="O35" s="157"/>
      <c r="P35" s="158"/>
      <c r="Q35" s="158"/>
      <c r="R35" s="158"/>
      <c r="S35" s="158"/>
      <c r="T35" s="158"/>
      <c r="U35" s="158"/>
      <c r="V35" s="158"/>
      <c r="W35" s="158"/>
      <c r="X35" s="158"/>
      <c r="Y35" s="158"/>
      <c r="Z35" s="158"/>
      <c r="AA35" s="159"/>
      <c r="AB35" s="160"/>
      <c r="AC35" s="158"/>
      <c r="AD35" s="159"/>
      <c r="AE35" s="160"/>
      <c r="AF35" s="30" t="str">
        <f t="shared" si="0"/>
        <v>Haugesund fengsel (HS)</v>
      </c>
      <c r="AG35" s="161" t="str">
        <f t="shared" si="1"/>
        <v>Haugesund fengsel (HS)</v>
      </c>
      <c r="AH35" s="76">
        <v>17.761600000000001</v>
      </c>
      <c r="AI35" s="162">
        <v>5.2821999999999996</v>
      </c>
      <c r="AJ35" s="162">
        <v>4.1099999999999998E-2</v>
      </c>
      <c r="AK35" s="162">
        <v>12.1945</v>
      </c>
      <c r="AL35" s="163">
        <v>0.24379999999999999</v>
      </c>
      <c r="AM35" s="162">
        <v>0</v>
      </c>
      <c r="AN35" s="162">
        <v>0</v>
      </c>
      <c r="AO35" s="162">
        <v>0</v>
      </c>
      <c r="AP35" s="162">
        <v>0</v>
      </c>
      <c r="AQ35" s="79">
        <f t="shared" si="2"/>
        <v>17.476700000000001</v>
      </c>
      <c r="AR35" s="79">
        <f t="shared" si="3"/>
        <v>0.28489999999999999</v>
      </c>
    </row>
    <row r="36" spans="1:44" s="30" customFormat="1">
      <c r="A36" s="70">
        <v>36</v>
      </c>
      <c r="B36" s="30" t="s">
        <v>1232</v>
      </c>
      <c r="C36" s="30">
        <v>2</v>
      </c>
      <c r="D36" s="157"/>
      <c r="E36" s="158"/>
      <c r="F36" s="158"/>
      <c r="G36" s="158"/>
      <c r="H36" s="158"/>
      <c r="I36" s="158"/>
      <c r="J36" s="158"/>
      <c r="K36" s="158"/>
      <c r="L36" s="158"/>
      <c r="M36" s="158"/>
      <c r="N36" s="158"/>
      <c r="O36" s="157"/>
      <c r="P36" s="158"/>
      <c r="Q36" s="158"/>
      <c r="R36" s="158"/>
      <c r="S36" s="158"/>
      <c r="T36" s="158"/>
      <c r="U36" s="158"/>
      <c r="V36" s="158"/>
      <c r="W36" s="158"/>
      <c r="X36" s="158"/>
      <c r="Y36" s="158"/>
      <c r="Z36" s="158"/>
      <c r="AA36" s="159"/>
      <c r="AB36" s="160"/>
      <c r="AC36" s="158"/>
      <c r="AD36" s="159"/>
      <c r="AE36" s="160"/>
      <c r="AG36" s="161" t="str">
        <f t="shared" si="1"/>
        <v xml:space="preserve">Åna </v>
      </c>
      <c r="AH36" s="168"/>
      <c r="AI36" s="162"/>
      <c r="AJ36" s="162"/>
      <c r="AK36" s="162"/>
      <c r="AL36" s="162"/>
      <c r="AM36" s="162"/>
      <c r="AN36" s="162"/>
      <c r="AO36" s="162"/>
      <c r="AP36" s="162"/>
      <c r="AQ36" s="79">
        <f t="shared" si="2"/>
        <v>0</v>
      </c>
      <c r="AR36" s="79">
        <f t="shared" si="3"/>
        <v>0</v>
      </c>
    </row>
    <row r="37" spans="1:44" s="30" customFormat="1">
      <c r="A37" s="70">
        <v>37</v>
      </c>
      <c r="B37" s="30" t="s">
        <v>1236</v>
      </c>
      <c r="C37" s="30">
        <v>1</v>
      </c>
      <c r="D37" s="157"/>
      <c r="E37" s="158"/>
      <c r="F37" s="158"/>
      <c r="G37" s="158"/>
      <c r="H37" s="158"/>
      <c r="I37" s="158"/>
      <c r="J37" s="158"/>
      <c r="K37" s="158"/>
      <c r="L37" s="158"/>
      <c r="M37" s="158"/>
      <c r="N37" s="158"/>
      <c r="O37" s="157"/>
      <c r="P37" s="158"/>
      <c r="Q37" s="158"/>
      <c r="R37" s="158"/>
      <c r="S37" s="158"/>
      <c r="T37" s="158"/>
      <c r="U37" s="158"/>
      <c r="V37" s="158"/>
      <c r="W37" s="158"/>
      <c r="X37" s="158"/>
      <c r="Y37" s="158"/>
      <c r="Z37" s="158"/>
      <c r="AA37" s="159"/>
      <c r="AB37" s="160"/>
      <c r="AC37" s="158"/>
      <c r="AD37" s="159"/>
      <c r="AE37" s="160"/>
      <c r="AF37" s="30" t="str">
        <f t="shared" si="0"/>
        <v>Sandeid fengsel (LS)</v>
      </c>
      <c r="AG37" s="161" t="str">
        <f t="shared" si="1"/>
        <v>Sandeid fengsel (LS)</v>
      </c>
      <c r="AH37" s="76">
        <v>78.942499999999995</v>
      </c>
      <c r="AI37" s="162">
        <v>71.520499999999998</v>
      </c>
      <c r="AJ37" s="163">
        <v>3.7288000000000001</v>
      </c>
      <c r="AK37" s="162">
        <v>0</v>
      </c>
      <c r="AL37" s="162">
        <v>0</v>
      </c>
      <c r="AM37" s="162">
        <v>0</v>
      </c>
      <c r="AN37" s="162">
        <v>0</v>
      </c>
      <c r="AO37" s="162">
        <v>3.3342000000000001</v>
      </c>
      <c r="AP37" s="163">
        <v>0.3589</v>
      </c>
      <c r="AQ37" s="79">
        <f t="shared" si="2"/>
        <v>74.854699999999994</v>
      </c>
      <c r="AR37" s="79">
        <f t="shared" si="3"/>
        <v>4.0876999999999999</v>
      </c>
    </row>
    <row r="38" spans="1:44" s="30" customFormat="1">
      <c r="A38" s="70">
        <v>38</v>
      </c>
      <c r="B38" s="30" t="s">
        <v>1237</v>
      </c>
      <c r="C38" s="30">
        <v>1</v>
      </c>
      <c r="D38" s="215"/>
      <c r="E38" s="216"/>
      <c r="F38" s="216"/>
      <c r="G38" s="216"/>
      <c r="H38" s="216"/>
      <c r="I38" s="216"/>
      <c r="J38" s="216"/>
      <c r="K38" s="216"/>
      <c r="L38" s="216"/>
      <c r="M38" s="216"/>
      <c r="N38" s="216"/>
      <c r="O38" s="215"/>
      <c r="P38" s="216"/>
      <c r="Q38" s="216"/>
      <c r="R38" s="216"/>
      <c r="S38" s="216"/>
      <c r="T38" s="216"/>
      <c r="U38" s="216"/>
      <c r="V38" s="216"/>
      <c r="W38" s="216"/>
      <c r="X38" s="216"/>
      <c r="Y38" s="216"/>
      <c r="Z38" s="216"/>
      <c r="AA38" s="217"/>
      <c r="AB38" s="218"/>
      <c r="AC38" s="216"/>
      <c r="AD38" s="217"/>
      <c r="AE38" s="218"/>
      <c r="AF38" s="30" t="str">
        <f t="shared" si="0"/>
        <v>Bergen fengsel Osterøy (LS)</v>
      </c>
      <c r="AG38" s="161" t="str">
        <f t="shared" si="1"/>
        <v>Bergen fengsel Osterøy (LS)</v>
      </c>
      <c r="AH38" s="76">
        <v>27.430099999999996</v>
      </c>
      <c r="AI38" s="162">
        <v>21.024699999999999</v>
      </c>
      <c r="AJ38" s="163">
        <v>6.1917999999999997</v>
      </c>
      <c r="AK38" s="162">
        <v>0</v>
      </c>
      <c r="AL38" s="162">
        <v>0</v>
      </c>
      <c r="AM38" s="162">
        <v>0</v>
      </c>
      <c r="AN38" s="162">
        <v>0</v>
      </c>
      <c r="AO38" s="162">
        <v>5.4800000000000001E-2</v>
      </c>
      <c r="AP38" s="162">
        <v>0.15890000000000001</v>
      </c>
      <c r="AQ38" s="79">
        <f t="shared" si="2"/>
        <v>21.079499999999999</v>
      </c>
      <c r="AR38" s="79">
        <f t="shared" si="3"/>
        <v>6.3506999999999998</v>
      </c>
    </row>
    <row r="39" spans="1:44" s="30" customFormat="1">
      <c r="A39" s="70">
        <v>39</v>
      </c>
      <c r="B39" s="30" t="s">
        <v>1238</v>
      </c>
      <c r="C39" s="30">
        <v>1</v>
      </c>
      <c r="D39" s="215"/>
      <c r="E39" s="216"/>
      <c r="F39" s="216"/>
      <c r="G39" s="216"/>
      <c r="H39" s="216"/>
      <c r="I39" s="216"/>
      <c r="J39" s="216"/>
      <c r="K39" s="216"/>
      <c r="L39" s="216"/>
      <c r="M39" s="216"/>
      <c r="N39" s="216"/>
      <c r="O39" s="215"/>
      <c r="P39" s="216"/>
      <c r="Q39" s="216"/>
      <c r="R39" s="216"/>
      <c r="S39" s="216"/>
      <c r="T39" s="216"/>
      <c r="U39" s="216"/>
      <c r="V39" s="216"/>
      <c r="W39" s="216"/>
      <c r="X39" s="216"/>
      <c r="Y39" s="216"/>
      <c r="Z39" s="216"/>
      <c r="AA39" s="217"/>
      <c r="AB39" s="218"/>
      <c r="AC39" s="216"/>
      <c r="AD39" s="217"/>
      <c r="AE39" s="218"/>
      <c r="AF39" s="30" t="str">
        <f t="shared" si="0"/>
        <v>Bergen fengsel (HS)</v>
      </c>
      <c r="AG39" s="161" t="str">
        <f t="shared" si="1"/>
        <v>Bergen fengsel (HS)</v>
      </c>
      <c r="AH39" s="76">
        <v>214.37260000000003</v>
      </c>
      <c r="AI39" s="162">
        <v>112.4329</v>
      </c>
      <c r="AJ39" s="163">
        <v>4.8986000000000001</v>
      </c>
      <c r="AK39" s="162">
        <v>86.030100000000004</v>
      </c>
      <c r="AL39" s="163">
        <v>8.3671000000000006</v>
      </c>
      <c r="AM39" s="162">
        <v>2.2711999999999999</v>
      </c>
      <c r="AN39" s="162">
        <v>0</v>
      </c>
      <c r="AO39" s="162">
        <v>0.35620000000000007</v>
      </c>
      <c r="AP39" s="163">
        <v>1.6400000000000001E-2</v>
      </c>
      <c r="AQ39" s="79">
        <f t="shared" si="2"/>
        <v>201.09040000000002</v>
      </c>
      <c r="AR39" s="79">
        <f t="shared" si="3"/>
        <v>13.282100000000002</v>
      </c>
    </row>
    <row r="40" spans="1:44" s="30" customFormat="1">
      <c r="A40" s="70">
        <v>40</v>
      </c>
      <c r="B40" s="30" t="s">
        <v>1239</v>
      </c>
      <c r="C40" s="30">
        <v>1</v>
      </c>
      <c r="D40" s="215"/>
      <c r="E40" s="216"/>
      <c r="F40" s="216"/>
      <c r="G40" s="216"/>
      <c r="H40" s="216"/>
      <c r="I40" s="216"/>
      <c r="J40" s="216"/>
      <c r="K40" s="216"/>
      <c r="L40" s="216"/>
      <c r="M40" s="216"/>
      <c r="N40" s="216"/>
      <c r="O40" s="215"/>
      <c r="P40" s="216"/>
      <c r="Q40" s="216"/>
      <c r="R40" s="216"/>
      <c r="S40" s="216"/>
      <c r="T40" s="216"/>
      <c r="U40" s="216"/>
      <c r="V40" s="216"/>
      <c r="W40" s="216"/>
      <c r="X40" s="216"/>
      <c r="Y40" s="216"/>
      <c r="Z40" s="216"/>
      <c r="AA40" s="217"/>
      <c r="AB40" s="218"/>
      <c r="AC40" s="216"/>
      <c r="AD40" s="217"/>
      <c r="AE40" s="218"/>
      <c r="AF40" s="30" t="str">
        <f t="shared" si="0"/>
        <v>Bjørgvin fengsel (LS)</v>
      </c>
      <c r="AG40" s="161" t="str">
        <f t="shared" si="1"/>
        <v>Bjørgvin fengsel (LS)</v>
      </c>
      <c r="AH40" s="76">
        <v>76.613699999999994</v>
      </c>
      <c r="AI40" s="162">
        <v>75.005499999999998</v>
      </c>
      <c r="AJ40" s="162">
        <v>0</v>
      </c>
      <c r="AK40" s="162">
        <v>0.36159999999999998</v>
      </c>
      <c r="AL40" s="162">
        <v>0</v>
      </c>
      <c r="AM40" s="162">
        <v>0</v>
      </c>
      <c r="AN40" s="162">
        <v>0</v>
      </c>
      <c r="AO40" s="162">
        <v>1.2465999999999999</v>
      </c>
      <c r="AP40" s="162">
        <v>0</v>
      </c>
      <c r="AQ40" s="79">
        <f t="shared" si="2"/>
        <v>76.613699999999994</v>
      </c>
      <c r="AR40" s="79">
        <f t="shared" si="3"/>
        <v>0</v>
      </c>
    </row>
    <row r="41" spans="1:44" s="30" customFormat="1">
      <c r="A41" s="70">
        <v>41</v>
      </c>
      <c r="B41" s="152" t="s">
        <v>1201</v>
      </c>
      <c r="C41" s="30">
        <v>2</v>
      </c>
      <c r="D41" s="215"/>
      <c r="E41" s="216"/>
      <c r="F41" s="216"/>
      <c r="G41" s="216"/>
      <c r="H41" s="216"/>
      <c r="I41" s="216"/>
      <c r="J41" s="216"/>
      <c r="K41" s="216"/>
      <c r="L41" s="216"/>
      <c r="M41" s="216"/>
      <c r="N41" s="216"/>
      <c r="O41" s="215"/>
      <c r="P41" s="216"/>
      <c r="Q41" s="216"/>
      <c r="R41" s="216"/>
      <c r="S41" s="216"/>
      <c r="T41" s="216"/>
      <c r="U41" s="216"/>
      <c r="V41" s="216"/>
      <c r="W41" s="216"/>
      <c r="X41" s="216"/>
      <c r="Y41" s="216"/>
      <c r="Z41" s="216"/>
      <c r="AA41" s="217"/>
      <c r="AB41" s="218"/>
      <c r="AC41" s="216"/>
      <c r="AD41" s="217"/>
      <c r="AE41" s="218"/>
      <c r="AF41" s="30" t="str">
        <f t="shared" si="0"/>
        <v>Vik</v>
      </c>
      <c r="AG41" s="161" t="str">
        <f t="shared" si="1"/>
        <v>Vik</v>
      </c>
      <c r="AH41" s="168"/>
      <c r="AI41" s="162"/>
      <c r="AJ41" s="162"/>
      <c r="AK41" s="162"/>
      <c r="AL41" s="162"/>
      <c r="AM41" s="162"/>
      <c r="AN41" s="162"/>
      <c r="AO41" s="162"/>
      <c r="AP41" s="162"/>
      <c r="AQ41" s="79">
        <f t="shared" si="2"/>
        <v>0</v>
      </c>
      <c r="AR41" s="79">
        <f t="shared" si="3"/>
        <v>0</v>
      </c>
    </row>
    <row r="42" spans="1:44" s="30" customFormat="1">
      <c r="A42" s="70">
        <v>42</v>
      </c>
      <c r="B42" s="152" t="s">
        <v>1202</v>
      </c>
      <c r="C42" s="30">
        <v>2</v>
      </c>
      <c r="D42" s="215"/>
      <c r="E42" s="216"/>
      <c r="F42" s="216"/>
      <c r="G42" s="216"/>
      <c r="H42" s="216"/>
      <c r="I42" s="216"/>
      <c r="J42" s="216"/>
      <c r="K42" s="216"/>
      <c r="L42" s="216"/>
      <c r="M42" s="216"/>
      <c r="N42" s="216"/>
      <c r="O42" s="215"/>
      <c r="P42" s="216"/>
      <c r="Q42" s="216"/>
      <c r="R42" s="216"/>
      <c r="S42" s="216"/>
      <c r="T42" s="216"/>
      <c r="U42" s="216"/>
      <c r="V42" s="216"/>
      <c r="W42" s="216"/>
      <c r="X42" s="216"/>
      <c r="Y42" s="216"/>
      <c r="Z42" s="216"/>
      <c r="AA42" s="217"/>
      <c r="AB42" s="218"/>
      <c r="AC42" s="216"/>
      <c r="AD42" s="217"/>
      <c r="AE42" s="218"/>
      <c r="AF42" s="30" t="str">
        <f t="shared" si="0"/>
        <v>Hustad</v>
      </c>
      <c r="AG42" s="161" t="str">
        <f t="shared" si="1"/>
        <v>Hustad</v>
      </c>
      <c r="AH42" s="168"/>
      <c r="AI42" s="162"/>
      <c r="AJ42" s="162"/>
      <c r="AK42" s="162"/>
      <c r="AL42" s="162"/>
      <c r="AM42" s="162"/>
      <c r="AN42" s="162"/>
      <c r="AO42" s="162"/>
      <c r="AP42" s="162"/>
      <c r="AQ42" s="79">
        <f t="shared" si="2"/>
        <v>0</v>
      </c>
      <c r="AR42" s="79">
        <f t="shared" si="3"/>
        <v>0</v>
      </c>
    </row>
    <row r="43" spans="1:44" s="30" customFormat="1">
      <c r="A43" s="70">
        <v>43</v>
      </c>
      <c r="B43" s="30" t="s">
        <v>1240</v>
      </c>
      <c r="C43" s="30">
        <v>1</v>
      </c>
      <c r="D43" s="215"/>
      <c r="E43" s="216"/>
      <c r="F43" s="216"/>
      <c r="G43" s="216"/>
      <c r="H43" s="216"/>
      <c r="I43" s="216"/>
      <c r="J43" s="216"/>
      <c r="K43" s="216"/>
      <c r="L43" s="216"/>
      <c r="M43" s="216"/>
      <c r="N43" s="216"/>
      <c r="O43" s="215"/>
      <c r="P43" s="216"/>
      <c r="Q43" s="216"/>
      <c r="R43" s="216"/>
      <c r="S43" s="216"/>
      <c r="T43" s="216"/>
      <c r="U43" s="216"/>
      <c r="V43" s="216"/>
      <c r="W43" s="216"/>
      <c r="X43" s="216"/>
      <c r="Y43" s="216"/>
      <c r="Z43" s="216"/>
      <c r="AA43" s="217"/>
      <c r="AB43" s="218"/>
      <c r="AC43" s="216"/>
      <c r="AD43" s="217"/>
      <c r="AE43" s="218"/>
      <c r="AF43" s="30" t="str">
        <f t="shared" si="0"/>
        <v>Ålesund fengsel (HS)</v>
      </c>
      <c r="AG43" s="161" t="str">
        <f t="shared" si="1"/>
        <v>Ålesund fengsel (HS)</v>
      </c>
      <c r="AH43" s="76">
        <v>25.843800000000002</v>
      </c>
      <c r="AI43" s="162">
        <v>13.3918</v>
      </c>
      <c r="AJ43" s="162">
        <v>0</v>
      </c>
      <c r="AK43" s="162">
        <v>12.408200000000001</v>
      </c>
      <c r="AL43" s="162">
        <v>0</v>
      </c>
      <c r="AM43" s="162">
        <v>0</v>
      </c>
      <c r="AN43" s="162">
        <v>0</v>
      </c>
      <c r="AO43" s="162">
        <v>4.3799999999999999E-2</v>
      </c>
      <c r="AP43" s="162">
        <v>0</v>
      </c>
      <c r="AQ43" s="79">
        <f t="shared" si="2"/>
        <v>25.843800000000002</v>
      </c>
      <c r="AR43" s="79">
        <f t="shared" si="3"/>
        <v>0</v>
      </c>
    </row>
    <row r="44" spans="1:44" s="30" customFormat="1">
      <c r="A44" s="70">
        <v>44</v>
      </c>
      <c r="B44" s="30" t="s">
        <v>1241</v>
      </c>
      <c r="C44" s="30">
        <v>1</v>
      </c>
      <c r="D44" s="157"/>
      <c r="E44" s="158"/>
      <c r="F44" s="158"/>
      <c r="G44" s="158"/>
      <c r="H44" s="158"/>
      <c r="I44" s="158"/>
      <c r="J44" s="158"/>
      <c r="K44" s="158"/>
      <c r="L44" s="158"/>
      <c r="M44" s="158"/>
      <c r="N44" s="158"/>
      <c r="O44" s="157"/>
      <c r="P44" s="158"/>
      <c r="Q44" s="158"/>
      <c r="R44" s="158"/>
      <c r="S44" s="158"/>
      <c r="T44" s="158"/>
      <c r="U44" s="158"/>
      <c r="V44" s="158"/>
      <c r="W44" s="158"/>
      <c r="X44" s="158"/>
      <c r="Y44" s="158"/>
      <c r="Z44" s="158"/>
      <c r="AA44" s="159"/>
      <c r="AB44" s="160"/>
      <c r="AC44" s="158"/>
      <c r="AD44" s="159"/>
      <c r="AE44" s="160"/>
      <c r="AF44" s="30" t="str">
        <f t="shared" si="0"/>
        <v>Trondheim fengsel Nermarka  (HS)</v>
      </c>
      <c r="AG44" s="161" t="str">
        <f t="shared" si="1"/>
        <v>Trondheim fengsel Nermarka  (HS)</v>
      </c>
      <c r="AH44" s="76">
        <v>136.25210000000001</v>
      </c>
      <c r="AI44" s="162">
        <v>90.613699999999994</v>
      </c>
      <c r="AJ44" s="163">
        <v>3.1095999999999999</v>
      </c>
      <c r="AK44" s="162">
        <v>31.832899999999999</v>
      </c>
      <c r="AL44" s="163">
        <v>2.7808000000000006</v>
      </c>
      <c r="AM44" s="162">
        <v>5.7013999999999996</v>
      </c>
      <c r="AN44" s="162">
        <v>0</v>
      </c>
      <c r="AO44" s="162">
        <v>1.8247</v>
      </c>
      <c r="AP44" s="163">
        <v>0.38900000000000001</v>
      </c>
      <c r="AQ44" s="79">
        <f t="shared" si="2"/>
        <v>129.9727</v>
      </c>
      <c r="AR44" s="79">
        <f t="shared" si="3"/>
        <v>6.2794000000000008</v>
      </c>
    </row>
    <row r="45" spans="1:44" s="30" customFormat="1">
      <c r="A45" s="70">
        <v>45</v>
      </c>
      <c r="B45" s="30" t="s">
        <v>1242</v>
      </c>
      <c r="C45" s="30">
        <v>1</v>
      </c>
      <c r="D45" s="157"/>
      <c r="E45" s="158"/>
      <c r="F45" s="158"/>
      <c r="G45" s="158"/>
      <c r="H45" s="158"/>
      <c r="I45" s="158"/>
      <c r="J45" s="158"/>
      <c r="K45" s="158"/>
      <c r="L45" s="158"/>
      <c r="M45" s="158"/>
      <c r="N45" s="158"/>
      <c r="O45" s="157"/>
      <c r="P45" s="158"/>
      <c r="Q45" s="158"/>
      <c r="R45" s="158"/>
      <c r="S45" s="158"/>
      <c r="T45" s="158"/>
      <c r="U45" s="158"/>
      <c r="V45" s="158"/>
      <c r="W45" s="158"/>
      <c r="X45" s="158"/>
      <c r="Y45" s="158"/>
      <c r="Z45" s="158"/>
      <c r="AA45" s="159"/>
      <c r="AB45" s="160"/>
      <c r="AC45" s="158"/>
      <c r="AD45" s="159"/>
      <c r="AE45" s="160"/>
      <c r="AF45" s="30" t="str">
        <f t="shared" si="0"/>
        <v>Trondheim fengsel Leira (LS)</v>
      </c>
      <c r="AG45" s="161" t="str">
        <f t="shared" si="1"/>
        <v>Trondheim fengsel Leira (LS)</v>
      </c>
      <c r="AH45" s="76">
        <v>26.356199999999998</v>
      </c>
      <c r="AI45" s="162">
        <v>22.6356</v>
      </c>
      <c r="AJ45" s="163">
        <v>3.4986000000000002</v>
      </c>
      <c r="AK45" s="162">
        <v>0</v>
      </c>
      <c r="AL45" s="162">
        <v>0</v>
      </c>
      <c r="AM45" s="162">
        <v>0</v>
      </c>
      <c r="AN45" s="162">
        <v>0</v>
      </c>
      <c r="AO45" s="162">
        <v>0.22189999999999999</v>
      </c>
      <c r="AP45" s="162">
        <v>0</v>
      </c>
      <c r="AQ45" s="79">
        <f t="shared" si="2"/>
        <v>22.857500000000002</v>
      </c>
      <c r="AR45" s="79">
        <f t="shared" si="3"/>
        <v>3.4986000000000002</v>
      </c>
    </row>
    <row r="46" spans="1:44" s="30" customFormat="1">
      <c r="A46" s="70">
        <v>46</v>
      </c>
      <c r="B46" s="30" t="s">
        <v>1243</v>
      </c>
      <c r="C46" s="30">
        <v>1</v>
      </c>
      <c r="D46" s="157"/>
      <c r="E46" s="158"/>
      <c r="F46" s="158"/>
      <c r="G46" s="158"/>
      <c r="H46" s="158"/>
      <c r="I46" s="158"/>
      <c r="J46" s="158"/>
      <c r="K46" s="158"/>
      <c r="L46" s="158"/>
      <c r="M46" s="158"/>
      <c r="N46" s="158"/>
      <c r="O46" s="157"/>
      <c r="P46" s="158"/>
      <c r="Q46" s="158"/>
      <c r="R46" s="158"/>
      <c r="S46" s="158"/>
      <c r="T46" s="158"/>
      <c r="U46" s="158"/>
      <c r="V46" s="158"/>
      <c r="W46" s="158"/>
      <c r="X46" s="158"/>
      <c r="Y46" s="158"/>
      <c r="Z46" s="158"/>
      <c r="AA46" s="159"/>
      <c r="AB46" s="160"/>
      <c r="AC46" s="158"/>
      <c r="AD46" s="159"/>
      <c r="AE46" s="160"/>
      <c r="AF46" s="30" t="str">
        <f t="shared" si="0"/>
        <v>Verdal fengsel (LS)</v>
      </c>
      <c r="AG46" s="161" t="str">
        <f t="shared" si="1"/>
        <v>Verdal fengsel (LS)</v>
      </c>
      <c r="AH46" s="168">
        <v>55.657499999999999</v>
      </c>
      <c r="AI46" s="162">
        <v>47.493199999999995</v>
      </c>
      <c r="AJ46" s="163">
        <v>4.4192</v>
      </c>
      <c r="AK46" s="162">
        <v>0</v>
      </c>
      <c r="AL46" s="162">
        <v>0</v>
      </c>
      <c r="AM46" s="162">
        <v>0</v>
      </c>
      <c r="AN46" s="162">
        <v>0</v>
      </c>
      <c r="AO46" s="162">
        <v>3.5177999999999998</v>
      </c>
      <c r="AP46" s="163">
        <v>0.22739999999999999</v>
      </c>
      <c r="AQ46" s="79">
        <f t="shared" si="2"/>
        <v>51.010999999999996</v>
      </c>
      <c r="AR46" s="79">
        <f t="shared" si="3"/>
        <v>4.6466000000000003</v>
      </c>
    </row>
    <row r="47" spans="1:44" s="30" customFormat="1">
      <c r="A47" s="70">
        <v>47</v>
      </c>
      <c r="B47" s="30" t="s">
        <v>1244</v>
      </c>
      <c r="C47" s="30">
        <v>1</v>
      </c>
      <c r="D47" s="157"/>
      <c r="E47" s="158"/>
      <c r="F47" s="158"/>
      <c r="G47" s="158"/>
      <c r="H47" s="158"/>
      <c r="I47" s="158"/>
      <c r="J47" s="158"/>
      <c r="K47" s="158"/>
      <c r="L47" s="158"/>
      <c r="M47" s="158"/>
      <c r="N47" s="158"/>
      <c r="O47" s="157"/>
      <c r="P47" s="158"/>
      <c r="Q47" s="158"/>
      <c r="R47" s="158"/>
      <c r="S47" s="158"/>
      <c r="T47" s="158"/>
      <c r="U47" s="158"/>
      <c r="V47" s="158"/>
      <c r="W47" s="158"/>
      <c r="X47" s="158"/>
      <c r="Y47" s="158"/>
      <c r="Z47" s="158"/>
      <c r="AA47" s="159"/>
      <c r="AB47" s="160"/>
      <c r="AC47" s="158"/>
      <c r="AD47" s="159"/>
      <c r="AE47" s="160"/>
      <c r="AF47" s="30" t="str">
        <f t="shared" si="0"/>
        <v>Bodø fengsel (HS)</v>
      </c>
      <c r="AG47" s="161" t="str">
        <f t="shared" si="1"/>
        <v>Bodø fengsel (HS)</v>
      </c>
      <c r="AH47" s="168">
        <v>51.213699999999996</v>
      </c>
      <c r="AI47" s="162">
        <v>38.832900000000002</v>
      </c>
      <c r="AJ47" s="163">
        <v>0.33700000000000002</v>
      </c>
      <c r="AK47" s="162">
        <v>11.4575</v>
      </c>
      <c r="AL47" s="163">
        <v>4.1099999999999998E-2</v>
      </c>
      <c r="AM47" s="162">
        <v>0</v>
      </c>
      <c r="AN47" s="162">
        <v>0</v>
      </c>
      <c r="AO47" s="162">
        <v>0.40270000000000006</v>
      </c>
      <c r="AP47" s="163">
        <v>0.14249999999999999</v>
      </c>
      <c r="AQ47" s="79">
        <f t="shared" si="2"/>
        <v>50.693100000000008</v>
      </c>
      <c r="AR47" s="79">
        <f t="shared" si="3"/>
        <v>0.52059999999999995</v>
      </c>
    </row>
    <row r="48" spans="1:44" s="30" customFormat="1">
      <c r="A48" s="70">
        <v>48</v>
      </c>
      <c r="B48" s="30" t="s">
        <v>1245</v>
      </c>
      <c r="C48" s="30">
        <v>1</v>
      </c>
      <c r="D48" s="157"/>
      <c r="E48" s="158"/>
      <c r="F48" s="158"/>
      <c r="G48" s="158"/>
      <c r="H48" s="158"/>
      <c r="I48" s="158"/>
      <c r="J48" s="158"/>
      <c r="K48" s="158"/>
      <c r="L48" s="158"/>
      <c r="M48" s="158"/>
      <c r="N48" s="158"/>
      <c r="O48" s="157"/>
      <c r="P48" s="158"/>
      <c r="Q48" s="158"/>
      <c r="R48" s="158"/>
      <c r="S48" s="158"/>
      <c r="T48" s="158"/>
      <c r="U48" s="158"/>
      <c r="V48" s="158"/>
      <c r="W48" s="158"/>
      <c r="X48" s="158"/>
      <c r="Y48" s="158"/>
      <c r="Z48" s="158"/>
      <c r="AA48" s="159"/>
      <c r="AB48" s="160"/>
      <c r="AC48" s="158"/>
      <c r="AD48" s="159"/>
      <c r="AE48" s="160"/>
      <c r="AF48" s="30" t="str">
        <f t="shared" si="0"/>
        <v>Bodø fengsel Fauske (LS)</v>
      </c>
      <c r="AG48" s="161" t="str">
        <f t="shared" si="1"/>
        <v>Bodø fengsel Fauske (LS)</v>
      </c>
      <c r="AH48" s="168">
        <v>17.342500000000001</v>
      </c>
      <c r="AI48" s="162">
        <v>17.178100000000001</v>
      </c>
      <c r="AJ48" s="162">
        <v>0</v>
      </c>
      <c r="AK48" s="162">
        <v>0</v>
      </c>
      <c r="AL48" s="162">
        <v>0</v>
      </c>
      <c r="AM48" s="162">
        <v>0</v>
      </c>
      <c r="AN48" s="162">
        <v>0</v>
      </c>
      <c r="AO48" s="162">
        <v>0.16439999999999999</v>
      </c>
      <c r="AP48" s="162">
        <v>0</v>
      </c>
      <c r="AQ48" s="79">
        <f t="shared" si="2"/>
        <v>17.342500000000001</v>
      </c>
      <c r="AR48" s="79">
        <f t="shared" si="3"/>
        <v>0</v>
      </c>
    </row>
    <row r="49" spans="1:44" s="30" customFormat="1">
      <c r="A49" s="70">
        <v>49</v>
      </c>
      <c r="B49" s="30" t="s">
        <v>1246</v>
      </c>
      <c r="C49" s="30">
        <v>1</v>
      </c>
      <c r="D49" s="157"/>
      <c r="E49" s="158"/>
      <c r="F49" s="158"/>
      <c r="G49" s="158"/>
      <c r="H49" s="158"/>
      <c r="I49" s="158"/>
      <c r="J49" s="158"/>
      <c r="K49" s="158"/>
      <c r="L49" s="158"/>
      <c r="M49" s="158"/>
      <c r="N49" s="158"/>
      <c r="O49" s="157"/>
      <c r="P49" s="158"/>
      <c r="Q49" s="158"/>
      <c r="R49" s="158"/>
      <c r="S49" s="158"/>
      <c r="T49" s="158"/>
      <c r="U49" s="158"/>
      <c r="V49" s="158"/>
      <c r="W49" s="158"/>
      <c r="X49" s="158"/>
      <c r="Y49" s="158"/>
      <c r="Z49" s="158"/>
      <c r="AA49" s="159"/>
      <c r="AB49" s="160"/>
      <c r="AC49" s="158"/>
      <c r="AD49" s="159"/>
      <c r="AE49" s="160"/>
      <c r="AF49" s="30" t="str">
        <f t="shared" si="0"/>
        <v>Mosjøen fengsel (HS)</v>
      </c>
      <c r="AG49" s="161" t="str">
        <f t="shared" si="1"/>
        <v>Mosjøen fengsel (HS)</v>
      </c>
      <c r="AH49" s="76">
        <v>12.6685</v>
      </c>
      <c r="AI49" s="162">
        <v>6.6684999999999999</v>
      </c>
      <c r="AJ49" s="163">
        <v>0.13150000000000001</v>
      </c>
      <c r="AK49" s="162">
        <v>5.3151000000000002</v>
      </c>
      <c r="AL49" s="163">
        <v>9.3200000000000005E-2</v>
      </c>
      <c r="AM49" s="162">
        <v>0</v>
      </c>
      <c r="AN49" s="162">
        <v>0</v>
      </c>
      <c r="AO49" s="162">
        <v>0.46029999999999999</v>
      </c>
      <c r="AP49" s="162">
        <v>0</v>
      </c>
      <c r="AQ49" s="79">
        <f t="shared" si="2"/>
        <v>12.443899999999999</v>
      </c>
      <c r="AR49" s="79">
        <f t="shared" si="3"/>
        <v>0.22470000000000001</v>
      </c>
    </row>
    <row r="50" spans="1:44" s="30" customFormat="1">
      <c r="A50" s="70">
        <v>50</v>
      </c>
      <c r="B50" s="30" t="s">
        <v>1205</v>
      </c>
      <c r="C50" s="30">
        <v>2</v>
      </c>
      <c r="D50" s="157"/>
      <c r="E50" s="158"/>
      <c r="F50" s="158"/>
      <c r="G50" s="158"/>
      <c r="H50" s="158"/>
      <c r="I50" s="158"/>
      <c r="J50" s="158"/>
      <c r="K50" s="158"/>
      <c r="L50" s="158"/>
      <c r="M50" s="158"/>
      <c r="N50" s="158"/>
      <c r="O50" s="157"/>
      <c r="P50" s="158"/>
      <c r="Q50" s="158"/>
      <c r="R50" s="158"/>
      <c r="S50" s="158"/>
      <c r="T50" s="158"/>
      <c r="U50" s="158"/>
      <c r="V50" s="158"/>
      <c r="W50" s="158"/>
      <c r="X50" s="158"/>
      <c r="Y50" s="158"/>
      <c r="Z50" s="158"/>
      <c r="AA50" s="159"/>
      <c r="AB50" s="160"/>
      <c r="AC50" s="158"/>
      <c r="AD50" s="159"/>
      <c r="AE50" s="160"/>
      <c r="AF50" s="30" t="str">
        <f t="shared" si="0"/>
        <v>Tromsø</v>
      </c>
      <c r="AG50" s="161" t="str">
        <f t="shared" si="1"/>
        <v>Tromsø</v>
      </c>
      <c r="AH50" s="168">
        <v>68.509600000000006</v>
      </c>
      <c r="AI50" s="162">
        <v>51.112299999999998</v>
      </c>
      <c r="AJ50" s="163">
        <v>3.5123000000000002</v>
      </c>
      <c r="AK50" s="162">
        <v>11.788999999999998</v>
      </c>
      <c r="AL50" s="163">
        <v>0.24929999999999999</v>
      </c>
      <c r="AM50" s="162">
        <v>0.11509999999999999</v>
      </c>
      <c r="AN50" s="162">
        <v>0</v>
      </c>
      <c r="AO50" s="162">
        <v>1.4630000000000001</v>
      </c>
      <c r="AP50" s="163">
        <v>0.26850000000000002</v>
      </c>
      <c r="AQ50" s="79">
        <f t="shared" si="2"/>
        <v>64.479399999999984</v>
      </c>
      <c r="AR50" s="79">
        <f t="shared" si="3"/>
        <v>4.0301</v>
      </c>
    </row>
    <row r="51" spans="1:44" s="30" customFormat="1">
      <c r="A51" s="70">
        <v>51</v>
      </c>
      <c r="B51" s="30" t="s">
        <v>1206</v>
      </c>
      <c r="C51" s="30">
        <v>2</v>
      </c>
      <c r="D51" s="157"/>
      <c r="E51" s="158"/>
      <c r="F51" s="158"/>
      <c r="G51" s="158"/>
      <c r="H51" s="158"/>
      <c r="I51" s="158"/>
      <c r="J51" s="158"/>
      <c r="K51" s="158"/>
      <c r="L51" s="158"/>
      <c r="M51" s="158"/>
      <c r="N51" s="158"/>
      <c r="O51" s="157"/>
      <c r="P51" s="158"/>
      <c r="Q51" s="158"/>
      <c r="R51" s="158"/>
      <c r="S51" s="158"/>
      <c r="T51" s="158"/>
      <c r="U51" s="158"/>
      <c r="V51" s="158"/>
      <c r="W51" s="158"/>
      <c r="X51" s="158"/>
      <c r="Y51" s="158"/>
      <c r="Z51" s="158"/>
      <c r="AA51" s="159"/>
      <c r="AB51" s="160"/>
      <c r="AC51" s="158"/>
      <c r="AD51" s="159"/>
      <c r="AE51" s="160"/>
      <c r="AF51" s="30" t="str">
        <f t="shared" si="0"/>
        <v>Vadsø</v>
      </c>
      <c r="AG51" s="161" t="str">
        <f t="shared" si="1"/>
        <v>Vadsø</v>
      </c>
      <c r="AH51" s="168">
        <v>36.673999999999999</v>
      </c>
      <c r="AI51" s="162">
        <v>29.221900000000002</v>
      </c>
      <c r="AJ51" s="162">
        <v>0</v>
      </c>
      <c r="AK51" s="162">
        <v>6.1670999999999996</v>
      </c>
      <c r="AL51" s="162">
        <v>0</v>
      </c>
      <c r="AM51" s="162">
        <v>0.43009999999999998</v>
      </c>
      <c r="AN51" s="162">
        <v>0</v>
      </c>
      <c r="AO51" s="162">
        <v>0.8548</v>
      </c>
      <c r="AP51" s="162">
        <v>0</v>
      </c>
      <c r="AQ51" s="79">
        <f t="shared" si="2"/>
        <v>36.673900000000003</v>
      </c>
      <c r="AR51" s="79">
        <f t="shared" si="3"/>
        <v>0</v>
      </c>
    </row>
    <row r="52" spans="1:44">
      <c r="A52" s="7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I52" s="30"/>
      <c r="AJ52" s="30"/>
      <c r="AK52" s="30"/>
      <c r="AL52" s="30"/>
      <c r="AM52" s="30"/>
      <c r="AN52" s="30"/>
      <c r="AO52" s="30"/>
      <c r="AP52" s="30"/>
    </row>
    <row r="53" spans="1:44">
      <c r="A53" s="70"/>
      <c r="AI53" s="30"/>
      <c r="AJ53" s="30"/>
      <c r="AK53" s="30"/>
      <c r="AL53" s="30"/>
      <c r="AM53" s="30"/>
      <c r="AN53" s="30"/>
      <c r="AO53" s="30"/>
      <c r="AP53" s="30"/>
    </row>
  </sheetData>
  <sortState xmlns:xlrd2="http://schemas.microsoft.com/office/spreadsheetml/2017/richdata2" ref="A3:AE50">
    <sortCondition ref="A3:A50"/>
  </sortState>
  <mergeCells count="5">
    <mergeCell ref="AQ2:AR2"/>
    <mergeCell ref="D2:N2"/>
    <mergeCell ref="O2:Y2"/>
    <mergeCell ref="Z2:AB2"/>
    <mergeCell ref="AC2:AE2"/>
  </mergeCell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AM62"/>
  <sheetViews>
    <sheetView zoomScale="70" zoomScaleNormal="70" zoomScalePageLayoutView="70" workbookViewId="0">
      <selection activeCell="G61" sqref="G61"/>
    </sheetView>
  </sheetViews>
  <sheetFormatPr baseColWidth="10" defaultColWidth="11.453125" defaultRowHeight="14.5"/>
  <cols>
    <col min="2" max="2" width="29.26953125" customWidth="1"/>
    <col min="21" max="21" width="15.453125" customWidth="1"/>
    <col min="33" max="33" width="35.7265625" bestFit="1" customWidth="1"/>
    <col min="38" max="38" width="45.7265625" bestFit="1" customWidth="1"/>
  </cols>
  <sheetData>
    <row r="1" spans="1:34">
      <c r="A1" s="68"/>
      <c r="B1" s="68"/>
      <c r="C1" s="68"/>
      <c r="D1" s="649" t="s">
        <v>1247</v>
      </c>
      <c r="E1" s="649"/>
      <c r="F1" s="649"/>
      <c r="G1" s="649"/>
      <c r="H1" s="649"/>
      <c r="I1" s="649"/>
      <c r="J1" s="649"/>
      <c r="K1" s="649"/>
      <c r="L1" s="649"/>
      <c r="M1" s="649"/>
      <c r="N1" s="649"/>
      <c r="O1" s="649"/>
      <c r="P1" s="650" t="s">
        <v>1249</v>
      </c>
      <c r="Q1" s="651"/>
      <c r="R1" s="651"/>
      <c r="S1" s="651"/>
      <c r="V1" s="82" t="s">
        <v>1256</v>
      </c>
      <c r="W1" s="83" t="s">
        <v>1253</v>
      </c>
      <c r="X1" s="83"/>
      <c r="Y1" s="83" t="s">
        <v>1257</v>
      </c>
      <c r="Z1" s="83"/>
      <c r="AA1" s="83" t="s">
        <v>1258</v>
      </c>
      <c r="AB1" s="83"/>
      <c r="AC1" s="83" t="s">
        <v>1254</v>
      </c>
      <c r="AD1" s="83"/>
      <c r="AE1" s="644" t="s">
        <v>1260</v>
      </c>
      <c r="AF1" s="644"/>
    </row>
    <row r="2" spans="1:34">
      <c r="A2" s="68" t="s">
        <v>1215</v>
      </c>
      <c r="B2" s="68"/>
      <c r="C2" s="68"/>
      <c r="D2" s="68">
        <v>15</v>
      </c>
      <c r="E2" s="68">
        <v>16</v>
      </c>
      <c r="F2" s="68">
        <v>17</v>
      </c>
      <c r="G2" s="68" t="s">
        <v>1186</v>
      </c>
      <c r="H2" s="68" t="s">
        <v>1187</v>
      </c>
      <c r="I2" s="68" t="s">
        <v>1057</v>
      </c>
      <c r="J2" s="68" t="s">
        <v>1188</v>
      </c>
      <c r="K2" s="68" t="s">
        <v>1189</v>
      </c>
      <c r="L2" s="68" t="s">
        <v>1190</v>
      </c>
      <c r="M2" s="68" t="s">
        <v>1191</v>
      </c>
      <c r="N2" s="68" t="s">
        <v>1192</v>
      </c>
      <c r="O2" s="68" t="s">
        <v>1248</v>
      </c>
      <c r="P2" s="2" t="s">
        <v>1195</v>
      </c>
      <c r="Q2" s="2" t="s">
        <v>1196</v>
      </c>
      <c r="R2" s="2" t="s">
        <v>1197</v>
      </c>
      <c r="S2" s="68" t="s">
        <v>1248</v>
      </c>
      <c r="T2" s="69" t="s">
        <v>1250</v>
      </c>
      <c r="V2" s="82"/>
      <c r="W2" s="84" t="s">
        <v>1096</v>
      </c>
      <c r="X2" s="84" t="s">
        <v>1097</v>
      </c>
      <c r="Y2" s="84" t="s">
        <v>1096</v>
      </c>
      <c r="Z2" s="84" t="s">
        <v>1097</v>
      </c>
      <c r="AA2" s="84" t="s">
        <v>1096</v>
      </c>
      <c r="AB2" s="84" t="s">
        <v>1097</v>
      </c>
      <c r="AC2" s="84" t="s">
        <v>1096</v>
      </c>
      <c r="AD2" s="84" t="s">
        <v>1097</v>
      </c>
      <c r="AE2" s="84" t="s">
        <v>987</v>
      </c>
      <c r="AF2" s="84" t="s">
        <v>988</v>
      </c>
    </row>
    <row r="3" spans="1:34">
      <c r="A3" s="70"/>
      <c r="B3" s="70"/>
      <c r="C3" s="70"/>
      <c r="D3" s="70"/>
      <c r="E3" s="70"/>
      <c r="F3" s="70"/>
      <c r="G3" s="70"/>
      <c r="H3" s="70"/>
      <c r="I3" s="70"/>
      <c r="J3" s="70"/>
      <c r="K3" s="70"/>
      <c r="L3" s="70"/>
      <c r="M3" s="70"/>
      <c r="N3" s="70"/>
      <c r="O3" s="70"/>
      <c r="P3" s="71"/>
      <c r="Q3" s="71"/>
      <c r="R3" s="71"/>
      <c r="S3" s="70"/>
      <c r="T3" s="70"/>
    </row>
    <row r="4" spans="1:34">
      <c r="A4" s="70">
        <v>4</v>
      </c>
      <c r="B4" s="170" t="str">
        <f>'Dat4'!B4</f>
        <v>Bredtveit</v>
      </c>
      <c r="C4" s="70"/>
      <c r="D4">
        <f>('Dat4'!D4+'Dat4'!O4)/2</f>
        <v>0</v>
      </c>
      <c r="E4">
        <f>('Dat4'!E4+'Dat4'!P4)/2</f>
        <v>0</v>
      </c>
      <c r="F4">
        <f>('Dat4'!F4+'Dat4'!Q4)/2</f>
        <v>0</v>
      </c>
      <c r="G4">
        <f>('Dat4'!G4+'Dat4'!R4)/2</f>
        <v>0</v>
      </c>
      <c r="H4">
        <f>('Dat4'!H4+'Dat4'!S4)/2</f>
        <v>0</v>
      </c>
      <c r="I4">
        <f>('Dat4'!I4+'Dat4'!T4)/2</f>
        <v>0</v>
      </c>
      <c r="J4">
        <f>('Dat4'!J4+'Dat4'!U4)/2</f>
        <v>0</v>
      </c>
      <c r="K4">
        <f>('Dat4'!K4+'Dat4'!V4)/2</f>
        <v>0</v>
      </c>
      <c r="L4">
        <f>('Dat4'!L4+'Dat4'!W4)/2</f>
        <v>0</v>
      </c>
      <c r="M4">
        <f>('Dat4'!M4+'Dat4'!X4)/2</f>
        <v>0</v>
      </c>
      <c r="N4">
        <f>('Dat4'!N4+'Dat4'!Y4)/2</f>
        <v>0</v>
      </c>
      <c r="O4" s="12">
        <f>SUM(D4:N4)</f>
        <v>0</v>
      </c>
      <c r="P4">
        <f>('Dat4'!Z4+'Dat4'!AC4)/2</f>
        <v>0</v>
      </c>
      <c r="Q4">
        <f>('Dat4'!AA4+'Dat4'!AD4)/2</f>
        <v>0</v>
      </c>
      <c r="R4">
        <f>('Dat4'!AB4+'Dat4'!AE4)/2</f>
        <v>0</v>
      </c>
      <c r="S4" s="12">
        <f>SUM(P4:R4)</f>
        <v>0</v>
      </c>
      <c r="T4" s="7">
        <f>MAXA(O4,S4)</f>
        <v>0</v>
      </c>
      <c r="U4" t="str">
        <f>B4</f>
        <v>Bredtveit</v>
      </c>
      <c r="AG4" t="str">
        <f>B4</f>
        <v>Bredtveit</v>
      </c>
      <c r="AH4">
        <v>0</v>
      </c>
    </row>
    <row r="5" spans="1:34">
      <c r="A5" s="70">
        <v>5</v>
      </c>
      <c r="B5" s="70" t="str">
        <f>'Dat4'!B5</f>
        <v>Oslo</v>
      </c>
      <c r="C5" s="70"/>
      <c r="D5">
        <f>('Dat4'!D5+'Dat4'!O5)/2</f>
        <v>0</v>
      </c>
      <c r="E5">
        <f>('Dat4'!E5+'Dat4'!P5)/2</f>
        <v>0</v>
      </c>
      <c r="F5">
        <f>('Dat4'!F5+'Dat4'!Q5)/2</f>
        <v>0</v>
      </c>
      <c r="G5">
        <f>('Dat4'!G5+'Dat4'!R5)/2</f>
        <v>0</v>
      </c>
      <c r="H5">
        <f>('Dat4'!H5+'Dat4'!S5)/2</f>
        <v>0</v>
      </c>
      <c r="I5">
        <f>('Dat4'!I5+'Dat4'!T5)/2</f>
        <v>0</v>
      </c>
      <c r="J5">
        <f>('Dat4'!J5+'Dat4'!U5)/2</f>
        <v>0</v>
      </c>
      <c r="K5">
        <f>('Dat4'!K5+'Dat4'!V5)/2</f>
        <v>0</v>
      </c>
      <c r="L5">
        <f>('Dat4'!L5+'Dat4'!W5)/2</f>
        <v>0</v>
      </c>
      <c r="M5">
        <f>('Dat4'!M5+'Dat4'!X5)/2</f>
        <v>0</v>
      </c>
      <c r="N5">
        <f>('Dat4'!N5+'Dat4'!Y5)/2</f>
        <v>0</v>
      </c>
      <c r="O5" s="12">
        <f>SUM(D5:N5)</f>
        <v>0</v>
      </c>
      <c r="P5">
        <f>('Dat4'!Z5+'Dat4'!AC5)/2</f>
        <v>0</v>
      </c>
      <c r="Q5">
        <f>('Dat4'!AA5+'Dat4'!AD5)/2</f>
        <v>0</v>
      </c>
      <c r="R5">
        <f>('Dat4'!AB5+'Dat4'!AE5)/2</f>
        <v>0</v>
      </c>
      <c r="S5" s="12">
        <f>SUM(P5:R5)</f>
        <v>0</v>
      </c>
      <c r="T5" s="7">
        <f>MAXA(O5,S5)</f>
        <v>0</v>
      </c>
      <c r="U5" t="str">
        <f t="shared" ref="U5:U51" si="0">B5</f>
        <v>Oslo</v>
      </c>
      <c r="V5" s="76">
        <v>375.44380000000007</v>
      </c>
      <c r="W5" s="77">
        <v>146.14789999999999</v>
      </c>
      <c r="X5" s="77">
        <v>0</v>
      </c>
      <c r="Y5" s="77">
        <v>227.0521</v>
      </c>
      <c r="Z5" s="77">
        <v>0</v>
      </c>
      <c r="AA5" s="77">
        <v>0.25750000000000001</v>
      </c>
      <c r="AB5" s="77">
        <v>0</v>
      </c>
      <c r="AC5" s="77">
        <v>1.9863</v>
      </c>
      <c r="AD5" s="77">
        <v>0.41</v>
      </c>
      <c r="AE5" s="79">
        <f t="shared" ref="AE5:AF13" si="1">W5+Y5+AA5+AC5</f>
        <v>375.44380000000001</v>
      </c>
      <c r="AF5" s="79">
        <f t="shared" si="1"/>
        <v>0.41</v>
      </c>
      <c r="AG5" t="str">
        <f t="shared" ref="AG5:AG51" si="2">B5</f>
        <v>Oslo</v>
      </c>
      <c r="AH5">
        <v>1</v>
      </c>
    </row>
    <row r="6" spans="1:34">
      <c r="A6" s="70">
        <v>6</v>
      </c>
      <c r="B6" s="70" t="str">
        <f>'Dat4'!B6</f>
        <v>Ila fengsel og forvaringssanstalt (HS)</v>
      </c>
      <c r="C6" s="70"/>
      <c r="D6">
        <f>('Dat4'!D6+'Dat4'!O6)/2</f>
        <v>0</v>
      </c>
      <c r="E6">
        <f>('Dat4'!E6+'Dat4'!P6)/2</f>
        <v>0</v>
      </c>
      <c r="F6">
        <f>('Dat4'!F6+'Dat4'!Q6)/2</f>
        <v>0</v>
      </c>
      <c r="G6">
        <f>('Dat4'!G6+'Dat4'!R6)/2</f>
        <v>0</v>
      </c>
      <c r="H6">
        <f>('Dat4'!H6+'Dat4'!S6)/2</f>
        <v>0</v>
      </c>
      <c r="I6">
        <f>('Dat4'!I6+'Dat4'!T6)/2</f>
        <v>0</v>
      </c>
      <c r="J6">
        <f>('Dat4'!J6+'Dat4'!U6)/2</f>
        <v>0</v>
      </c>
      <c r="K6">
        <f>('Dat4'!K6+'Dat4'!V6)/2</f>
        <v>0</v>
      </c>
      <c r="L6">
        <f>('Dat4'!L6+'Dat4'!W6)/2</f>
        <v>0</v>
      </c>
      <c r="M6">
        <f>('Dat4'!M6+'Dat4'!X6)/2</f>
        <v>0</v>
      </c>
      <c r="N6">
        <f>('Dat4'!N6+'Dat4'!Y6)/2</f>
        <v>0</v>
      </c>
      <c r="O6" s="12">
        <f t="shared" ref="O6:O49" si="3">SUM(D6:N6)</f>
        <v>0</v>
      </c>
      <c r="P6">
        <f>('Dat4'!Z6+'Dat4'!AC6)/2</f>
        <v>0</v>
      </c>
      <c r="Q6">
        <f>('Dat4'!AA6+'Dat4'!AD6)/2</f>
        <v>0</v>
      </c>
      <c r="R6">
        <f>('Dat4'!AB6+'Dat4'!AE6)/2</f>
        <v>0</v>
      </c>
      <c r="S6" s="12">
        <f>SUM(P6:R6)</f>
        <v>0</v>
      </c>
      <c r="T6" s="7">
        <f t="shared" ref="T6:T49" si="4">MAXA(O6,S6)</f>
        <v>0</v>
      </c>
      <c r="U6" t="str">
        <f t="shared" si="0"/>
        <v>Ila fengsel og forvaringssanstalt (HS)</v>
      </c>
      <c r="V6" s="76">
        <v>117.4932</v>
      </c>
      <c r="W6" s="77">
        <v>38.778100000000002</v>
      </c>
      <c r="X6" s="77">
        <v>0</v>
      </c>
      <c r="Y6" s="77">
        <v>17.101400000000002</v>
      </c>
      <c r="Z6" s="77">
        <v>0</v>
      </c>
      <c r="AA6" s="77">
        <v>61.536999999999999</v>
      </c>
      <c r="AB6" s="77">
        <v>0</v>
      </c>
      <c r="AC6" s="77">
        <v>7.6700000000000004E-2</v>
      </c>
      <c r="AD6" s="77">
        <v>0</v>
      </c>
      <c r="AE6" s="79">
        <f t="shared" si="1"/>
        <v>117.49320000000002</v>
      </c>
      <c r="AF6" s="79">
        <f t="shared" si="1"/>
        <v>0</v>
      </c>
      <c r="AG6" t="str">
        <f t="shared" si="2"/>
        <v>Ila fengsel og forvaringssanstalt (HS)</v>
      </c>
      <c r="AH6">
        <v>1</v>
      </c>
    </row>
    <row r="7" spans="1:34">
      <c r="A7" s="70">
        <v>7</v>
      </c>
      <c r="B7" s="70" t="str">
        <f>'Dat4'!B7</f>
        <v>Ullersmo fengsel (HS)</v>
      </c>
      <c r="C7" s="70"/>
      <c r="D7">
        <f>('Dat4'!D7+'Dat4'!O7)/2</f>
        <v>0</v>
      </c>
      <c r="E7">
        <f>('Dat4'!E7+'Dat4'!P7)/2</f>
        <v>0</v>
      </c>
      <c r="F7">
        <f>('Dat4'!F7+'Dat4'!Q7)/2</f>
        <v>0</v>
      </c>
      <c r="G7">
        <f>('Dat4'!G7+'Dat4'!R7)/2</f>
        <v>0</v>
      </c>
      <c r="H7">
        <f>('Dat4'!H7+'Dat4'!S7)/2</f>
        <v>0</v>
      </c>
      <c r="I7">
        <f>('Dat4'!I7+'Dat4'!T7)/2</f>
        <v>0</v>
      </c>
      <c r="J7">
        <f>('Dat4'!J7+'Dat4'!U7)/2</f>
        <v>0</v>
      </c>
      <c r="K7">
        <f>('Dat4'!K7+'Dat4'!V7)/2</f>
        <v>0</v>
      </c>
      <c r="L7">
        <f>('Dat4'!L7+'Dat4'!W7)/2</f>
        <v>0</v>
      </c>
      <c r="M7">
        <f>('Dat4'!M7+'Dat4'!X7)/2</f>
        <v>0</v>
      </c>
      <c r="N7">
        <f>('Dat4'!N7+'Dat4'!Y7)/2</f>
        <v>0</v>
      </c>
      <c r="O7" s="12">
        <f t="shared" si="3"/>
        <v>0</v>
      </c>
      <c r="P7">
        <f>('Dat4'!Z7+'Dat4'!AC7)/2</f>
        <v>0</v>
      </c>
      <c r="Q7">
        <f>('Dat4'!AA7+'Dat4'!AD7)/2</f>
        <v>0</v>
      </c>
      <c r="R7">
        <f>('Dat4'!AB7+'Dat4'!AE7)/2</f>
        <v>0</v>
      </c>
      <c r="S7" s="12">
        <f t="shared" ref="S7:S49" si="5">SUM(P7:R7)</f>
        <v>0</v>
      </c>
      <c r="T7" s="7">
        <f t="shared" si="4"/>
        <v>0</v>
      </c>
      <c r="U7" t="str">
        <f t="shared" si="0"/>
        <v>Ullersmo fengsel (HS)</v>
      </c>
      <c r="V7" s="76">
        <v>183.53970000000001</v>
      </c>
      <c r="W7" s="77">
        <v>145.4932</v>
      </c>
      <c r="X7" s="77">
        <v>0</v>
      </c>
      <c r="Y7" s="77">
        <v>36.731499999999997</v>
      </c>
      <c r="Z7" s="77">
        <v>0</v>
      </c>
      <c r="AA7" s="77">
        <v>0.51780000000000004</v>
      </c>
      <c r="AB7" s="77">
        <v>0</v>
      </c>
      <c r="AC7" s="77">
        <v>0.79730000000000001</v>
      </c>
      <c r="AD7" s="77">
        <v>0</v>
      </c>
      <c r="AE7" s="79">
        <f t="shared" si="1"/>
        <v>183.53979999999999</v>
      </c>
      <c r="AF7" s="79">
        <f t="shared" si="1"/>
        <v>0</v>
      </c>
      <c r="AG7" t="str">
        <f t="shared" si="2"/>
        <v>Ullersmo fengsel (HS)</v>
      </c>
      <c r="AH7">
        <v>1</v>
      </c>
    </row>
    <row r="8" spans="1:34">
      <c r="A8" s="70">
        <v>8</v>
      </c>
      <c r="B8" s="70" t="str">
        <f>'Dat4'!B8</f>
        <v>Ullersmo fengsel Krogsrud (LS)</v>
      </c>
      <c r="C8" s="70"/>
      <c r="D8">
        <f>('Dat4'!D8+'Dat4'!O8)/2</f>
        <v>0</v>
      </c>
      <c r="E8">
        <f>('Dat4'!E8+'Dat4'!P8)/2</f>
        <v>0</v>
      </c>
      <c r="F8">
        <f>('Dat4'!F8+'Dat4'!Q8)/2</f>
        <v>0</v>
      </c>
      <c r="G8">
        <f>('Dat4'!G8+'Dat4'!R8)/2</f>
        <v>0</v>
      </c>
      <c r="H8">
        <f>('Dat4'!H8+'Dat4'!S8)/2</f>
        <v>0</v>
      </c>
      <c r="I8">
        <f>('Dat4'!I8+'Dat4'!T8)/2</f>
        <v>0</v>
      </c>
      <c r="J8">
        <f>('Dat4'!J8+'Dat4'!U8)/2</f>
        <v>0</v>
      </c>
      <c r="K8">
        <f>('Dat4'!K8+'Dat4'!V8)/2</f>
        <v>0</v>
      </c>
      <c r="L8">
        <f>('Dat4'!L8+'Dat4'!W8)/2</f>
        <v>0</v>
      </c>
      <c r="M8">
        <f>('Dat4'!M8+'Dat4'!X8)/2</f>
        <v>0</v>
      </c>
      <c r="N8">
        <f>('Dat4'!N8+'Dat4'!Y8)/2</f>
        <v>0</v>
      </c>
      <c r="O8" s="12">
        <f t="shared" si="3"/>
        <v>0</v>
      </c>
      <c r="P8">
        <f>('Dat4'!Z8+'Dat4'!AC8)/2</f>
        <v>0</v>
      </c>
      <c r="Q8">
        <f>('Dat4'!AA8+'Dat4'!AD8)/2</f>
        <v>0</v>
      </c>
      <c r="R8">
        <f>('Dat4'!AB8+'Dat4'!AE8)/2</f>
        <v>0</v>
      </c>
      <c r="S8" s="12">
        <f t="shared" si="5"/>
        <v>0</v>
      </c>
      <c r="T8" s="7">
        <f t="shared" si="4"/>
        <v>0</v>
      </c>
      <c r="U8" t="str">
        <f t="shared" si="0"/>
        <v>Ullersmo fengsel Krogsrud (LS)</v>
      </c>
      <c r="V8" s="76">
        <v>56.386299999999999</v>
      </c>
      <c r="W8" s="77">
        <v>55.298599999999993</v>
      </c>
      <c r="X8" s="77">
        <v>0</v>
      </c>
      <c r="Y8" s="77">
        <v>0</v>
      </c>
      <c r="Z8" s="77">
        <v>0</v>
      </c>
      <c r="AA8" s="77">
        <v>0.62470000000000003</v>
      </c>
      <c r="AB8" s="77">
        <v>0</v>
      </c>
      <c r="AC8" s="77">
        <v>0.46300000000000002</v>
      </c>
      <c r="AD8" s="77">
        <v>0</v>
      </c>
      <c r="AE8" s="79">
        <f t="shared" ref="AE8:AE13" si="6">W8+Y8+AA8+AC8</f>
        <v>56.386299999999991</v>
      </c>
      <c r="AF8" s="79">
        <f t="shared" si="1"/>
        <v>0</v>
      </c>
      <c r="AG8" t="str">
        <f t="shared" si="2"/>
        <v>Ullersmo fengsel Krogsrud (LS)</v>
      </c>
      <c r="AH8">
        <v>2</v>
      </c>
    </row>
    <row r="9" spans="1:34">
      <c r="A9" s="70">
        <v>9</v>
      </c>
      <c r="B9" s="70" t="str">
        <f>'Dat4'!B9</f>
        <v>Sarpsborg fengsel (HS)</v>
      </c>
      <c r="C9" s="70"/>
      <c r="D9">
        <f>('Dat4'!D9+'Dat4'!O9)/2</f>
        <v>0</v>
      </c>
      <c r="E9">
        <f>('Dat4'!E9+'Dat4'!P9)/2</f>
        <v>0</v>
      </c>
      <c r="F9">
        <f>('Dat4'!F9+'Dat4'!Q9)/2</f>
        <v>0</v>
      </c>
      <c r="G9">
        <f>('Dat4'!G9+'Dat4'!R9)/2</f>
        <v>0</v>
      </c>
      <c r="H9">
        <f>('Dat4'!H9+'Dat4'!S9)/2</f>
        <v>0</v>
      </c>
      <c r="I9">
        <f>('Dat4'!I9+'Dat4'!T9)/2</f>
        <v>0</v>
      </c>
      <c r="J9">
        <f>('Dat4'!J9+'Dat4'!U9)/2</f>
        <v>0</v>
      </c>
      <c r="K9">
        <f>('Dat4'!K9+'Dat4'!V9)/2</f>
        <v>0</v>
      </c>
      <c r="L9">
        <f>('Dat4'!L9+'Dat4'!W9)/2</f>
        <v>0</v>
      </c>
      <c r="M9">
        <f>('Dat4'!M9+'Dat4'!X9)/2</f>
        <v>0</v>
      </c>
      <c r="N9">
        <f>('Dat4'!N9+'Dat4'!Y9)/2</f>
        <v>0</v>
      </c>
      <c r="O9" s="12">
        <f t="shared" si="3"/>
        <v>0</v>
      </c>
      <c r="P9">
        <f>('Dat4'!Z9+'Dat4'!AC9)/2</f>
        <v>0</v>
      </c>
      <c r="Q9">
        <f>('Dat4'!AA9+'Dat4'!AD9)/2</f>
        <v>0</v>
      </c>
      <c r="R9">
        <f>('Dat4'!AB9+'Dat4'!AE9)/2</f>
        <v>0</v>
      </c>
      <c r="S9" s="12">
        <f t="shared" si="5"/>
        <v>0</v>
      </c>
      <c r="T9" s="7">
        <f t="shared" si="4"/>
        <v>0</v>
      </c>
      <c r="U9" t="str">
        <f t="shared" si="0"/>
        <v>Sarpsborg fengsel (HS)</v>
      </c>
      <c r="V9" s="76">
        <v>24.276700000000002</v>
      </c>
      <c r="W9" s="77">
        <v>4.1260000000000003</v>
      </c>
      <c r="X9" s="77">
        <v>0</v>
      </c>
      <c r="Y9" s="77">
        <v>18.180800000000001</v>
      </c>
      <c r="Z9" s="78">
        <v>1.8657999999999999</v>
      </c>
      <c r="AA9" s="77">
        <v>6.5799999999999997E-2</v>
      </c>
      <c r="AB9" s="77">
        <v>0</v>
      </c>
      <c r="AC9" s="77">
        <v>3.8399999999999997E-2</v>
      </c>
      <c r="AD9" s="77">
        <v>0</v>
      </c>
      <c r="AE9" s="79">
        <f t="shared" si="6"/>
        <v>22.411000000000001</v>
      </c>
      <c r="AF9" s="79">
        <f t="shared" si="1"/>
        <v>1.8657999999999999</v>
      </c>
      <c r="AG9" t="str">
        <f t="shared" si="2"/>
        <v>Sarpsborg fengsel (HS)</v>
      </c>
      <c r="AH9">
        <v>1</v>
      </c>
    </row>
    <row r="10" spans="1:34">
      <c r="A10" s="70">
        <v>10</v>
      </c>
      <c r="B10" s="70" t="str">
        <f>'Dat4'!B10</f>
        <v>Ravneberget fengsel (HS)</v>
      </c>
      <c r="C10" s="70"/>
      <c r="D10">
        <f>('Dat4'!D10+'Dat4'!O10)/2</f>
        <v>0</v>
      </c>
      <c r="E10">
        <f>('Dat4'!E10+'Dat4'!P10)/2</f>
        <v>0</v>
      </c>
      <c r="F10">
        <f>('Dat4'!F10+'Dat4'!Q10)/2</f>
        <v>0</v>
      </c>
      <c r="G10">
        <f>('Dat4'!G10+'Dat4'!R10)/2</f>
        <v>0</v>
      </c>
      <c r="H10">
        <f>('Dat4'!H10+'Dat4'!S10)/2</f>
        <v>0</v>
      </c>
      <c r="I10">
        <f>('Dat4'!I10+'Dat4'!T10)/2</f>
        <v>0</v>
      </c>
      <c r="J10">
        <f>('Dat4'!J10+'Dat4'!U10)/2</f>
        <v>0</v>
      </c>
      <c r="K10">
        <f>('Dat4'!K10+'Dat4'!V10)/2</f>
        <v>0</v>
      </c>
      <c r="L10">
        <f>('Dat4'!L10+'Dat4'!W10)/2</f>
        <v>0</v>
      </c>
      <c r="M10">
        <f>('Dat4'!M10+'Dat4'!X10)/2</f>
        <v>0</v>
      </c>
      <c r="N10">
        <f>('Dat4'!N10+'Dat4'!Y10)/2</f>
        <v>0</v>
      </c>
      <c r="O10" s="12">
        <f t="shared" si="3"/>
        <v>0</v>
      </c>
      <c r="P10">
        <f>('Dat4'!Z10+'Dat4'!AC10)/2</f>
        <v>0</v>
      </c>
      <c r="Q10">
        <f>('Dat4'!AA10+'Dat4'!AD10)/2</f>
        <v>0</v>
      </c>
      <c r="R10">
        <f>('Dat4'!AB10+'Dat4'!AE10)/2</f>
        <v>0</v>
      </c>
      <c r="S10" s="12">
        <f t="shared" si="5"/>
        <v>0</v>
      </c>
      <c r="T10" s="7">
        <f t="shared" si="4"/>
        <v>0</v>
      </c>
      <c r="U10" t="str">
        <f t="shared" si="0"/>
        <v>Ravneberget fengsel (HS)</v>
      </c>
      <c r="V10" s="76">
        <v>50.0411</v>
      </c>
      <c r="W10" s="77">
        <v>0</v>
      </c>
      <c r="X10" s="78">
        <v>32.884900000000002</v>
      </c>
      <c r="Y10" s="77">
        <v>0</v>
      </c>
      <c r="Z10" s="78">
        <v>14.841100000000001</v>
      </c>
      <c r="AA10" s="77">
        <v>0</v>
      </c>
      <c r="AB10" s="77">
        <v>0</v>
      </c>
      <c r="AC10" s="77">
        <v>0</v>
      </c>
      <c r="AD10" s="78">
        <v>2.3151000000000002</v>
      </c>
      <c r="AE10" s="79">
        <f t="shared" si="6"/>
        <v>0</v>
      </c>
      <c r="AF10" s="79">
        <f t="shared" si="1"/>
        <v>50.0411</v>
      </c>
      <c r="AG10" t="str">
        <f t="shared" si="2"/>
        <v>Ravneberget fengsel (HS)</v>
      </c>
      <c r="AH10">
        <v>1</v>
      </c>
    </row>
    <row r="11" spans="1:34">
      <c r="A11" s="70">
        <v>11</v>
      </c>
      <c r="B11" s="70" t="str">
        <f>'Dat4'!B11</f>
        <v>Indre Østfold fengsel Eidsberg (LS)</v>
      </c>
      <c r="C11" s="70"/>
      <c r="D11">
        <f>('Dat4'!D11+'Dat4'!O11)/2</f>
        <v>0</v>
      </c>
      <c r="E11">
        <f>('Dat4'!E11+'Dat4'!P11)/2</f>
        <v>0</v>
      </c>
      <c r="F11">
        <f>('Dat4'!F11+'Dat4'!Q11)/2</f>
        <v>0</v>
      </c>
      <c r="G11">
        <f>('Dat4'!G11+'Dat4'!R11)/2</f>
        <v>0</v>
      </c>
      <c r="H11">
        <f>('Dat4'!H11+'Dat4'!S11)/2</f>
        <v>0</v>
      </c>
      <c r="I11">
        <f>('Dat4'!I11+'Dat4'!T11)/2</f>
        <v>0</v>
      </c>
      <c r="J11">
        <f>('Dat4'!J11+'Dat4'!U11)/2</f>
        <v>0</v>
      </c>
      <c r="K11">
        <f>('Dat4'!K11+'Dat4'!V11)/2</f>
        <v>0</v>
      </c>
      <c r="L11">
        <f>('Dat4'!L11+'Dat4'!W11)/2</f>
        <v>0</v>
      </c>
      <c r="M11">
        <f>('Dat4'!M11+'Dat4'!X11)/2</f>
        <v>0</v>
      </c>
      <c r="N11">
        <f>('Dat4'!N11+'Dat4'!Y11)/2</f>
        <v>0</v>
      </c>
      <c r="O11" s="12">
        <f t="shared" si="3"/>
        <v>0</v>
      </c>
      <c r="P11">
        <f>('Dat4'!Z11+'Dat4'!AC11)/2</f>
        <v>0</v>
      </c>
      <c r="Q11">
        <f>('Dat4'!AA11+'Dat4'!AD11)/2</f>
        <v>0</v>
      </c>
      <c r="R11">
        <f>('Dat4'!AB11+'Dat4'!AE11)/2</f>
        <v>0</v>
      </c>
      <c r="S11" s="12">
        <f t="shared" si="5"/>
        <v>0</v>
      </c>
      <c r="T11" s="7">
        <f t="shared" si="4"/>
        <v>0</v>
      </c>
      <c r="U11" t="str">
        <f t="shared" si="0"/>
        <v>Indre Østfold fengsel Eidsberg (LS)</v>
      </c>
      <c r="V11" s="76">
        <v>15.7288</v>
      </c>
      <c r="W11" s="77">
        <v>6.4411000000000005</v>
      </c>
      <c r="X11" s="77">
        <v>0</v>
      </c>
      <c r="Y11" s="77">
        <v>8.6356000000000002</v>
      </c>
      <c r="Z11" s="77">
        <v>0</v>
      </c>
      <c r="AA11" s="77">
        <v>0.1479</v>
      </c>
      <c r="AB11" s="77">
        <v>0</v>
      </c>
      <c r="AC11" s="77">
        <v>0.50409999999999999</v>
      </c>
      <c r="AD11" s="77">
        <v>0</v>
      </c>
      <c r="AE11" s="79">
        <f t="shared" si="6"/>
        <v>15.7287</v>
      </c>
      <c r="AF11" s="79">
        <f>X11+Z11+AB11+AD11</f>
        <v>0</v>
      </c>
      <c r="AG11" t="str">
        <f t="shared" si="2"/>
        <v>Indre Østfold fengsel Eidsberg (LS)</v>
      </c>
      <c r="AH11">
        <v>2</v>
      </c>
    </row>
    <row r="12" spans="1:34">
      <c r="A12" s="70">
        <v>12</v>
      </c>
      <c r="B12" s="70" t="str">
        <f>'Dat4'!B12</f>
        <v>Indre Østfold fengsel Trøgstad (HS)</v>
      </c>
      <c r="C12" s="70"/>
      <c r="D12">
        <f>('Dat4'!D12+'Dat4'!O12)/2</f>
        <v>0</v>
      </c>
      <c r="E12">
        <f>('Dat4'!E12+'Dat4'!P12)/2</f>
        <v>0</v>
      </c>
      <c r="F12">
        <f>('Dat4'!F12+'Dat4'!Q12)/2</f>
        <v>0</v>
      </c>
      <c r="G12">
        <f>('Dat4'!G12+'Dat4'!R12)/2</f>
        <v>0</v>
      </c>
      <c r="H12">
        <f>('Dat4'!H12+'Dat4'!S12)/2</f>
        <v>0</v>
      </c>
      <c r="I12">
        <f>('Dat4'!I12+'Dat4'!T12)/2</f>
        <v>0</v>
      </c>
      <c r="J12">
        <f>('Dat4'!J12+'Dat4'!U12)/2</f>
        <v>0</v>
      </c>
      <c r="K12">
        <f>('Dat4'!K12+'Dat4'!V12)/2</f>
        <v>0</v>
      </c>
      <c r="L12">
        <f>('Dat4'!L12+'Dat4'!W12)/2</f>
        <v>0</v>
      </c>
      <c r="M12">
        <f>('Dat4'!M12+'Dat4'!X12)/2</f>
        <v>0</v>
      </c>
      <c r="N12">
        <f>('Dat4'!N12+'Dat4'!Y12)/2</f>
        <v>0</v>
      </c>
      <c r="O12" s="12">
        <f t="shared" si="3"/>
        <v>0</v>
      </c>
      <c r="P12">
        <f>('Dat4'!Z12+'Dat4'!AC12)/2</f>
        <v>0</v>
      </c>
      <c r="Q12">
        <f>('Dat4'!AA12+'Dat4'!AD12)/2</f>
        <v>0</v>
      </c>
      <c r="R12">
        <f>('Dat4'!AB12+'Dat4'!AE12)/2</f>
        <v>0</v>
      </c>
      <c r="S12" s="12">
        <f t="shared" si="5"/>
        <v>0</v>
      </c>
      <c r="T12" s="7">
        <f t="shared" si="4"/>
        <v>0</v>
      </c>
      <c r="U12" t="str">
        <f t="shared" si="0"/>
        <v>Indre Østfold fengsel Trøgstad (HS)</v>
      </c>
      <c r="V12" s="76">
        <v>85.035599999999988</v>
      </c>
      <c r="W12" s="77">
        <v>77.306799999999996</v>
      </c>
      <c r="X12" s="77">
        <v>0</v>
      </c>
      <c r="Y12" s="77">
        <v>6.3E-2</v>
      </c>
      <c r="Z12" s="77">
        <v>0</v>
      </c>
      <c r="AA12" s="77">
        <v>0</v>
      </c>
      <c r="AB12" s="77">
        <v>0</v>
      </c>
      <c r="AC12" s="77">
        <v>7.6658000000000008</v>
      </c>
      <c r="AD12" s="77">
        <v>0</v>
      </c>
      <c r="AE12" s="79">
        <f t="shared" si="6"/>
        <v>85.035600000000002</v>
      </c>
      <c r="AF12" s="79">
        <f t="shared" si="1"/>
        <v>0</v>
      </c>
      <c r="AG12" t="str">
        <f t="shared" si="2"/>
        <v>Indre Østfold fengsel Trøgstad (HS)</v>
      </c>
      <c r="AH12">
        <v>1</v>
      </c>
    </row>
    <row r="13" spans="1:34">
      <c r="A13" s="70">
        <v>13</v>
      </c>
      <c r="B13" s="70" t="str">
        <f>'Dat4'!B13</f>
        <v>Halden fengsel (HS)</v>
      </c>
      <c r="C13" s="70"/>
      <c r="D13">
        <f>('Dat4'!D13+'Dat4'!O13)/2</f>
        <v>0</v>
      </c>
      <c r="E13">
        <f>('Dat4'!E13+'Dat4'!P13)/2</f>
        <v>0</v>
      </c>
      <c r="F13">
        <f>('Dat4'!F13+'Dat4'!Q13)/2</f>
        <v>0</v>
      </c>
      <c r="G13">
        <f>('Dat4'!G13+'Dat4'!R13)/2</f>
        <v>0</v>
      </c>
      <c r="H13">
        <f>('Dat4'!H13+'Dat4'!S13)/2</f>
        <v>0</v>
      </c>
      <c r="I13">
        <f>('Dat4'!I13+'Dat4'!T13)/2</f>
        <v>0</v>
      </c>
      <c r="J13">
        <f>('Dat4'!J13+'Dat4'!U13)/2</f>
        <v>0</v>
      </c>
      <c r="K13">
        <f>('Dat4'!K13+'Dat4'!V13)/2</f>
        <v>0</v>
      </c>
      <c r="L13">
        <f>('Dat4'!L13+'Dat4'!W13)/2</f>
        <v>0</v>
      </c>
      <c r="M13">
        <f>('Dat4'!M13+'Dat4'!X13)/2</f>
        <v>0</v>
      </c>
      <c r="N13">
        <f>('Dat4'!N13+'Dat4'!Y13)/2</f>
        <v>0</v>
      </c>
      <c r="O13" s="12">
        <f t="shared" si="3"/>
        <v>0</v>
      </c>
      <c r="P13">
        <f>('Dat4'!Z13+'Dat4'!AC13)/2</f>
        <v>0</v>
      </c>
      <c r="Q13">
        <f>('Dat4'!AA13+'Dat4'!AD13)/2</f>
        <v>0</v>
      </c>
      <c r="R13">
        <f>('Dat4'!AB13+'Dat4'!AE13)/2</f>
        <v>0</v>
      </c>
      <c r="S13" s="12">
        <f t="shared" si="5"/>
        <v>0</v>
      </c>
      <c r="T13" s="7">
        <f t="shared" si="4"/>
        <v>0</v>
      </c>
      <c r="U13" t="str">
        <f t="shared" si="0"/>
        <v>Halden fengsel (HS)</v>
      </c>
      <c r="V13" s="76">
        <v>215.35890000000001</v>
      </c>
      <c r="W13" s="77">
        <v>146.93700000000001</v>
      </c>
      <c r="X13" s="77">
        <v>0</v>
      </c>
      <c r="Y13" s="77">
        <v>67.605500000000006</v>
      </c>
      <c r="Z13" s="77">
        <v>0</v>
      </c>
      <c r="AA13" s="77">
        <v>0.24109999999999998</v>
      </c>
      <c r="AB13" s="77">
        <v>0</v>
      </c>
      <c r="AC13" s="77">
        <v>0.57530000000000003</v>
      </c>
      <c r="AD13" s="77">
        <v>0</v>
      </c>
      <c r="AE13" s="79">
        <f t="shared" si="6"/>
        <v>215.35890000000001</v>
      </c>
      <c r="AF13" s="79">
        <f t="shared" si="1"/>
        <v>0</v>
      </c>
      <c r="AG13" t="str">
        <f t="shared" si="2"/>
        <v>Halden fengsel (HS)</v>
      </c>
      <c r="AH13">
        <v>1</v>
      </c>
    </row>
    <row r="14" spans="1:34">
      <c r="A14" s="70">
        <v>14</v>
      </c>
      <c r="B14" s="170" t="str">
        <f>'Dat4'!B14</f>
        <v>Kongsvinger</v>
      </c>
      <c r="C14" s="70"/>
      <c r="D14">
        <f>('Dat4'!D14+'Dat4'!O14)/2</f>
        <v>0</v>
      </c>
      <c r="E14">
        <f>('Dat4'!E14+'Dat4'!P14)/2</f>
        <v>0</v>
      </c>
      <c r="F14">
        <f>('Dat4'!F14+'Dat4'!Q14)/2</f>
        <v>0</v>
      </c>
      <c r="G14">
        <f>('Dat4'!G14+'Dat4'!R14)/2</f>
        <v>0</v>
      </c>
      <c r="H14">
        <f>('Dat4'!H14+'Dat4'!S14)/2</f>
        <v>0</v>
      </c>
      <c r="I14">
        <f>('Dat4'!I14+'Dat4'!T14)/2</f>
        <v>0</v>
      </c>
      <c r="J14">
        <f>('Dat4'!J14+'Dat4'!U14)/2</f>
        <v>0</v>
      </c>
      <c r="K14">
        <f>('Dat4'!K14+'Dat4'!V14)/2</f>
        <v>0</v>
      </c>
      <c r="L14">
        <f>('Dat4'!L14+'Dat4'!W14)/2</f>
        <v>0</v>
      </c>
      <c r="M14">
        <f>('Dat4'!M14+'Dat4'!X14)/2</f>
        <v>0</v>
      </c>
      <c r="N14">
        <f>('Dat4'!N14+'Dat4'!Y14)/2</f>
        <v>0</v>
      </c>
      <c r="O14" s="12">
        <f t="shared" si="3"/>
        <v>0</v>
      </c>
      <c r="P14">
        <f>('Dat4'!Z14+'Dat4'!AC14)/2</f>
        <v>0</v>
      </c>
      <c r="Q14">
        <f>('Dat4'!AA14+'Dat4'!AD14)/2</f>
        <v>0</v>
      </c>
      <c r="R14">
        <f>('Dat4'!AB14+'Dat4'!AE14)/2</f>
        <v>0</v>
      </c>
      <c r="S14" s="12">
        <f t="shared" si="5"/>
        <v>0</v>
      </c>
      <c r="T14" s="7">
        <f t="shared" si="4"/>
        <v>0</v>
      </c>
      <c r="U14" t="str">
        <f t="shared" si="0"/>
        <v>Kongsvinger</v>
      </c>
      <c r="V14" s="169"/>
      <c r="AG14" t="str">
        <f t="shared" si="2"/>
        <v>Kongsvinger</v>
      </c>
      <c r="AH14">
        <v>0</v>
      </c>
    </row>
    <row r="15" spans="1:34">
      <c r="A15" s="70">
        <v>15</v>
      </c>
      <c r="B15" s="70" t="str">
        <f>'Dat4'!B15</f>
        <v>Hedmark fengsel Bruvoll  (LS)</v>
      </c>
      <c r="C15" s="70"/>
      <c r="D15">
        <f>('Dat4'!D15+'Dat4'!O15)/2</f>
        <v>0</v>
      </c>
      <c r="E15">
        <f>('Dat4'!E15+'Dat4'!P15)/2</f>
        <v>0</v>
      </c>
      <c r="F15">
        <f>('Dat4'!F15+'Dat4'!Q15)/2</f>
        <v>0</v>
      </c>
      <c r="G15">
        <f>('Dat4'!G15+'Dat4'!R15)/2</f>
        <v>0</v>
      </c>
      <c r="H15">
        <f>('Dat4'!H15+'Dat4'!S15)/2</f>
        <v>0</v>
      </c>
      <c r="I15">
        <f>('Dat4'!I15+'Dat4'!T15)/2</f>
        <v>0</v>
      </c>
      <c r="J15">
        <f>('Dat4'!J15+'Dat4'!U15)/2</f>
        <v>0</v>
      </c>
      <c r="K15">
        <f>('Dat4'!K15+'Dat4'!V15)/2</f>
        <v>0</v>
      </c>
      <c r="L15">
        <f>('Dat4'!L15+'Dat4'!W15)/2</f>
        <v>0</v>
      </c>
      <c r="M15">
        <f>('Dat4'!M15+'Dat4'!X15)/2</f>
        <v>0</v>
      </c>
      <c r="N15">
        <f>('Dat4'!N15+'Dat4'!Y15)/2</f>
        <v>0</v>
      </c>
      <c r="O15" s="12">
        <f t="shared" si="3"/>
        <v>0</v>
      </c>
      <c r="P15">
        <f>('Dat4'!Z15+'Dat4'!AC15)/2</f>
        <v>0</v>
      </c>
      <c r="Q15">
        <f>('Dat4'!AA15+'Dat4'!AD15)/2</f>
        <v>0</v>
      </c>
      <c r="R15">
        <f>('Dat4'!AB15+'Dat4'!AE15)/2</f>
        <v>0</v>
      </c>
      <c r="S15" s="12">
        <f t="shared" si="5"/>
        <v>0</v>
      </c>
      <c r="T15" s="7">
        <f t="shared" si="4"/>
        <v>0</v>
      </c>
      <c r="U15" t="str">
        <f t="shared" si="0"/>
        <v>Hedmark fengsel Bruvoll  (LS)</v>
      </c>
      <c r="V15" s="76">
        <v>67.613699999999994</v>
      </c>
      <c r="W15" s="77">
        <v>64.405500000000004</v>
      </c>
      <c r="X15" s="77">
        <v>0</v>
      </c>
      <c r="Y15" s="77">
        <v>0</v>
      </c>
      <c r="Z15" s="77">
        <v>0</v>
      </c>
      <c r="AA15" s="77">
        <v>0</v>
      </c>
      <c r="AB15" s="77">
        <v>0</v>
      </c>
      <c r="AC15" s="77">
        <v>3.2082000000000002</v>
      </c>
      <c r="AD15" s="77">
        <v>0</v>
      </c>
      <c r="AE15" s="79">
        <f>W15+Y15+AA15+AC15</f>
        <v>67.613700000000009</v>
      </c>
      <c r="AF15" s="79">
        <f>X15+Z15+AB15+AD15</f>
        <v>0</v>
      </c>
      <c r="AG15" t="str">
        <f t="shared" si="2"/>
        <v>Hedmark fengsel Bruvoll  (LS)</v>
      </c>
      <c r="AH15">
        <v>2</v>
      </c>
    </row>
    <row r="16" spans="1:34">
      <c r="A16" s="70">
        <v>16</v>
      </c>
      <c r="B16" s="70" t="str">
        <f>'Dat4'!B16</f>
        <v>Hamar</v>
      </c>
      <c r="C16" s="70"/>
      <c r="D16">
        <f>('Dat4'!D16+'Dat4'!O16)/2</f>
        <v>0</v>
      </c>
      <c r="E16">
        <f>('Dat4'!E16+'Dat4'!P16)/2</f>
        <v>0</v>
      </c>
      <c r="F16">
        <f>('Dat4'!F16+'Dat4'!Q16)/2</f>
        <v>0</v>
      </c>
      <c r="G16">
        <f>('Dat4'!G16+'Dat4'!R16)/2</f>
        <v>0</v>
      </c>
      <c r="H16">
        <f>('Dat4'!H16+'Dat4'!S16)/2</f>
        <v>0</v>
      </c>
      <c r="I16">
        <f>('Dat4'!I16+'Dat4'!T16)/2</f>
        <v>0</v>
      </c>
      <c r="J16">
        <f>('Dat4'!J16+'Dat4'!U16)/2</f>
        <v>0</v>
      </c>
      <c r="K16">
        <f>('Dat4'!K16+'Dat4'!V16)/2</f>
        <v>0</v>
      </c>
      <c r="L16">
        <f>('Dat4'!L16+'Dat4'!W16)/2</f>
        <v>0</v>
      </c>
      <c r="M16">
        <f>('Dat4'!M16+'Dat4'!X16)/2</f>
        <v>0</v>
      </c>
      <c r="N16">
        <f>('Dat4'!N16+'Dat4'!Y16)/2</f>
        <v>0</v>
      </c>
      <c r="O16" s="12">
        <f t="shared" si="3"/>
        <v>0</v>
      </c>
      <c r="P16">
        <f>('Dat4'!Z16+'Dat4'!AC16)/2</f>
        <v>0</v>
      </c>
      <c r="Q16">
        <f>('Dat4'!AA16+'Dat4'!AD16)/2</f>
        <v>0</v>
      </c>
      <c r="R16">
        <f>('Dat4'!AB16+'Dat4'!AE16)/2</f>
        <v>0</v>
      </c>
      <c r="S16" s="12">
        <f t="shared" si="5"/>
        <v>0</v>
      </c>
      <c r="T16" s="7">
        <f t="shared" si="4"/>
        <v>0</v>
      </c>
      <c r="U16" t="str">
        <f t="shared" si="0"/>
        <v>Hamar</v>
      </c>
      <c r="V16" s="76"/>
      <c r="W16" s="77"/>
      <c r="X16" s="77"/>
      <c r="Y16" s="77"/>
      <c r="Z16" s="77"/>
      <c r="AA16" s="77"/>
      <c r="AB16" s="77"/>
      <c r="AC16" s="77"/>
      <c r="AD16" s="77"/>
      <c r="AE16" s="79"/>
      <c r="AF16" s="79"/>
      <c r="AG16" t="str">
        <f t="shared" si="2"/>
        <v>Hamar</v>
      </c>
      <c r="AH16">
        <v>1</v>
      </c>
    </row>
    <row r="17" spans="1:39">
      <c r="A17" s="70">
        <v>17</v>
      </c>
      <c r="B17" s="70" t="str">
        <f>'Dat4'!B17</f>
        <v>Hedmark fengsel Ilseng  (LS)</v>
      </c>
      <c r="C17" s="70"/>
      <c r="D17">
        <f>('Dat4'!D17+'Dat4'!O17)/2</f>
        <v>0</v>
      </c>
      <c r="E17">
        <f>('Dat4'!E17+'Dat4'!P17)/2</f>
        <v>0</v>
      </c>
      <c r="F17">
        <f>('Dat4'!F17+'Dat4'!Q17)/2</f>
        <v>0</v>
      </c>
      <c r="G17">
        <f>('Dat4'!G17+'Dat4'!R17)/2</f>
        <v>0</v>
      </c>
      <c r="H17">
        <f>('Dat4'!H17+'Dat4'!S17)/2</f>
        <v>0</v>
      </c>
      <c r="I17">
        <f>('Dat4'!I17+'Dat4'!T17)/2</f>
        <v>0</v>
      </c>
      <c r="J17">
        <f>('Dat4'!J17+'Dat4'!U17)/2</f>
        <v>0</v>
      </c>
      <c r="K17">
        <f>('Dat4'!K17+'Dat4'!V17)/2</f>
        <v>0</v>
      </c>
      <c r="L17">
        <f>('Dat4'!L17+'Dat4'!W17)/2</f>
        <v>0</v>
      </c>
      <c r="M17">
        <f>('Dat4'!M17+'Dat4'!X17)/2</f>
        <v>0</v>
      </c>
      <c r="N17">
        <f>('Dat4'!N17+'Dat4'!Y17)/2</f>
        <v>0</v>
      </c>
      <c r="O17" s="12">
        <f t="shared" si="3"/>
        <v>0</v>
      </c>
      <c r="P17">
        <f>('Dat4'!Z17+'Dat4'!AC17)/2</f>
        <v>0</v>
      </c>
      <c r="Q17">
        <f>('Dat4'!AA17+'Dat4'!AD17)/2</f>
        <v>0</v>
      </c>
      <c r="R17">
        <f>('Dat4'!AB17+'Dat4'!AE17)/2</f>
        <v>0</v>
      </c>
      <c r="S17" s="12">
        <f t="shared" si="5"/>
        <v>0</v>
      </c>
      <c r="T17" s="7">
        <f t="shared" si="4"/>
        <v>0</v>
      </c>
      <c r="U17" t="str">
        <f t="shared" si="0"/>
        <v>Hedmark fengsel Ilseng  (LS)</v>
      </c>
      <c r="V17" s="76">
        <v>79.254800000000003</v>
      </c>
      <c r="W17" s="77">
        <v>69.523199999999989</v>
      </c>
      <c r="X17" s="77">
        <v>0</v>
      </c>
      <c r="Y17" s="77">
        <v>0</v>
      </c>
      <c r="Z17" s="77">
        <v>0</v>
      </c>
      <c r="AA17" s="77">
        <v>0</v>
      </c>
      <c r="AB17" s="77">
        <v>0</v>
      </c>
      <c r="AC17" s="77">
        <v>9.7315000000000005</v>
      </c>
      <c r="AD17" s="77">
        <v>0</v>
      </c>
      <c r="AE17" s="79">
        <f>W17+Y17+AA17+AC17</f>
        <v>79.254699999999985</v>
      </c>
      <c r="AF17" s="79">
        <f>X17+Z17+AB17+AD17</f>
        <v>0</v>
      </c>
      <c r="AG17" t="str">
        <f t="shared" si="2"/>
        <v>Hedmark fengsel Ilseng  (LS)</v>
      </c>
      <c r="AH17">
        <v>2</v>
      </c>
      <c r="AL17" s="30"/>
      <c r="AM17" s="30"/>
    </row>
    <row r="18" spans="1:39">
      <c r="A18" s="70">
        <v>18</v>
      </c>
      <c r="B18" s="70" t="str">
        <f>'Dat4'!B18</f>
        <v>Vestoppland fengsel Gjøvik (HS)</v>
      </c>
      <c r="C18" s="70"/>
      <c r="D18">
        <f>('Dat4'!D18+'Dat4'!O18)/2</f>
        <v>0</v>
      </c>
      <c r="E18">
        <f>('Dat4'!E18+'Dat4'!P18)/2</f>
        <v>0</v>
      </c>
      <c r="F18">
        <f>('Dat4'!F18+'Dat4'!Q18)/2</f>
        <v>0</v>
      </c>
      <c r="G18">
        <f>('Dat4'!G18+'Dat4'!R18)/2</f>
        <v>0</v>
      </c>
      <c r="H18">
        <f>('Dat4'!H18+'Dat4'!S18)/2</f>
        <v>0</v>
      </c>
      <c r="I18">
        <f>('Dat4'!I18+'Dat4'!T18)/2</f>
        <v>0</v>
      </c>
      <c r="J18">
        <f>('Dat4'!J18+'Dat4'!U18)/2</f>
        <v>0</v>
      </c>
      <c r="K18">
        <f>('Dat4'!K18+'Dat4'!V18)/2</f>
        <v>0</v>
      </c>
      <c r="L18">
        <f>('Dat4'!L18+'Dat4'!W18)/2</f>
        <v>0</v>
      </c>
      <c r="M18">
        <f>('Dat4'!M18+'Dat4'!X18)/2</f>
        <v>0</v>
      </c>
      <c r="N18">
        <f>('Dat4'!N18+'Dat4'!Y18)/2</f>
        <v>0</v>
      </c>
      <c r="O18" s="12">
        <f t="shared" si="3"/>
        <v>0</v>
      </c>
      <c r="P18">
        <f>('Dat4'!Z18+'Dat4'!AC18)/2</f>
        <v>0</v>
      </c>
      <c r="Q18">
        <f>('Dat4'!AA18+'Dat4'!AD18)/2</f>
        <v>0</v>
      </c>
      <c r="R18">
        <f>('Dat4'!AB18+'Dat4'!AE18)/2</f>
        <v>0</v>
      </c>
      <c r="S18" s="12">
        <f t="shared" si="5"/>
        <v>0</v>
      </c>
      <c r="T18" s="7">
        <f t="shared" si="4"/>
        <v>0</v>
      </c>
      <c r="U18" t="str">
        <f t="shared" si="0"/>
        <v>Vestoppland fengsel Gjøvik (HS)</v>
      </c>
      <c r="V18" s="76">
        <v>23.5014</v>
      </c>
      <c r="W18" s="77">
        <v>12.8658</v>
      </c>
      <c r="X18" s="77">
        <v>0</v>
      </c>
      <c r="Y18" s="77">
        <v>10.1014</v>
      </c>
      <c r="Z18" s="78">
        <v>0.26850000000000002</v>
      </c>
      <c r="AA18" s="77">
        <v>0</v>
      </c>
      <c r="AB18" s="77">
        <v>0</v>
      </c>
      <c r="AC18" s="77">
        <v>0.26579999999999998</v>
      </c>
      <c r="AD18" s="77">
        <v>0</v>
      </c>
      <c r="AE18" s="79">
        <f t="shared" ref="AE18:AF23" si="7">W18+Y18+AA18+AC18</f>
        <v>23.232999999999997</v>
      </c>
      <c r="AF18" s="79">
        <f t="shared" si="7"/>
        <v>0.26850000000000002</v>
      </c>
      <c r="AG18" t="str">
        <f t="shared" si="2"/>
        <v>Vestoppland fengsel Gjøvik (HS)</v>
      </c>
      <c r="AH18">
        <v>1</v>
      </c>
    </row>
    <row r="19" spans="1:39">
      <c r="A19" s="70">
        <v>19</v>
      </c>
      <c r="B19" s="70" t="str">
        <f>'Dat4'!B19</f>
        <v>Vestoppland fengsel Valdres (LS)</v>
      </c>
      <c r="C19" s="70"/>
      <c r="D19">
        <f>('Dat4'!D19+'Dat4'!O19)/2</f>
        <v>0</v>
      </c>
      <c r="E19">
        <f>('Dat4'!E19+'Dat4'!P19)/2</f>
        <v>0</v>
      </c>
      <c r="F19">
        <f>('Dat4'!F19+'Dat4'!Q19)/2</f>
        <v>0</v>
      </c>
      <c r="G19">
        <f>('Dat4'!G19+'Dat4'!R19)/2</f>
        <v>0</v>
      </c>
      <c r="H19">
        <f>('Dat4'!H19+'Dat4'!S19)/2</f>
        <v>0</v>
      </c>
      <c r="I19">
        <f>('Dat4'!I19+'Dat4'!T19)/2</f>
        <v>0</v>
      </c>
      <c r="J19">
        <f>('Dat4'!J19+'Dat4'!U19)/2</f>
        <v>0</v>
      </c>
      <c r="K19">
        <f>('Dat4'!K19+'Dat4'!V19)/2</f>
        <v>0</v>
      </c>
      <c r="L19">
        <f>('Dat4'!L19+'Dat4'!W19)/2</f>
        <v>0</v>
      </c>
      <c r="M19">
        <f>('Dat4'!M19+'Dat4'!X19)/2</f>
        <v>0</v>
      </c>
      <c r="N19">
        <f>('Dat4'!N19+'Dat4'!Y19)/2</f>
        <v>0</v>
      </c>
      <c r="O19" s="12">
        <f t="shared" si="3"/>
        <v>0</v>
      </c>
      <c r="P19">
        <f>('Dat4'!Z19+'Dat4'!AC19)/2</f>
        <v>0</v>
      </c>
      <c r="Q19">
        <f>('Dat4'!AA19+'Dat4'!AD19)/2</f>
        <v>0</v>
      </c>
      <c r="R19">
        <f>('Dat4'!AB19+'Dat4'!AE19)/2</f>
        <v>0</v>
      </c>
      <c r="S19" s="12">
        <f t="shared" si="5"/>
        <v>0</v>
      </c>
      <c r="T19" s="7">
        <f t="shared" si="4"/>
        <v>0</v>
      </c>
      <c r="U19" t="str">
        <f t="shared" si="0"/>
        <v>Vestoppland fengsel Valdres (LS)</v>
      </c>
      <c r="V19" s="76">
        <v>23.208200000000001</v>
      </c>
      <c r="W19" s="77">
        <v>22.901399999999999</v>
      </c>
      <c r="X19" s="77">
        <v>0</v>
      </c>
      <c r="Y19" s="77">
        <v>1.9199999999999998E-2</v>
      </c>
      <c r="Z19" s="77">
        <v>0</v>
      </c>
      <c r="AA19" s="77">
        <v>0</v>
      </c>
      <c r="AB19" s="77">
        <v>0</v>
      </c>
      <c r="AC19" s="77">
        <v>0.28770000000000001</v>
      </c>
      <c r="AD19" s="77">
        <v>0</v>
      </c>
      <c r="AE19" s="79">
        <f t="shared" si="7"/>
        <v>23.208300000000001</v>
      </c>
      <c r="AF19" s="79">
        <f t="shared" si="7"/>
        <v>0</v>
      </c>
      <c r="AG19" t="str">
        <f t="shared" si="2"/>
        <v>Vestoppland fengsel Valdres (LS)</v>
      </c>
      <c r="AH19">
        <v>2</v>
      </c>
    </row>
    <row r="20" spans="1:39">
      <c r="A20" s="70">
        <v>20</v>
      </c>
      <c r="B20" s="70" t="str">
        <f>'Dat4'!B20</f>
        <v>Hassel fengsel (LS)</v>
      </c>
      <c r="C20" s="70"/>
      <c r="D20">
        <f>('Dat4'!D20+'Dat4'!O20)/2</f>
        <v>0</v>
      </c>
      <c r="E20">
        <f>('Dat4'!E20+'Dat4'!P20)/2</f>
        <v>0</v>
      </c>
      <c r="F20">
        <f>('Dat4'!F20+'Dat4'!Q20)/2</f>
        <v>0</v>
      </c>
      <c r="G20">
        <f>('Dat4'!G20+'Dat4'!R20)/2</f>
        <v>0</v>
      </c>
      <c r="H20">
        <f>('Dat4'!H20+'Dat4'!S20)/2</f>
        <v>0</v>
      </c>
      <c r="I20">
        <f>('Dat4'!I20+'Dat4'!T20)/2</f>
        <v>0</v>
      </c>
      <c r="J20">
        <f>('Dat4'!J20+'Dat4'!U20)/2</f>
        <v>0</v>
      </c>
      <c r="K20">
        <f>('Dat4'!K20+'Dat4'!V20)/2</f>
        <v>0</v>
      </c>
      <c r="L20">
        <f>('Dat4'!L20+'Dat4'!W20)/2</f>
        <v>0</v>
      </c>
      <c r="M20">
        <f>('Dat4'!M20+'Dat4'!X20)/2</f>
        <v>0</v>
      </c>
      <c r="N20">
        <f>('Dat4'!N20+'Dat4'!Y20)/2</f>
        <v>0</v>
      </c>
      <c r="O20" s="12">
        <f t="shared" si="3"/>
        <v>0</v>
      </c>
      <c r="P20">
        <f>('Dat4'!Z20+'Dat4'!AC20)/2</f>
        <v>0</v>
      </c>
      <c r="Q20">
        <f>('Dat4'!AA20+'Dat4'!AD20)/2</f>
        <v>0</v>
      </c>
      <c r="R20">
        <f>('Dat4'!AB20+'Dat4'!AE20)/2</f>
        <v>0</v>
      </c>
      <c r="S20" s="12">
        <f t="shared" si="5"/>
        <v>0</v>
      </c>
      <c r="T20" s="7">
        <f t="shared" si="4"/>
        <v>0</v>
      </c>
      <c r="U20" t="str">
        <f t="shared" si="0"/>
        <v>Hassel fengsel (LS)</v>
      </c>
      <c r="V20" s="76">
        <v>24.860299999999999</v>
      </c>
      <c r="W20" s="77">
        <v>24.495899999999995</v>
      </c>
      <c r="X20" s="77">
        <v>0</v>
      </c>
      <c r="Y20" s="77">
        <v>0</v>
      </c>
      <c r="Z20" s="77">
        <v>0</v>
      </c>
      <c r="AA20" s="77">
        <v>0</v>
      </c>
      <c r="AB20" s="77">
        <v>0</v>
      </c>
      <c r="AC20" s="77">
        <v>0.3644</v>
      </c>
      <c r="AD20" s="77">
        <v>0</v>
      </c>
      <c r="AE20" s="79">
        <f t="shared" si="7"/>
        <v>24.860299999999995</v>
      </c>
      <c r="AF20" s="79">
        <f t="shared" si="7"/>
        <v>0</v>
      </c>
      <c r="AG20" t="str">
        <f t="shared" si="2"/>
        <v>Hassel fengsel (LS)</v>
      </c>
      <c r="AH20">
        <v>2</v>
      </c>
    </row>
    <row r="21" spans="1:39">
      <c r="A21" s="70">
        <v>21</v>
      </c>
      <c r="B21" s="70" t="str">
        <f>'Dat4'!B21</f>
        <v>Ringerike fengsel (HS)</v>
      </c>
      <c r="C21" s="70"/>
      <c r="D21">
        <f>('Dat4'!D21+'Dat4'!O21)/2</f>
        <v>0</v>
      </c>
      <c r="E21">
        <f>('Dat4'!E21+'Dat4'!P21)/2</f>
        <v>0</v>
      </c>
      <c r="F21">
        <f>('Dat4'!F21+'Dat4'!Q21)/2</f>
        <v>0</v>
      </c>
      <c r="G21">
        <f>('Dat4'!G21+'Dat4'!R21)/2</f>
        <v>0</v>
      </c>
      <c r="H21">
        <f>('Dat4'!H21+'Dat4'!S21)/2</f>
        <v>0</v>
      </c>
      <c r="I21">
        <f>('Dat4'!I21+'Dat4'!T21)/2</f>
        <v>0</v>
      </c>
      <c r="J21">
        <f>('Dat4'!J21+'Dat4'!U21)/2</f>
        <v>0</v>
      </c>
      <c r="K21">
        <f>('Dat4'!K21+'Dat4'!V21)/2</f>
        <v>0</v>
      </c>
      <c r="L21">
        <f>('Dat4'!L21+'Dat4'!W21)/2</f>
        <v>0</v>
      </c>
      <c r="M21">
        <f>('Dat4'!M21+'Dat4'!X21)/2</f>
        <v>0</v>
      </c>
      <c r="N21">
        <f>('Dat4'!N21+'Dat4'!Y21)/2</f>
        <v>0</v>
      </c>
      <c r="O21" s="12">
        <f t="shared" si="3"/>
        <v>0</v>
      </c>
      <c r="P21">
        <f>('Dat4'!Z21+'Dat4'!AC21)/2</f>
        <v>0</v>
      </c>
      <c r="Q21">
        <f>('Dat4'!AA21+'Dat4'!AD21)/2</f>
        <v>0</v>
      </c>
      <c r="R21">
        <f>('Dat4'!AB21+'Dat4'!AE21)/2</f>
        <v>0</v>
      </c>
      <c r="S21" s="12">
        <f t="shared" si="5"/>
        <v>0</v>
      </c>
      <c r="T21" s="7">
        <f t="shared" si="4"/>
        <v>0</v>
      </c>
      <c r="U21" t="str">
        <f t="shared" si="0"/>
        <v>Ringerike fengsel (HS)</v>
      </c>
      <c r="V21" s="76">
        <v>150.8082</v>
      </c>
      <c r="W21" s="77">
        <v>93.515100000000004</v>
      </c>
      <c r="X21" s="77">
        <v>0</v>
      </c>
      <c r="Y21" s="77">
        <v>55.9071</v>
      </c>
      <c r="Z21" s="80">
        <v>0</v>
      </c>
      <c r="AA21" s="77">
        <v>0.36709999999999998</v>
      </c>
      <c r="AB21" s="77">
        <v>0</v>
      </c>
      <c r="AC21" s="77">
        <v>1.0192000000000001</v>
      </c>
      <c r="AD21" s="77">
        <v>0</v>
      </c>
      <c r="AE21" s="79">
        <f t="shared" si="7"/>
        <v>150.80850000000001</v>
      </c>
      <c r="AF21" s="79">
        <f t="shared" si="7"/>
        <v>0</v>
      </c>
      <c r="AG21" t="str">
        <f t="shared" si="2"/>
        <v>Ringerike fengsel (HS)</v>
      </c>
      <c r="AH21">
        <v>1</v>
      </c>
    </row>
    <row r="22" spans="1:39">
      <c r="A22" s="70">
        <v>22</v>
      </c>
      <c r="B22" s="70" t="str">
        <f>'Dat4'!B22</f>
        <v>Drammen fengsel (HS)</v>
      </c>
      <c r="C22" s="70"/>
      <c r="D22">
        <f>('Dat4'!D22+'Dat4'!O22)/2</f>
        <v>0</v>
      </c>
      <c r="E22">
        <f>('Dat4'!E22+'Dat4'!P22)/2</f>
        <v>0</v>
      </c>
      <c r="F22">
        <f>('Dat4'!F22+'Dat4'!Q22)/2</f>
        <v>0</v>
      </c>
      <c r="G22">
        <f>('Dat4'!G22+'Dat4'!R22)/2</f>
        <v>0</v>
      </c>
      <c r="H22">
        <f>('Dat4'!H22+'Dat4'!S22)/2</f>
        <v>0</v>
      </c>
      <c r="I22">
        <f>('Dat4'!I22+'Dat4'!T22)/2</f>
        <v>0</v>
      </c>
      <c r="J22">
        <f>('Dat4'!J22+'Dat4'!U22)/2</f>
        <v>0</v>
      </c>
      <c r="K22">
        <f>('Dat4'!K22+'Dat4'!V22)/2</f>
        <v>0</v>
      </c>
      <c r="L22">
        <f>('Dat4'!L22+'Dat4'!W22)/2</f>
        <v>0</v>
      </c>
      <c r="M22">
        <f>('Dat4'!M22+'Dat4'!X22)/2</f>
        <v>0</v>
      </c>
      <c r="N22">
        <f>('Dat4'!N22+'Dat4'!Y22)/2</f>
        <v>0</v>
      </c>
      <c r="O22" s="12">
        <f t="shared" si="3"/>
        <v>0</v>
      </c>
      <c r="P22">
        <f>('Dat4'!Z22+'Dat4'!AC22)/2</f>
        <v>0</v>
      </c>
      <c r="Q22">
        <f>('Dat4'!AA22+'Dat4'!AD22)/2</f>
        <v>0</v>
      </c>
      <c r="R22">
        <f>('Dat4'!AB22+'Dat4'!AE22)/2</f>
        <v>0</v>
      </c>
      <c r="S22" s="12">
        <f t="shared" si="5"/>
        <v>0</v>
      </c>
      <c r="T22" s="7">
        <f t="shared" si="4"/>
        <v>0</v>
      </c>
      <c r="U22" t="str">
        <f t="shared" si="0"/>
        <v>Drammen fengsel (HS)</v>
      </c>
      <c r="V22" s="76">
        <v>51.506800000000005</v>
      </c>
      <c r="W22" s="77">
        <v>16.016400000000001</v>
      </c>
      <c r="X22" s="78">
        <v>3.9506999999999999</v>
      </c>
      <c r="Y22" s="77">
        <v>22.098600000000001</v>
      </c>
      <c r="Z22" s="78">
        <v>8.9014000000000006</v>
      </c>
      <c r="AA22" s="77">
        <v>3.8399999999999997E-2</v>
      </c>
      <c r="AB22" s="77">
        <v>0</v>
      </c>
      <c r="AC22" s="77">
        <v>0.44379999999999997</v>
      </c>
      <c r="AD22" s="77">
        <v>0</v>
      </c>
      <c r="AE22" s="79">
        <f t="shared" si="7"/>
        <v>38.597200000000008</v>
      </c>
      <c r="AF22" s="79">
        <f t="shared" si="7"/>
        <v>12.8521</v>
      </c>
      <c r="AG22" t="str">
        <f t="shared" si="2"/>
        <v>Drammen fengsel (HS)</v>
      </c>
      <c r="AH22">
        <v>1</v>
      </c>
    </row>
    <row r="23" spans="1:39">
      <c r="A23" s="70">
        <v>23</v>
      </c>
      <c r="B23" s="70" t="str">
        <f>'Dat4'!B23</f>
        <v>Nordre Vestfold fengsel Horten (HS)</v>
      </c>
      <c r="C23" s="70"/>
      <c r="D23">
        <f>('Dat4'!D23+'Dat4'!O23)/2</f>
        <v>0</v>
      </c>
      <c r="E23">
        <f>('Dat4'!E23+'Dat4'!P23)/2</f>
        <v>0</v>
      </c>
      <c r="F23">
        <f>('Dat4'!F23+'Dat4'!Q23)/2</f>
        <v>0</v>
      </c>
      <c r="G23">
        <f>('Dat4'!G23+'Dat4'!R23)/2</f>
        <v>0</v>
      </c>
      <c r="H23">
        <f>('Dat4'!H23+'Dat4'!S23)/2</f>
        <v>0</v>
      </c>
      <c r="I23">
        <f>('Dat4'!I23+'Dat4'!T23)/2</f>
        <v>0</v>
      </c>
      <c r="J23">
        <f>('Dat4'!J23+'Dat4'!U23)/2</f>
        <v>0</v>
      </c>
      <c r="K23">
        <f>('Dat4'!K23+'Dat4'!V23)/2</f>
        <v>0</v>
      </c>
      <c r="L23">
        <f>('Dat4'!L23+'Dat4'!W23)/2</f>
        <v>0</v>
      </c>
      <c r="M23">
        <f>('Dat4'!M23+'Dat4'!X23)/2</f>
        <v>0</v>
      </c>
      <c r="N23">
        <f>('Dat4'!N23+'Dat4'!Y23)/2</f>
        <v>0</v>
      </c>
      <c r="O23" s="12">
        <f t="shared" si="3"/>
        <v>0</v>
      </c>
      <c r="P23">
        <f>('Dat4'!Z23+'Dat4'!AC23)/2</f>
        <v>0</v>
      </c>
      <c r="Q23">
        <f>('Dat4'!AA23+'Dat4'!AD23)/2</f>
        <v>0</v>
      </c>
      <c r="R23">
        <f>('Dat4'!AB23+'Dat4'!AE23)/2</f>
        <v>0</v>
      </c>
      <c r="S23" s="12">
        <f t="shared" si="5"/>
        <v>0</v>
      </c>
      <c r="T23" s="7">
        <f t="shared" si="4"/>
        <v>0</v>
      </c>
      <c r="U23" t="str">
        <f t="shared" si="0"/>
        <v>Nordre Vestfold fengsel Horten (HS)</v>
      </c>
      <c r="V23" s="76">
        <v>12.449299999999999</v>
      </c>
      <c r="W23" s="77">
        <v>9.3506999999999998</v>
      </c>
      <c r="X23" s="77">
        <v>0</v>
      </c>
      <c r="Y23" s="77">
        <v>2.6602999999999999</v>
      </c>
      <c r="Z23" s="77">
        <v>0</v>
      </c>
      <c r="AA23" s="77">
        <v>0</v>
      </c>
      <c r="AB23" s="77">
        <v>0</v>
      </c>
      <c r="AC23" s="77">
        <v>0.43840000000000001</v>
      </c>
      <c r="AD23" s="77">
        <v>0</v>
      </c>
      <c r="AE23" s="79">
        <f t="shared" si="7"/>
        <v>12.449399999999999</v>
      </c>
      <c r="AF23" s="79">
        <f t="shared" si="7"/>
        <v>0</v>
      </c>
      <c r="AG23" t="str">
        <f t="shared" si="2"/>
        <v>Nordre Vestfold fengsel Horten (HS)</v>
      </c>
      <c r="AH23">
        <v>1</v>
      </c>
    </row>
    <row r="24" spans="1:39">
      <c r="A24" s="70">
        <v>24</v>
      </c>
      <c r="B24" s="70" t="str">
        <f>'Dat4'!B24</f>
        <v>Søndre Vestfold fengsel Larvik  (HS)</v>
      </c>
      <c r="C24" s="70"/>
      <c r="D24">
        <f>('Dat4'!D24+'Dat4'!O24)/2</f>
        <v>0</v>
      </c>
      <c r="E24">
        <f>('Dat4'!E24+'Dat4'!P24)/2</f>
        <v>0</v>
      </c>
      <c r="F24">
        <f>('Dat4'!F24+'Dat4'!Q24)/2</f>
        <v>0</v>
      </c>
      <c r="G24">
        <f>('Dat4'!G24+'Dat4'!R24)/2</f>
        <v>0</v>
      </c>
      <c r="H24">
        <f>('Dat4'!H24+'Dat4'!S24)/2</f>
        <v>0</v>
      </c>
      <c r="I24">
        <f>('Dat4'!I24+'Dat4'!T24)/2</f>
        <v>0</v>
      </c>
      <c r="J24">
        <f>('Dat4'!J24+'Dat4'!U24)/2</f>
        <v>0</v>
      </c>
      <c r="K24">
        <f>('Dat4'!K24+'Dat4'!V24)/2</f>
        <v>0</v>
      </c>
      <c r="L24">
        <f>('Dat4'!L24+'Dat4'!W24)/2</f>
        <v>0</v>
      </c>
      <c r="M24">
        <f>('Dat4'!M24+'Dat4'!X24)/2</f>
        <v>0</v>
      </c>
      <c r="N24">
        <f>('Dat4'!N24+'Dat4'!Y24)/2</f>
        <v>0</v>
      </c>
      <c r="O24" s="12">
        <f t="shared" si="3"/>
        <v>0</v>
      </c>
      <c r="P24">
        <f>('Dat4'!Z24+'Dat4'!AC24)/2</f>
        <v>0</v>
      </c>
      <c r="Q24">
        <f>('Dat4'!AA24+'Dat4'!AD24)/2</f>
        <v>0</v>
      </c>
      <c r="R24">
        <f>('Dat4'!AB24+'Dat4'!AE24)/2</f>
        <v>0</v>
      </c>
      <c r="S24" s="12">
        <f t="shared" si="5"/>
        <v>0</v>
      </c>
      <c r="T24" s="7">
        <f t="shared" si="4"/>
        <v>0</v>
      </c>
      <c r="U24" t="str">
        <f t="shared" si="0"/>
        <v>Søndre Vestfold fengsel Larvik  (HS)</v>
      </c>
      <c r="V24" s="76">
        <v>14.5617</v>
      </c>
      <c r="W24" s="77">
        <v>10.9589</v>
      </c>
      <c r="X24" s="77">
        <v>0</v>
      </c>
      <c r="Y24" s="77">
        <v>3.2713000000000001</v>
      </c>
      <c r="Z24" s="77">
        <v>0</v>
      </c>
      <c r="AA24" s="77">
        <v>0</v>
      </c>
      <c r="AB24" s="77">
        <v>0</v>
      </c>
      <c r="AC24" s="77">
        <v>0.33160000000000001</v>
      </c>
      <c r="AD24" s="77">
        <v>0</v>
      </c>
      <c r="AE24" s="79">
        <f>W24+Y24+AA24+AC24</f>
        <v>14.5618</v>
      </c>
      <c r="AF24" s="79">
        <f>X24+Z24+AB24+AD24</f>
        <v>0</v>
      </c>
      <c r="AG24" t="str">
        <f t="shared" si="2"/>
        <v>Søndre Vestfold fengsel Larvik  (HS)</v>
      </c>
      <c r="AH24">
        <v>1</v>
      </c>
    </row>
    <row r="25" spans="1:39">
      <c r="A25" s="70">
        <v>25</v>
      </c>
      <c r="B25" s="70" t="str">
        <f>'Dat4'!B25</f>
        <v>Sandefjord fengsel (LS)</v>
      </c>
      <c r="C25" s="70"/>
      <c r="D25">
        <f>('Dat4'!D25+'Dat4'!O25)/2</f>
        <v>0</v>
      </c>
      <c r="E25">
        <f>('Dat4'!E25+'Dat4'!P25)/2</f>
        <v>0</v>
      </c>
      <c r="F25">
        <f>('Dat4'!F25+'Dat4'!Q25)/2</f>
        <v>0</v>
      </c>
      <c r="G25">
        <f>('Dat4'!G25+'Dat4'!R25)/2</f>
        <v>0</v>
      </c>
      <c r="H25">
        <f>('Dat4'!H25+'Dat4'!S25)/2</f>
        <v>0</v>
      </c>
      <c r="I25">
        <f>('Dat4'!I25+'Dat4'!T25)/2</f>
        <v>0</v>
      </c>
      <c r="J25">
        <f>('Dat4'!J25+'Dat4'!U25)/2</f>
        <v>0</v>
      </c>
      <c r="K25">
        <f>('Dat4'!K25+'Dat4'!V25)/2</f>
        <v>0</v>
      </c>
      <c r="L25">
        <f>('Dat4'!L25+'Dat4'!W25)/2</f>
        <v>0</v>
      </c>
      <c r="M25">
        <f>('Dat4'!M25+'Dat4'!X25)/2</f>
        <v>0</v>
      </c>
      <c r="N25">
        <f>('Dat4'!N25+'Dat4'!Y25)/2</f>
        <v>0</v>
      </c>
      <c r="O25" s="12">
        <f t="shared" si="3"/>
        <v>0</v>
      </c>
      <c r="P25">
        <f>('Dat4'!Z25+'Dat4'!AC25)/2</f>
        <v>0</v>
      </c>
      <c r="Q25">
        <f>('Dat4'!AA25+'Dat4'!AD25)/2</f>
        <v>0</v>
      </c>
      <c r="R25">
        <f>('Dat4'!AB25+'Dat4'!AE25)/2</f>
        <v>0</v>
      </c>
      <c r="S25" s="12">
        <f t="shared" si="5"/>
        <v>0</v>
      </c>
      <c r="T25" s="7">
        <f t="shared" si="4"/>
        <v>0</v>
      </c>
      <c r="U25" t="str">
        <f t="shared" si="0"/>
        <v>Sandefjord fengsel (LS)</v>
      </c>
      <c r="V25" s="76">
        <v>12.934200000000001</v>
      </c>
      <c r="W25" s="77">
        <v>0</v>
      </c>
      <c r="X25" s="78">
        <v>11.4466</v>
      </c>
      <c r="Y25" s="77">
        <v>0</v>
      </c>
      <c r="Z25" s="77">
        <v>0</v>
      </c>
      <c r="AA25" s="77">
        <v>0</v>
      </c>
      <c r="AB25" s="77">
        <v>0</v>
      </c>
      <c r="AC25" s="77">
        <v>0</v>
      </c>
      <c r="AD25" s="78">
        <v>1.4877</v>
      </c>
      <c r="AE25" s="79">
        <f t="shared" ref="AE25:AF31" si="8">W25+Y25+AA25+AC25</f>
        <v>0</v>
      </c>
      <c r="AF25" s="79">
        <f t="shared" si="8"/>
        <v>12.9343</v>
      </c>
      <c r="AG25" t="str">
        <f t="shared" si="2"/>
        <v>Sandefjord fengsel (LS)</v>
      </c>
      <c r="AH25">
        <v>2</v>
      </c>
    </row>
    <row r="26" spans="1:39">
      <c r="A26" s="70">
        <v>26</v>
      </c>
      <c r="B26" s="70" t="str">
        <f>'Dat4'!B26</f>
        <v>Nordre Vestfold fengsel Hof avd (LS)</v>
      </c>
      <c r="C26" s="70"/>
      <c r="D26">
        <f>('Dat4'!D26+'Dat4'!O26)/2</f>
        <v>0</v>
      </c>
      <c r="E26">
        <f>('Dat4'!E26+'Dat4'!P26)/2</f>
        <v>0</v>
      </c>
      <c r="F26">
        <f>('Dat4'!F26+'Dat4'!Q26)/2</f>
        <v>0</v>
      </c>
      <c r="G26">
        <f>('Dat4'!G26+'Dat4'!R26)/2</f>
        <v>0</v>
      </c>
      <c r="H26">
        <f>('Dat4'!H26+'Dat4'!S26)/2</f>
        <v>0</v>
      </c>
      <c r="I26">
        <f>('Dat4'!I26+'Dat4'!T26)/2</f>
        <v>0</v>
      </c>
      <c r="J26">
        <f>('Dat4'!J26+'Dat4'!U26)/2</f>
        <v>0</v>
      </c>
      <c r="K26">
        <f>('Dat4'!K26+'Dat4'!V26)/2</f>
        <v>0</v>
      </c>
      <c r="L26">
        <f>('Dat4'!L26+'Dat4'!W26)/2</f>
        <v>0</v>
      </c>
      <c r="M26">
        <f>('Dat4'!M26+'Dat4'!X26)/2</f>
        <v>0</v>
      </c>
      <c r="N26">
        <f>('Dat4'!N26+'Dat4'!Y26)/2</f>
        <v>0</v>
      </c>
      <c r="O26" s="12">
        <f t="shared" si="3"/>
        <v>0</v>
      </c>
      <c r="P26">
        <f>('Dat4'!Z26+'Dat4'!AC26)/2</f>
        <v>0</v>
      </c>
      <c r="Q26">
        <f>('Dat4'!AA26+'Dat4'!AD26)/2</f>
        <v>0</v>
      </c>
      <c r="R26">
        <f>('Dat4'!AB26+'Dat4'!AE26)/2</f>
        <v>0</v>
      </c>
      <c r="S26" s="12">
        <f t="shared" si="5"/>
        <v>0</v>
      </c>
      <c r="T26" s="7">
        <f t="shared" si="4"/>
        <v>0</v>
      </c>
      <c r="U26" t="str">
        <f t="shared" si="0"/>
        <v>Nordre Vestfold fengsel Hof avd (LS)</v>
      </c>
      <c r="V26" s="76">
        <v>12.934200000000001</v>
      </c>
      <c r="W26" s="77">
        <v>0</v>
      </c>
      <c r="X26" s="78">
        <v>11.4466</v>
      </c>
      <c r="Y26" s="77">
        <v>0</v>
      </c>
      <c r="Z26" s="77">
        <v>0</v>
      </c>
      <c r="AA26" s="77">
        <v>0</v>
      </c>
      <c r="AB26" s="77">
        <v>0</v>
      </c>
      <c r="AC26" s="77">
        <v>0</v>
      </c>
      <c r="AD26" s="78">
        <v>1.4877</v>
      </c>
      <c r="AE26" s="79">
        <f>W26+Y26+AA26+AC26</f>
        <v>0</v>
      </c>
      <c r="AF26" s="79"/>
      <c r="AG26" t="str">
        <f t="shared" si="2"/>
        <v>Nordre Vestfold fengsel Hof avd (LS)</v>
      </c>
      <c r="AH26">
        <v>2</v>
      </c>
    </row>
    <row r="27" spans="1:39">
      <c r="A27" s="70">
        <v>27</v>
      </c>
      <c r="B27" s="70" t="str">
        <f>'Dat4'!B27</f>
        <v>Søndre Vestfold fengsel Berg (LS)</v>
      </c>
      <c r="C27" s="70"/>
      <c r="D27">
        <f>('Dat4'!D27+'Dat4'!O27)/2</f>
        <v>0</v>
      </c>
      <c r="E27">
        <f>('Dat4'!E27+'Dat4'!P27)/2</f>
        <v>0</v>
      </c>
      <c r="F27">
        <f>('Dat4'!F27+'Dat4'!Q27)/2</f>
        <v>0</v>
      </c>
      <c r="G27">
        <f>('Dat4'!G27+'Dat4'!R27)/2</f>
        <v>0</v>
      </c>
      <c r="H27">
        <f>('Dat4'!H27+'Dat4'!S27)/2</f>
        <v>0</v>
      </c>
      <c r="I27">
        <f>('Dat4'!I27+'Dat4'!T27)/2</f>
        <v>0</v>
      </c>
      <c r="J27">
        <f>('Dat4'!J27+'Dat4'!U27)/2</f>
        <v>0</v>
      </c>
      <c r="K27">
        <f>('Dat4'!K27+'Dat4'!V27)/2</f>
        <v>0</v>
      </c>
      <c r="L27">
        <f>('Dat4'!L27+'Dat4'!W27)/2</f>
        <v>0</v>
      </c>
      <c r="M27">
        <f>('Dat4'!M27+'Dat4'!X27)/2</f>
        <v>0</v>
      </c>
      <c r="N27">
        <f>('Dat4'!N27+'Dat4'!Y27)/2</f>
        <v>0</v>
      </c>
      <c r="O27" s="12">
        <f t="shared" si="3"/>
        <v>0</v>
      </c>
      <c r="P27">
        <f>('Dat4'!Z27+'Dat4'!AC27)/2</f>
        <v>0</v>
      </c>
      <c r="Q27">
        <f>('Dat4'!AA27+'Dat4'!AD27)/2</f>
        <v>0</v>
      </c>
      <c r="R27">
        <f>('Dat4'!AB27+'Dat4'!AE27)/2</f>
        <v>0</v>
      </c>
      <c r="S27" s="12">
        <f t="shared" si="5"/>
        <v>0</v>
      </c>
      <c r="T27" s="7">
        <f t="shared" si="4"/>
        <v>0</v>
      </c>
      <c r="U27" t="str">
        <f t="shared" si="0"/>
        <v>Søndre Vestfold fengsel Berg (LS)</v>
      </c>
      <c r="V27" s="76">
        <v>12.934200000000001</v>
      </c>
      <c r="W27" s="77">
        <v>0</v>
      </c>
      <c r="X27" s="78">
        <v>11.4466</v>
      </c>
      <c r="Y27" s="77">
        <v>0</v>
      </c>
      <c r="Z27" s="77">
        <v>0</v>
      </c>
      <c r="AA27" s="77">
        <v>0</v>
      </c>
      <c r="AB27" s="77">
        <v>0</v>
      </c>
      <c r="AC27" s="77">
        <v>0</v>
      </c>
      <c r="AD27" s="78">
        <v>1.4877</v>
      </c>
      <c r="AE27" s="79">
        <f>W27+Y27+AA27+AC27</f>
        <v>0</v>
      </c>
      <c r="AF27" s="79">
        <f t="shared" si="8"/>
        <v>12.9343</v>
      </c>
      <c r="AG27" t="str">
        <f t="shared" si="2"/>
        <v>Søndre Vestfold fengsel Berg (LS)</v>
      </c>
      <c r="AH27">
        <v>2</v>
      </c>
    </row>
    <row r="28" spans="1:39">
      <c r="A28" s="70">
        <v>28</v>
      </c>
      <c r="B28" s="70" t="str">
        <f>'Dat4'!B28</f>
        <v>Sem fengsel (HS)</v>
      </c>
      <c r="C28" s="70"/>
      <c r="D28">
        <f>('Dat4'!D28+'Dat4'!O28)/2</f>
        <v>0</v>
      </c>
      <c r="E28">
        <f>('Dat4'!E28+'Dat4'!P28)/2</f>
        <v>0</v>
      </c>
      <c r="F28">
        <f>('Dat4'!F28+'Dat4'!Q28)/2</f>
        <v>0</v>
      </c>
      <c r="G28">
        <f>('Dat4'!G28+'Dat4'!R28)/2</f>
        <v>0</v>
      </c>
      <c r="H28">
        <f>('Dat4'!H28+'Dat4'!S28)/2</f>
        <v>0</v>
      </c>
      <c r="I28">
        <f>('Dat4'!I28+'Dat4'!T28)/2</f>
        <v>0</v>
      </c>
      <c r="J28">
        <f>('Dat4'!J28+'Dat4'!U28)/2</f>
        <v>0</v>
      </c>
      <c r="K28">
        <f>('Dat4'!K28+'Dat4'!V28)/2</f>
        <v>0</v>
      </c>
      <c r="L28">
        <f>('Dat4'!L28+'Dat4'!W28)/2</f>
        <v>0</v>
      </c>
      <c r="M28">
        <f>('Dat4'!M28+'Dat4'!X28)/2</f>
        <v>0</v>
      </c>
      <c r="N28">
        <f>('Dat4'!N28+'Dat4'!Y28)/2</f>
        <v>0</v>
      </c>
      <c r="O28" s="12">
        <f t="shared" si="3"/>
        <v>0</v>
      </c>
      <c r="P28">
        <f>('Dat4'!Z28+'Dat4'!AC28)/2</f>
        <v>0</v>
      </c>
      <c r="Q28">
        <f>('Dat4'!AA28+'Dat4'!AD28)/2</f>
        <v>0</v>
      </c>
      <c r="R28">
        <f>('Dat4'!AB28+'Dat4'!AE28)/2</f>
        <v>0</v>
      </c>
      <c r="S28" s="12">
        <f t="shared" si="5"/>
        <v>0</v>
      </c>
      <c r="T28" s="7">
        <f t="shared" si="4"/>
        <v>0</v>
      </c>
      <c r="U28" t="str">
        <f t="shared" si="0"/>
        <v>Sem fengsel (HS)</v>
      </c>
      <c r="V28" s="76">
        <v>59.934200000000004</v>
      </c>
      <c r="W28" s="77">
        <v>25.490400000000001</v>
      </c>
      <c r="X28" s="77">
        <v>2.7000000000000001E-3</v>
      </c>
      <c r="Y28" s="77">
        <v>32.747900000000001</v>
      </c>
      <c r="Z28" s="77">
        <v>0</v>
      </c>
      <c r="AA28" s="77">
        <v>0</v>
      </c>
      <c r="AB28" s="77">
        <v>0</v>
      </c>
      <c r="AC28" s="77">
        <v>1.6932</v>
      </c>
      <c r="AD28" s="77">
        <v>0</v>
      </c>
      <c r="AE28" s="79">
        <f t="shared" si="8"/>
        <v>59.9315</v>
      </c>
      <c r="AF28" s="79">
        <f t="shared" si="8"/>
        <v>2.7000000000000001E-3</v>
      </c>
      <c r="AG28" t="str">
        <f t="shared" si="2"/>
        <v>Sem fengsel (HS)</v>
      </c>
      <c r="AH28">
        <v>1</v>
      </c>
    </row>
    <row r="29" spans="1:39">
      <c r="A29" s="70">
        <v>29</v>
      </c>
      <c r="B29" s="70" t="str">
        <f>'Dat4'!B29</f>
        <v>Bastøy fengsel (LS)</v>
      </c>
      <c r="C29" s="70"/>
      <c r="D29">
        <f>('Dat4'!D29+'Dat4'!O29)/2</f>
        <v>0</v>
      </c>
      <c r="E29">
        <f>('Dat4'!E29+'Dat4'!P29)/2</f>
        <v>0</v>
      </c>
      <c r="F29">
        <f>('Dat4'!F29+'Dat4'!Q29)/2</f>
        <v>0</v>
      </c>
      <c r="G29">
        <f>('Dat4'!G29+'Dat4'!R29)/2</f>
        <v>0</v>
      </c>
      <c r="H29">
        <f>('Dat4'!H29+'Dat4'!S29)/2</f>
        <v>0</v>
      </c>
      <c r="I29">
        <f>('Dat4'!I29+'Dat4'!T29)/2</f>
        <v>0</v>
      </c>
      <c r="J29">
        <f>('Dat4'!J29+'Dat4'!U29)/2</f>
        <v>0</v>
      </c>
      <c r="K29">
        <f>('Dat4'!K29+'Dat4'!V29)/2</f>
        <v>0</v>
      </c>
      <c r="L29">
        <f>('Dat4'!L29+'Dat4'!W29)/2</f>
        <v>0</v>
      </c>
      <c r="M29">
        <f>('Dat4'!M29+'Dat4'!X29)/2</f>
        <v>0</v>
      </c>
      <c r="N29">
        <f>('Dat4'!N29+'Dat4'!Y29)/2</f>
        <v>0</v>
      </c>
      <c r="O29" s="12">
        <f t="shared" si="3"/>
        <v>0</v>
      </c>
      <c r="P29">
        <f>('Dat4'!Z29+'Dat4'!AC29)/2</f>
        <v>0</v>
      </c>
      <c r="Q29">
        <f>('Dat4'!AA29+'Dat4'!AD29)/2</f>
        <v>0</v>
      </c>
      <c r="R29">
        <f>('Dat4'!AB29+'Dat4'!AE29)/2</f>
        <v>0</v>
      </c>
      <c r="S29" s="12">
        <f t="shared" si="5"/>
        <v>0</v>
      </c>
      <c r="T29" s="7">
        <f t="shared" si="4"/>
        <v>0</v>
      </c>
      <c r="U29" t="str">
        <f t="shared" si="0"/>
        <v>Bastøy fengsel (LS)</v>
      </c>
      <c r="V29" s="81">
        <v>111.2247</v>
      </c>
      <c r="W29" s="13">
        <v>110.74790000000002</v>
      </c>
      <c r="X29" s="13">
        <v>0</v>
      </c>
      <c r="Y29" s="13">
        <v>0</v>
      </c>
      <c r="Z29" s="13">
        <v>0</v>
      </c>
      <c r="AA29" s="13">
        <v>0</v>
      </c>
      <c r="AB29" s="13">
        <v>0</v>
      </c>
      <c r="AC29" s="13">
        <v>0.47670000000000001</v>
      </c>
      <c r="AD29" s="77">
        <v>0</v>
      </c>
      <c r="AE29" s="79">
        <f t="shared" si="8"/>
        <v>111.22460000000001</v>
      </c>
      <c r="AF29" s="79">
        <f t="shared" si="8"/>
        <v>0</v>
      </c>
      <c r="AG29" t="str">
        <f t="shared" si="2"/>
        <v>Bastøy fengsel (LS)</v>
      </c>
      <c r="AH29">
        <v>2</v>
      </c>
    </row>
    <row r="30" spans="1:39">
      <c r="A30" s="70">
        <v>30</v>
      </c>
      <c r="B30" s="70" t="str">
        <f>'Dat4'!B30</f>
        <v>Telemark fengsel Skien (HS)</v>
      </c>
      <c r="C30" s="70"/>
      <c r="D30">
        <f>('Dat4'!D30+'Dat4'!O30)/2</f>
        <v>0</v>
      </c>
      <c r="E30">
        <f>('Dat4'!E30+'Dat4'!P30)/2</f>
        <v>0</v>
      </c>
      <c r="F30">
        <f>('Dat4'!F30+'Dat4'!Q30)/2</f>
        <v>0</v>
      </c>
      <c r="G30">
        <f>('Dat4'!G30+'Dat4'!R30)/2</f>
        <v>0</v>
      </c>
      <c r="H30">
        <f>('Dat4'!H30+'Dat4'!S30)/2</f>
        <v>0</v>
      </c>
      <c r="I30">
        <f>('Dat4'!I30+'Dat4'!T30)/2</f>
        <v>0</v>
      </c>
      <c r="J30">
        <f>('Dat4'!J30+'Dat4'!U30)/2</f>
        <v>0</v>
      </c>
      <c r="K30">
        <f>('Dat4'!K30+'Dat4'!V30)/2</f>
        <v>0</v>
      </c>
      <c r="L30">
        <f>('Dat4'!L30+'Dat4'!W30)/2</f>
        <v>0</v>
      </c>
      <c r="M30">
        <f>('Dat4'!M30+'Dat4'!X30)/2</f>
        <v>0</v>
      </c>
      <c r="N30">
        <f>('Dat4'!N30+'Dat4'!Y30)/2</f>
        <v>0</v>
      </c>
      <c r="O30" s="12">
        <f t="shared" si="3"/>
        <v>0</v>
      </c>
      <c r="P30">
        <f>('Dat4'!Z30+'Dat4'!AC30)/2</f>
        <v>0</v>
      </c>
      <c r="Q30">
        <f>('Dat4'!AA30+'Dat4'!AD30)/2</f>
        <v>0</v>
      </c>
      <c r="R30">
        <f>('Dat4'!AB30+'Dat4'!AE30)/2</f>
        <v>0</v>
      </c>
      <c r="S30" s="12">
        <f t="shared" si="5"/>
        <v>0</v>
      </c>
      <c r="T30" s="7">
        <f t="shared" si="4"/>
        <v>0</v>
      </c>
      <c r="U30" t="str">
        <f t="shared" si="0"/>
        <v>Telemark fengsel Skien (HS)</v>
      </c>
      <c r="V30" s="76">
        <v>77.8767</v>
      </c>
      <c r="W30" s="77">
        <v>47.714999999999996</v>
      </c>
      <c r="X30" s="78">
        <v>6.4328999999999992</v>
      </c>
      <c r="Y30" s="77">
        <v>17.260200000000001</v>
      </c>
      <c r="Z30" s="78">
        <v>5.0985999999999994</v>
      </c>
      <c r="AA30" s="77">
        <v>0</v>
      </c>
      <c r="AB30" s="77">
        <v>0</v>
      </c>
      <c r="AC30" s="77">
        <v>1.1890000000000001</v>
      </c>
      <c r="AD30" s="78">
        <v>0.18089999999999998</v>
      </c>
      <c r="AE30" s="79">
        <f t="shared" si="8"/>
        <v>66.164199999999994</v>
      </c>
      <c r="AF30" s="79">
        <f t="shared" si="8"/>
        <v>11.712399999999997</v>
      </c>
      <c r="AG30" t="str">
        <f t="shared" si="2"/>
        <v>Telemark fengsel Skien (HS)</v>
      </c>
      <c r="AH30">
        <v>1</v>
      </c>
    </row>
    <row r="31" spans="1:39">
      <c r="A31" s="70">
        <v>31</v>
      </c>
      <c r="B31" s="70" t="str">
        <f>'Dat4'!B31</f>
        <v>Telemark fengsel Kragerø  (HS)</v>
      </c>
      <c r="C31" s="70"/>
      <c r="D31">
        <f>('Dat4'!D31+'Dat4'!O31)/2</f>
        <v>0</v>
      </c>
      <c r="E31">
        <f>('Dat4'!E31+'Dat4'!P31)/2</f>
        <v>0</v>
      </c>
      <c r="F31">
        <f>('Dat4'!F31+'Dat4'!Q31)/2</f>
        <v>0</v>
      </c>
      <c r="G31">
        <f>('Dat4'!G31+'Dat4'!R31)/2</f>
        <v>0</v>
      </c>
      <c r="H31">
        <f>('Dat4'!H31+'Dat4'!S31)/2</f>
        <v>0</v>
      </c>
      <c r="I31">
        <f>('Dat4'!I31+'Dat4'!T31)/2</f>
        <v>0</v>
      </c>
      <c r="J31">
        <f>('Dat4'!J31+'Dat4'!U31)/2</f>
        <v>0</v>
      </c>
      <c r="K31">
        <f>('Dat4'!K31+'Dat4'!V31)/2</f>
        <v>0</v>
      </c>
      <c r="L31">
        <f>('Dat4'!L31+'Dat4'!W31)/2</f>
        <v>0</v>
      </c>
      <c r="M31">
        <f>('Dat4'!M31+'Dat4'!X31)/2</f>
        <v>0</v>
      </c>
      <c r="N31">
        <f>('Dat4'!N31+'Dat4'!Y31)/2</f>
        <v>0</v>
      </c>
      <c r="O31" s="12">
        <f t="shared" si="3"/>
        <v>0</v>
      </c>
      <c r="P31">
        <f>('Dat4'!Z31+'Dat4'!AC31)/2</f>
        <v>0</v>
      </c>
      <c r="Q31">
        <f>('Dat4'!AA31+'Dat4'!AD31)/2</f>
        <v>0</v>
      </c>
      <c r="R31">
        <f>('Dat4'!AB31+'Dat4'!AE31)/2</f>
        <v>0</v>
      </c>
      <c r="S31" s="12">
        <f t="shared" si="5"/>
        <v>0</v>
      </c>
      <c r="T31" s="7">
        <f t="shared" si="4"/>
        <v>0</v>
      </c>
      <c r="U31" t="str">
        <f t="shared" si="0"/>
        <v>Telemark fengsel Kragerø  (HS)</v>
      </c>
      <c r="V31" s="76">
        <v>16.627399999999998</v>
      </c>
      <c r="W31" s="77">
        <v>8.5288000000000004</v>
      </c>
      <c r="X31" s="77">
        <v>0</v>
      </c>
      <c r="Y31" s="77">
        <v>7.9014000000000006</v>
      </c>
      <c r="Z31" s="77">
        <v>0</v>
      </c>
      <c r="AA31" s="77">
        <v>0</v>
      </c>
      <c r="AB31" s="77">
        <v>0</v>
      </c>
      <c r="AC31" s="77">
        <v>0.1973</v>
      </c>
      <c r="AD31" s="77">
        <v>0</v>
      </c>
      <c r="AE31" s="79">
        <f t="shared" si="8"/>
        <v>16.627499999999998</v>
      </c>
      <c r="AF31" s="79">
        <f t="shared" si="8"/>
        <v>0</v>
      </c>
      <c r="AG31" t="str">
        <f t="shared" si="2"/>
        <v>Telemark fengsel Kragerø  (HS)</v>
      </c>
      <c r="AH31">
        <v>1</v>
      </c>
    </row>
    <row r="32" spans="1:39">
      <c r="A32" s="70">
        <v>32</v>
      </c>
      <c r="B32" s="170" t="str">
        <f>'Dat4'!B32</f>
        <v>Arendal</v>
      </c>
      <c r="C32" s="70"/>
      <c r="D32">
        <f>('Dat4'!D32+'Dat4'!O32)/2</f>
        <v>0</v>
      </c>
      <c r="E32">
        <f>('Dat4'!E32+'Dat4'!P32)/2</f>
        <v>0</v>
      </c>
      <c r="F32">
        <f>('Dat4'!F32+'Dat4'!Q32)/2</f>
        <v>0</v>
      </c>
      <c r="G32">
        <f>('Dat4'!G32+'Dat4'!R32)/2</f>
        <v>0</v>
      </c>
      <c r="H32">
        <f>('Dat4'!H32+'Dat4'!S32)/2</f>
        <v>0</v>
      </c>
      <c r="I32">
        <f>('Dat4'!I32+'Dat4'!T32)/2</f>
        <v>0</v>
      </c>
      <c r="J32">
        <f>('Dat4'!J32+'Dat4'!U32)/2</f>
        <v>0</v>
      </c>
      <c r="K32">
        <f>('Dat4'!K32+'Dat4'!V32)/2</f>
        <v>0</v>
      </c>
      <c r="L32">
        <f>('Dat4'!L32+'Dat4'!W32)/2</f>
        <v>0</v>
      </c>
      <c r="M32">
        <f>('Dat4'!M32+'Dat4'!X32)/2</f>
        <v>0</v>
      </c>
      <c r="N32">
        <f>('Dat4'!N32+'Dat4'!Y32)/2</f>
        <v>0</v>
      </c>
      <c r="O32" s="12">
        <f t="shared" si="3"/>
        <v>0</v>
      </c>
      <c r="P32">
        <f>('Dat4'!Z32+'Dat4'!AC32)/2</f>
        <v>0</v>
      </c>
      <c r="Q32">
        <f>('Dat4'!AA32+'Dat4'!AD32)/2</f>
        <v>0</v>
      </c>
      <c r="R32">
        <f>('Dat4'!AB32+'Dat4'!AE32)/2</f>
        <v>0</v>
      </c>
      <c r="S32" s="12">
        <f t="shared" si="5"/>
        <v>0</v>
      </c>
      <c r="T32" s="7">
        <f t="shared" si="4"/>
        <v>0</v>
      </c>
      <c r="U32" t="str">
        <f t="shared" si="0"/>
        <v>Arendal</v>
      </c>
      <c r="V32" s="169"/>
      <c r="AG32" t="str">
        <f t="shared" si="2"/>
        <v>Arendal</v>
      </c>
      <c r="AH32">
        <v>0</v>
      </c>
    </row>
    <row r="33" spans="1:34">
      <c r="A33" s="70">
        <v>33</v>
      </c>
      <c r="B33" s="70" t="str">
        <f>'Dat4'!B33</f>
        <v>Kristiansand fengsel (HS)</v>
      </c>
      <c r="C33" s="70"/>
      <c r="D33">
        <f>('Dat4'!D33+'Dat4'!O33)/2</f>
        <v>0</v>
      </c>
      <c r="E33">
        <f>('Dat4'!E33+'Dat4'!P33)/2</f>
        <v>0</v>
      </c>
      <c r="F33">
        <f>('Dat4'!F33+'Dat4'!Q33)/2</f>
        <v>0</v>
      </c>
      <c r="G33">
        <f>('Dat4'!G33+'Dat4'!R33)/2</f>
        <v>0</v>
      </c>
      <c r="H33">
        <f>('Dat4'!H33+'Dat4'!S33)/2</f>
        <v>0</v>
      </c>
      <c r="I33">
        <f>('Dat4'!I33+'Dat4'!T33)/2</f>
        <v>0</v>
      </c>
      <c r="J33">
        <f>('Dat4'!J33+'Dat4'!U33)/2</f>
        <v>0</v>
      </c>
      <c r="K33">
        <f>('Dat4'!K33+'Dat4'!V33)/2</f>
        <v>0</v>
      </c>
      <c r="L33">
        <f>('Dat4'!L33+'Dat4'!W33)/2</f>
        <v>0</v>
      </c>
      <c r="M33">
        <f>('Dat4'!M33+'Dat4'!X33)/2</f>
        <v>0</v>
      </c>
      <c r="N33">
        <f>('Dat4'!N33+'Dat4'!Y33)/2</f>
        <v>0</v>
      </c>
      <c r="O33" s="12">
        <f t="shared" si="3"/>
        <v>0</v>
      </c>
      <c r="P33">
        <f>('Dat4'!Z33+'Dat4'!AC33)/2</f>
        <v>0</v>
      </c>
      <c r="Q33">
        <f>('Dat4'!AA33+'Dat4'!AD33)/2</f>
        <v>0</v>
      </c>
      <c r="R33">
        <f>('Dat4'!AB33+'Dat4'!AE33)/2</f>
        <v>0</v>
      </c>
      <c r="S33" s="12">
        <f t="shared" si="5"/>
        <v>0</v>
      </c>
      <c r="T33" s="7">
        <f t="shared" si="4"/>
        <v>0</v>
      </c>
      <c r="U33" t="str">
        <f t="shared" si="0"/>
        <v>Kristiansand fengsel (HS)</v>
      </c>
      <c r="V33" s="76">
        <v>42.619199999999999</v>
      </c>
      <c r="W33" s="77">
        <v>16.665800000000001</v>
      </c>
      <c r="X33" s="78">
        <v>0.18629999999999999</v>
      </c>
      <c r="Y33" s="77">
        <v>23.474</v>
      </c>
      <c r="Z33" s="78">
        <v>1.9534</v>
      </c>
      <c r="AA33" s="77">
        <v>0</v>
      </c>
      <c r="AB33" s="77">
        <v>0</v>
      </c>
      <c r="AC33" s="77">
        <v>0.3397</v>
      </c>
      <c r="AD33" s="77">
        <v>0</v>
      </c>
      <c r="AE33" s="79">
        <f t="shared" ref="AE33:AF35" si="9">W33+Y33+AA33+AC33</f>
        <v>40.479500000000002</v>
      </c>
      <c r="AF33" s="79">
        <f t="shared" si="9"/>
        <v>2.1396999999999999</v>
      </c>
      <c r="AG33" t="str">
        <f t="shared" si="2"/>
        <v>Kristiansand fengsel (HS)</v>
      </c>
      <c r="AH33">
        <v>1</v>
      </c>
    </row>
    <row r="34" spans="1:34">
      <c r="A34" s="70">
        <v>34</v>
      </c>
      <c r="B34" s="70" t="str">
        <f>'Dat4'!B34</f>
        <v>Stavanger fengsel (HS)</v>
      </c>
      <c r="C34" s="70"/>
      <c r="D34">
        <f>('Dat4'!D34+'Dat4'!O34)/2</f>
        <v>0</v>
      </c>
      <c r="E34">
        <f>('Dat4'!E34+'Dat4'!P34)/2</f>
        <v>0</v>
      </c>
      <c r="F34">
        <f>('Dat4'!F34+'Dat4'!Q34)/2</f>
        <v>0</v>
      </c>
      <c r="G34">
        <f>('Dat4'!G34+'Dat4'!R34)/2</f>
        <v>0</v>
      </c>
      <c r="H34">
        <f>('Dat4'!H34+'Dat4'!S34)/2</f>
        <v>0</v>
      </c>
      <c r="I34">
        <f>('Dat4'!I34+'Dat4'!T34)/2</f>
        <v>0</v>
      </c>
      <c r="J34">
        <f>('Dat4'!J34+'Dat4'!U34)/2</f>
        <v>0</v>
      </c>
      <c r="K34">
        <f>('Dat4'!K34+'Dat4'!V34)/2</f>
        <v>0</v>
      </c>
      <c r="L34">
        <f>('Dat4'!L34+'Dat4'!W34)/2</f>
        <v>0</v>
      </c>
      <c r="M34">
        <f>('Dat4'!M34+'Dat4'!X34)/2</f>
        <v>0</v>
      </c>
      <c r="N34">
        <f>('Dat4'!N34+'Dat4'!Y34)/2</f>
        <v>0</v>
      </c>
      <c r="O34" s="12">
        <f t="shared" si="3"/>
        <v>0</v>
      </c>
      <c r="P34">
        <f>('Dat4'!Z34+'Dat4'!AC34)/2</f>
        <v>0</v>
      </c>
      <c r="Q34">
        <f>('Dat4'!AA34+'Dat4'!AD34)/2</f>
        <v>0</v>
      </c>
      <c r="R34">
        <f>('Dat4'!AB34+'Dat4'!AE34)/2</f>
        <v>0</v>
      </c>
      <c r="S34" s="12">
        <f t="shared" si="5"/>
        <v>0</v>
      </c>
      <c r="T34" s="7">
        <f t="shared" si="4"/>
        <v>0</v>
      </c>
      <c r="U34" t="str">
        <f t="shared" si="0"/>
        <v>Stavanger fengsel (HS)</v>
      </c>
      <c r="V34" s="76">
        <v>64.301400000000001</v>
      </c>
      <c r="W34" s="77">
        <v>28.736999999999998</v>
      </c>
      <c r="X34" s="78">
        <v>5.7835999999999999</v>
      </c>
      <c r="Y34" s="77">
        <v>23.411000000000005</v>
      </c>
      <c r="Z34" s="78">
        <v>5.9424999999999999</v>
      </c>
      <c r="AA34" s="77">
        <v>5.4800000000000001E-2</v>
      </c>
      <c r="AB34" s="77">
        <v>0</v>
      </c>
      <c r="AC34" s="77">
        <v>0.2712</v>
      </c>
      <c r="AD34" s="78">
        <v>0.1014</v>
      </c>
      <c r="AE34" s="79">
        <f t="shared" si="9"/>
        <v>52.474000000000004</v>
      </c>
      <c r="AF34" s="79">
        <f t="shared" si="9"/>
        <v>11.827499999999999</v>
      </c>
      <c r="AG34" t="str">
        <f t="shared" si="2"/>
        <v>Stavanger fengsel (HS)</v>
      </c>
      <c r="AH34">
        <v>1</v>
      </c>
    </row>
    <row r="35" spans="1:34">
      <c r="A35" s="70">
        <v>35</v>
      </c>
      <c r="B35" s="70" t="str">
        <f>'Dat4'!B35</f>
        <v>Haugesund fengsel (HS)</v>
      </c>
      <c r="C35" s="70"/>
      <c r="D35">
        <f>('Dat4'!D35+'Dat4'!O35)/2</f>
        <v>0</v>
      </c>
      <c r="E35">
        <f>('Dat4'!E35+'Dat4'!P35)/2</f>
        <v>0</v>
      </c>
      <c r="F35">
        <f>('Dat4'!F35+'Dat4'!Q35)/2</f>
        <v>0</v>
      </c>
      <c r="G35">
        <f>('Dat4'!G35+'Dat4'!R35)/2</f>
        <v>0</v>
      </c>
      <c r="H35">
        <f>('Dat4'!H35+'Dat4'!S35)/2</f>
        <v>0</v>
      </c>
      <c r="I35">
        <f>('Dat4'!I35+'Dat4'!T35)/2</f>
        <v>0</v>
      </c>
      <c r="J35">
        <f>('Dat4'!J35+'Dat4'!U35)/2</f>
        <v>0</v>
      </c>
      <c r="K35">
        <f>('Dat4'!K35+'Dat4'!V35)/2</f>
        <v>0</v>
      </c>
      <c r="L35">
        <f>('Dat4'!L35+'Dat4'!W35)/2</f>
        <v>0</v>
      </c>
      <c r="M35">
        <f>('Dat4'!M35+'Dat4'!X35)/2</f>
        <v>0</v>
      </c>
      <c r="N35">
        <f>('Dat4'!N35+'Dat4'!Y35)/2</f>
        <v>0</v>
      </c>
      <c r="O35" s="12">
        <f t="shared" si="3"/>
        <v>0</v>
      </c>
      <c r="P35">
        <f>('Dat4'!Z35+'Dat4'!AC35)/2</f>
        <v>0</v>
      </c>
      <c r="Q35">
        <f>('Dat4'!AA35+'Dat4'!AD35)/2</f>
        <v>0</v>
      </c>
      <c r="R35">
        <f>('Dat4'!AB35+'Dat4'!AE35)/2</f>
        <v>0</v>
      </c>
      <c r="S35" s="12">
        <f t="shared" si="5"/>
        <v>0</v>
      </c>
      <c r="T35" s="7">
        <f t="shared" si="4"/>
        <v>0</v>
      </c>
      <c r="U35" t="str">
        <f t="shared" si="0"/>
        <v>Haugesund fengsel (HS)</v>
      </c>
      <c r="V35" s="76">
        <v>17.761600000000001</v>
      </c>
      <c r="W35" s="77">
        <v>5.2821999999999996</v>
      </c>
      <c r="X35" s="77">
        <v>4.1099999999999998E-2</v>
      </c>
      <c r="Y35" s="77">
        <v>12.1945</v>
      </c>
      <c r="Z35" s="78">
        <v>0.24379999999999999</v>
      </c>
      <c r="AA35" s="77">
        <v>0</v>
      </c>
      <c r="AB35" s="77">
        <v>0</v>
      </c>
      <c r="AC35" s="77">
        <v>0</v>
      </c>
      <c r="AD35" s="77">
        <v>0</v>
      </c>
      <c r="AE35" s="79">
        <f t="shared" si="9"/>
        <v>17.476700000000001</v>
      </c>
      <c r="AF35" s="79">
        <f t="shared" si="9"/>
        <v>0.28489999999999999</v>
      </c>
      <c r="AG35" t="str">
        <f t="shared" si="2"/>
        <v>Haugesund fengsel (HS)</v>
      </c>
      <c r="AH35">
        <v>1</v>
      </c>
    </row>
    <row r="36" spans="1:34">
      <c r="A36" s="70">
        <v>36</v>
      </c>
      <c r="B36" s="170" t="str">
        <f>'Dat4'!B36</f>
        <v xml:space="preserve">Åna </v>
      </c>
      <c r="C36" s="70"/>
      <c r="D36">
        <f>('Dat4'!D36+'Dat4'!O36)/2</f>
        <v>0</v>
      </c>
      <c r="E36">
        <f>('Dat4'!E36+'Dat4'!P36)/2</f>
        <v>0</v>
      </c>
      <c r="F36">
        <f>('Dat4'!F36+'Dat4'!Q36)/2</f>
        <v>0</v>
      </c>
      <c r="G36">
        <f>('Dat4'!G36+'Dat4'!R36)/2</f>
        <v>0</v>
      </c>
      <c r="H36">
        <f>('Dat4'!H36+'Dat4'!S36)/2</f>
        <v>0</v>
      </c>
      <c r="I36">
        <f>('Dat4'!I36+'Dat4'!T36)/2</f>
        <v>0</v>
      </c>
      <c r="J36">
        <f>('Dat4'!J36+'Dat4'!U36)/2</f>
        <v>0</v>
      </c>
      <c r="K36">
        <f>('Dat4'!K36+'Dat4'!V36)/2</f>
        <v>0</v>
      </c>
      <c r="L36">
        <f>('Dat4'!L36+'Dat4'!W36)/2</f>
        <v>0</v>
      </c>
      <c r="M36">
        <f>('Dat4'!M36+'Dat4'!X36)/2</f>
        <v>0</v>
      </c>
      <c r="N36">
        <f>('Dat4'!N36+'Dat4'!Y36)/2</f>
        <v>0</v>
      </c>
      <c r="O36" s="12">
        <f t="shared" si="3"/>
        <v>0</v>
      </c>
      <c r="P36">
        <f>('Dat4'!Z36+'Dat4'!AC36)/2</f>
        <v>0</v>
      </c>
      <c r="Q36">
        <f>('Dat4'!AA36+'Dat4'!AD36)/2</f>
        <v>0</v>
      </c>
      <c r="R36">
        <f>('Dat4'!AB36+'Dat4'!AE36)/2</f>
        <v>0</v>
      </c>
      <c r="S36" s="12">
        <f t="shared" si="5"/>
        <v>0</v>
      </c>
      <c r="T36" s="7">
        <f t="shared" si="4"/>
        <v>0</v>
      </c>
      <c r="U36" t="str">
        <f t="shared" si="0"/>
        <v xml:space="preserve">Åna </v>
      </c>
      <c r="V36" s="169"/>
      <c r="AG36" t="str">
        <f t="shared" si="2"/>
        <v xml:space="preserve">Åna </v>
      </c>
      <c r="AH36">
        <v>0</v>
      </c>
    </row>
    <row r="37" spans="1:34">
      <c r="A37" s="70">
        <v>37</v>
      </c>
      <c r="B37" s="70" t="str">
        <f>'Dat4'!B37</f>
        <v>Sandeid fengsel (LS)</v>
      </c>
      <c r="C37" s="70"/>
      <c r="D37">
        <f>('Dat4'!D37+'Dat4'!O37)/2</f>
        <v>0</v>
      </c>
      <c r="E37">
        <f>('Dat4'!E37+'Dat4'!P37)/2</f>
        <v>0</v>
      </c>
      <c r="F37">
        <f>('Dat4'!F37+'Dat4'!Q37)/2</f>
        <v>0</v>
      </c>
      <c r="G37">
        <f>('Dat4'!G37+'Dat4'!R37)/2</f>
        <v>0</v>
      </c>
      <c r="H37">
        <f>('Dat4'!H37+'Dat4'!S37)/2</f>
        <v>0</v>
      </c>
      <c r="I37">
        <f>('Dat4'!I37+'Dat4'!T37)/2</f>
        <v>0</v>
      </c>
      <c r="J37">
        <f>('Dat4'!J37+'Dat4'!U37)/2</f>
        <v>0</v>
      </c>
      <c r="K37">
        <f>('Dat4'!K37+'Dat4'!V37)/2</f>
        <v>0</v>
      </c>
      <c r="L37">
        <f>('Dat4'!L37+'Dat4'!W37)/2</f>
        <v>0</v>
      </c>
      <c r="M37">
        <f>('Dat4'!M37+'Dat4'!X37)/2</f>
        <v>0</v>
      </c>
      <c r="N37">
        <f>('Dat4'!N37+'Dat4'!Y37)/2</f>
        <v>0</v>
      </c>
      <c r="O37" s="12">
        <f t="shared" si="3"/>
        <v>0</v>
      </c>
      <c r="P37">
        <f>('Dat4'!Z37+'Dat4'!AC37)/2</f>
        <v>0</v>
      </c>
      <c r="Q37">
        <f>('Dat4'!AA37+'Dat4'!AD37)/2</f>
        <v>0</v>
      </c>
      <c r="R37">
        <f>('Dat4'!AB37+'Dat4'!AE37)/2</f>
        <v>0</v>
      </c>
      <c r="S37" s="12">
        <f t="shared" si="5"/>
        <v>0</v>
      </c>
      <c r="T37" s="7">
        <f t="shared" si="4"/>
        <v>0</v>
      </c>
      <c r="U37" t="str">
        <f t="shared" si="0"/>
        <v>Sandeid fengsel (LS)</v>
      </c>
      <c r="V37" s="76">
        <v>78.942499999999995</v>
      </c>
      <c r="W37" s="77">
        <v>71.520499999999998</v>
      </c>
      <c r="X37" s="78">
        <v>3.7288000000000001</v>
      </c>
      <c r="Y37" s="77">
        <v>0</v>
      </c>
      <c r="Z37" s="77">
        <v>0</v>
      </c>
      <c r="AA37" s="77">
        <v>0</v>
      </c>
      <c r="AB37" s="77">
        <v>0</v>
      </c>
      <c r="AC37" s="77">
        <v>3.3342000000000001</v>
      </c>
      <c r="AD37" s="78">
        <v>0.3589</v>
      </c>
      <c r="AE37" s="79">
        <f t="shared" ref="AE37:AF40" si="10">W37+Y37+AA37+AC37</f>
        <v>74.854699999999994</v>
      </c>
      <c r="AF37" s="79">
        <f t="shared" si="10"/>
        <v>4.0876999999999999</v>
      </c>
      <c r="AG37" t="str">
        <f t="shared" si="2"/>
        <v>Sandeid fengsel (LS)</v>
      </c>
      <c r="AH37">
        <v>2</v>
      </c>
    </row>
    <row r="38" spans="1:34">
      <c r="A38" s="70">
        <v>38</v>
      </c>
      <c r="B38" s="70" t="str">
        <f>'Dat4'!B38</f>
        <v>Bergen fengsel Osterøy (LS)</v>
      </c>
      <c r="C38" s="70"/>
      <c r="D38">
        <f>('Dat4'!D38+'Dat4'!O38)/2</f>
        <v>0</v>
      </c>
      <c r="E38">
        <f>('Dat4'!E38+'Dat4'!P38)/2</f>
        <v>0</v>
      </c>
      <c r="F38">
        <f>('Dat4'!F38+'Dat4'!Q38)/2</f>
        <v>0</v>
      </c>
      <c r="G38">
        <f>('Dat4'!G38+'Dat4'!R38)/2</f>
        <v>0</v>
      </c>
      <c r="H38">
        <f>('Dat4'!H38+'Dat4'!S38)/2</f>
        <v>0</v>
      </c>
      <c r="I38">
        <f>('Dat4'!I38+'Dat4'!T38)/2</f>
        <v>0</v>
      </c>
      <c r="J38">
        <f>('Dat4'!J38+'Dat4'!U38)/2</f>
        <v>0</v>
      </c>
      <c r="K38">
        <f>('Dat4'!K38+'Dat4'!V38)/2</f>
        <v>0</v>
      </c>
      <c r="L38">
        <f>('Dat4'!L38+'Dat4'!W38)/2</f>
        <v>0</v>
      </c>
      <c r="M38">
        <f>('Dat4'!M38+'Dat4'!X38)/2</f>
        <v>0</v>
      </c>
      <c r="N38">
        <f>('Dat4'!N38+'Dat4'!Y38)/2</f>
        <v>0</v>
      </c>
      <c r="O38" s="12">
        <f t="shared" si="3"/>
        <v>0</v>
      </c>
      <c r="P38">
        <f>('Dat4'!Z38+'Dat4'!AC38)/2</f>
        <v>0</v>
      </c>
      <c r="Q38">
        <f>('Dat4'!AA38+'Dat4'!AD38)/2</f>
        <v>0</v>
      </c>
      <c r="R38">
        <f>('Dat4'!AB38+'Dat4'!AE38)/2</f>
        <v>0</v>
      </c>
      <c r="S38" s="12">
        <f t="shared" si="5"/>
        <v>0</v>
      </c>
      <c r="T38" s="7">
        <f t="shared" si="4"/>
        <v>0</v>
      </c>
      <c r="U38" t="str">
        <f t="shared" si="0"/>
        <v>Bergen fengsel Osterøy (LS)</v>
      </c>
      <c r="V38" s="76">
        <v>27.430099999999996</v>
      </c>
      <c r="W38" s="77">
        <v>21.024699999999999</v>
      </c>
      <c r="X38" s="78">
        <v>6.1917999999999997</v>
      </c>
      <c r="Y38" s="77">
        <v>0</v>
      </c>
      <c r="Z38" s="77">
        <v>0</v>
      </c>
      <c r="AA38" s="77">
        <v>0</v>
      </c>
      <c r="AB38" s="77">
        <v>0</v>
      </c>
      <c r="AC38" s="77">
        <v>5.4800000000000001E-2</v>
      </c>
      <c r="AD38" s="77">
        <v>0.15890000000000001</v>
      </c>
      <c r="AE38" s="79">
        <f t="shared" si="10"/>
        <v>21.079499999999999</v>
      </c>
      <c r="AF38" s="79">
        <f t="shared" si="10"/>
        <v>6.3506999999999998</v>
      </c>
      <c r="AG38" t="str">
        <f t="shared" si="2"/>
        <v>Bergen fengsel Osterøy (LS)</v>
      </c>
      <c r="AH38">
        <v>2</v>
      </c>
    </row>
    <row r="39" spans="1:34">
      <c r="A39" s="70">
        <v>39</v>
      </c>
      <c r="B39" s="70" t="str">
        <f>'Dat4'!B39</f>
        <v>Bergen fengsel (HS)</v>
      </c>
      <c r="C39" s="70"/>
      <c r="D39">
        <f>('Dat4'!D39+'Dat4'!O39)/2</f>
        <v>0</v>
      </c>
      <c r="E39">
        <f>('Dat4'!E39+'Dat4'!P39)/2</f>
        <v>0</v>
      </c>
      <c r="F39">
        <f>('Dat4'!F39+'Dat4'!Q39)/2</f>
        <v>0</v>
      </c>
      <c r="G39">
        <f>('Dat4'!G39+'Dat4'!R39)/2</f>
        <v>0</v>
      </c>
      <c r="H39">
        <f>('Dat4'!H39+'Dat4'!S39)/2</f>
        <v>0</v>
      </c>
      <c r="I39">
        <f>('Dat4'!I39+'Dat4'!T39)/2</f>
        <v>0</v>
      </c>
      <c r="J39">
        <f>('Dat4'!J39+'Dat4'!U39)/2</f>
        <v>0</v>
      </c>
      <c r="K39">
        <f>('Dat4'!K39+'Dat4'!V39)/2</f>
        <v>0</v>
      </c>
      <c r="L39">
        <f>('Dat4'!L39+'Dat4'!W39)/2</f>
        <v>0</v>
      </c>
      <c r="M39">
        <f>('Dat4'!M39+'Dat4'!X39)/2</f>
        <v>0</v>
      </c>
      <c r="N39">
        <f>('Dat4'!N39+'Dat4'!Y39)/2</f>
        <v>0</v>
      </c>
      <c r="O39" s="12">
        <f t="shared" si="3"/>
        <v>0</v>
      </c>
      <c r="P39">
        <f>('Dat4'!Z39+'Dat4'!AC39)/2</f>
        <v>0</v>
      </c>
      <c r="Q39">
        <f>('Dat4'!AA39+'Dat4'!AD39)/2</f>
        <v>0</v>
      </c>
      <c r="R39">
        <f>('Dat4'!AB39+'Dat4'!AE39)/2</f>
        <v>0</v>
      </c>
      <c r="S39" s="12">
        <f t="shared" si="5"/>
        <v>0</v>
      </c>
      <c r="T39" s="7">
        <f t="shared" si="4"/>
        <v>0</v>
      </c>
      <c r="U39" t="str">
        <f t="shared" si="0"/>
        <v>Bergen fengsel (HS)</v>
      </c>
      <c r="V39" s="76">
        <v>214.37260000000003</v>
      </c>
      <c r="W39" s="77">
        <v>112.4329</v>
      </c>
      <c r="X39" s="78">
        <v>4.8986000000000001</v>
      </c>
      <c r="Y39" s="77">
        <v>86.030100000000004</v>
      </c>
      <c r="Z39" s="78">
        <v>8.3671000000000006</v>
      </c>
      <c r="AA39" s="77">
        <v>2.2711999999999999</v>
      </c>
      <c r="AB39" s="77">
        <v>0</v>
      </c>
      <c r="AC39" s="77">
        <v>0.35620000000000007</v>
      </c>
      <c r="AD39" s="78">
        <v>1.6400000000000001E-2</v>
      </c>
      <c r="AE39" s="79">
        <f t="shared" si="10"/>
        <v>201.09040000000002</v>
      </c>
      <c r="AF39" s="79">
        <f t="shared" si="10"/>
        <v>13.282100000000002</v>
      </c>
      <c r="AG39" t="str">
        <f t="shared" si="2"/>
        <v>Bergen fengsel (HS)</v>
      </c>
      <c r="AH39">
        <v>1</v>
      </c>
    </row>
    <row r="40" spans="1:34">
      <c r="A40" s="70">
        <v>40</v>
      </c>
      <c r="B40" s="70" t="str">
        <f>'Dat4'!B40</f>
        <v>Bjørgvin fengsel (LS)</v>
      </c>
      <c r="C40" s="70"/>
      <c r="D40">
        <f>('Dat4'!D40+'Dat4'!O40)/2</f>
        <v>0</v>
      </c>
      <c r="E40">
        <f>('Dat4'!E40+'Dat4'!P40)/2</f>
        <v>0</v>
      </c>
      <c r="F40">
        <f>('Dat4'!F40+'Dat4'!Q40)/2</f>
        <v>0</v>
      </c>
      <c r="G40">
        <f>('Dat4'!G40+'Dat4'!R40)/2</f>
        <v>0</v>
      </c>
      <c r="H40">
        <f>('Dat4'!H40+'Dat4'!S40)/2</f>
        <v>0</v>
      </c>
      <c r="I40">
        <f>('Dat4'!I40+'Dat4'!T40)/2</f>
        <v>0</v>
      </c>
      <c r="J40">
        <f>('Dat4'!J40+'Dat4'!U40)/2</f>
        <v>0</v>
      </c>
      <c r="K40">
        <f>('Dat4'!K40+'Dat4'!V40)/2</f>
        <v>0</v>
      </c>
      <c r="L40">
        <f>('Dat4'!L40+'Dat4'!W40)/2</f>
        <v>0</v>
      </c>
      <c r="M40">
        <f>('Dat4'!M40+'Dat4'!X40)/2</f>
        <v>0</v>
      </c>
      <c r="N40">
        <f>('Dat4'!N40+'Dat4'!Y40)/2</f>
        <v>0</v>
      </c>
      <c r="O40" s="12">
        <f t="shared" si="3"/>
        <v>0</v>
      </c>
      <c r="P40">
        <f>('Dat4'!Z40+'Dat4'!AC40)/2</f>
        <v>0</v>
      </c>
      <c r="Q40">
        <f>('Dat4'!AA40+'Dat4'!AD40)/2</f>
        <v>0</v>
      </c>
      <c r="R40">
        <f>('Dat4'!AB40+'Dat4'!AE40)/2</f>
        <v>0</v>
      </c>
      <c r="S40" s="12">
        <f t="shared" si="5"/>
        <v>0</v>
      </c>
      <c r="T40" s="7">
        <f t="shared" si="4"/>
        <v>0</v>
      </c>
      <c r="U40" t="str">
        <f t="shared" si="0"/>
        <v>Bjørgvin fengsel (LS)</v>
      </c>
      <c r="V40" s="76">
        <v>76.613699999999994</v>
      </c>
      <c r="W40" s="77">
        <v>75.005499999999998</v>
      </c>
      <c r="X40" s="77">
        <v>0</v>
      </c>
      <c r="Y40" s="77">
        <v>0.36159999999999998</v>
      </c>
      <c r="Z40" s="77">
        <v>0</v>
      </c>
      <c r="AA40" s="77">
        <v>0</v>
      </c>
      <c r="AB40" s="77">
        <v>0</v>
      </c>
      <c r="AC40" s="77">
        <v>1.2465999999999999</v>
      </c>
      <c r="AD40" s="77">
        <v>0</v>
      </c>
      <c r="AE40" s="79">
        <f t="shared" si="10"/>
        <v>76.613699999999994</v>
      </c>
      <c r="AF40" s="79">
        <f t="shared" si="10"/>
        <v>0</v>
      </c>
      <c r="AG40" t="str">
        <f t="shared" si="2"/>
        <v>Bjørgvin fengsel (LS)</v>
      </c>
      <c r="AH40">
        <v>2</v>
      </c>
    </row>
    <row r="41" spans="1:34">
      <c r="A41" s="70">
        <v>41</v>
      </c>
      <c r="B41" s="170" t="str">
        <f>'Dat4'!B41</f>
        <v>Vik</v>
      </c>
      <c r="C41" s="70"/>
      <c r="D41">
        <f>('Dat4'!D41+'Dat4'!O41)/2</f>
        <v>0</v>
      </c>
      <c r="E41">
        <f>('Dat4'!E41+'Dat4'!P41)/2</f>
        <v>0</v>
      </c>
      <c r="F41">
        <f>('Dat4'!F41+'Dat4'!Q41)/2</f>
        <v>0</v>
      </c>
      <c r="G41">
        <f>('Dat4'!G41+'Dat4'!R41)/2</f>
        <v>0</v>
      </c>
      <c r="H41">
        <f>('Dat4'!H41+'Dat4'!S41)/2</f>
        <v>0</v>
      </c>
      <c r="I41">
        <f>('Dat4'!I41+'Dat4'!T41)/2</f>
        <v>0</v>
      </c>
      <c r="J41">
        <f>('Dat4'!J41+'Dat4'!U41)/2</f>
        <v>0</v>
      </c>
      <c r="K41">
        <f>('Dat4'!K41+'Dat4'!V41)/2</f>
        <v>0</v>
      </c>
      <c r="L41">
        <f>('Dat4'!L41+'Dat4'!W41)/2</f>
        <v>0</v>
      </c>
      <c r="M41">
        <f>('Dat4'!M41+'Dat4'!X41)/2</f>
        <v>0</v>
      </c>
      <c r="N41">
        <f>('Dat4'!N41+'Dat4'!Y41)/2</f>
        <v>0</v>
      </c>
      <c r="O41" s="12">
        <f t="shared" si="3"/>
        <v>0</v>
      </c>
      <c r="P41">
        <f>('Dat4'!Z41+'Dat4'!AC41)/2</f>
        <v>0</v>
      </c>
      <c r="Q41">
        <f>('Dat4'!AA41+'Dat4'!AD41)/2</f>
        <v>0</v>
      </c>
      <c r="R41">
        <f>('Dat4'!AB41+'Dat4'!AE41)/2</f>
        <v>0</v>
      </c>
      <c r="S41" s="12">
        <f t="shared" si="5"/>
        <v>0</v>
      </c>
      <c r="T41" s="7">
        <f t="shared" si="4"/>
        <v>0</v>
      </c>
      <c r="U41" t="str">
        <f t="shared" si="0"/>
        <v>Vik</v>
      </c>
      <c r="V41" s="169"/>
      <c r="AG41" t="str">
        <f t="shared" si="2"/>
        <v>Vik</v>
      </c>
      <c r="AH41">
        <v>0</v>
      </c>
    </row>
    <row r="42" spans="1:34">
      <c r="A42" s="70">
        <v>42</v>
      </c>
      <c r="B42" s="170" t="str">
        <f>'Dat4'!B42</f>
        <v>Hustad</v>
      </c>
      <c r="C42" s="70"/>
      <c r="D42">
        <f>('Dat4'!D42+'Dat4'!O42)/2</f>
        <v>0</v>
      </c>
      <c r="E42">
        <f>('Dat4'!E42+'Dat4'!P42)/2</f>
        <v>0</v>
      </c>
      <c r="F42">
        <f>('Dat4'!F42+'Dat4'!Q42)/2</f>
        <v>0</v>
      </c>
      <c r="G42">
        <f>('Dat4'!G42+'Dat4'!R42)/2</f>
        <v>0</v>
      </c>
      <c r="H42">
        <f>('Dat4'!H42+'Dat4'!S42)/2</f>
        <v>0</v>
      </c>
      <c r="I42">
        <f>('Dat4'!I42+'Dat4'!T42)/2</f>
        <v>0</v>
      </c>
      <c r="J42">
        <f>('Dat4'!J42+'Dat4'!U42)/2</f>
        <v>0</v>
      </c>
      <c r="K42">
        <f>('Dat4'!K42+'Dat4'!V42)/2</f>
        <v>0</v>
      </c>
      <c r="L42">
        <f>('Dat4'!L42+'Dat4'!W42)/2</f>
        <v>0</v>
      </c>
      <c r="M42">
        <f>('Dat4'!M42+'Dat4'!X42)/2</f>
        <v>0</v>
      </c>
      <c r="N42">
        <f>('Dat4'!N42+'Dat4'!Y42)/2</f>
        <v>0</v>
      </c>
      <c r="O42" s="12">
        <f t="shared" si="3"/>
        <v>0</v>
      </c>
      <c r="P42">
        <f>('Dat4'!Z42+'Dat4'!AC42)/2</f>
        <v>0</v>
      </c>
      <c r="Q42">
        <f>('Dat4'!AA42+'Dat4'!AD42)/2</f>
        <v>0</v>
      </c>
      <c r="R42">
        <f>('Dat4'!AB42+'Dat4'!AE42)/2</f>
        <v>0</v>
      </c>
      <c r="S42" s="12">
        <f t="shared" si="5"/>
        <v>0</v>
      </c>
      <c r="T42" s="7">
        <f t="shared" si="4"/>
        <v>0</v>
      </c>
      <c r="U42" t="str">
        <f t="shared" si="0"/>
        <v>Hustad</v>
      </c>
      <c r="V42" s="169"/>
      <c r="AG42" t="str">
        <f t="shared" si="2"/>
        <v>Hustad</v>
      </c>
      <c r="AH42">
        <v>0</v>
      </c>
    </row>
    <row r="43" spans="1:34">
      <c r="A43" s="70">
        <v>43</v>
      </c>
      <c r="B43" s="70" t="str">
        <f>'Dat4'!B43</f>
        <v>Ålesund fengsel (HS)</v>
      </c>
      <c r="C43" s="70"/>
      <c r="D43">
        <f>('Dat4'!D43+'Dat4'!O43)/2</f>
        <v>0</v>
      </c>
      <c r="E43">
        <f>('Dat4'!E43+'Dat4'!P43)/2</f>
        <v>0</v>
      </c>
      <c r="F43">
        <f>('Dat4'!F43+'Dat4'!Q43)/2</f>
        <v>0</v>
      </c>
      <c r="G43">
        <f>('Dat4'!G43+'Dat4'!R43)/2</f>
        <v>0</v>
      </c>
      <c r="H43">
        <f>('Dat4'!H43+'Dat4'!S43)/2</f>
        <v>0</v>
      </c>
      <c r="I43">
        <f>('Dat4'!I43+'Dat4'!T43)/2</f>
        <v>0</v>
      </c>
      <c r="J43">
        <f>('Dat4'!J43+'Dat4'!U43)/2</f>
        <v>0</v>
      </c>
      <c r="K43">
        <f>('Dat4'!K43+'Dat4'!V43)/2</f>
        <v>0</v>
      </c>
      <c r="L43">
        <f>('Dat4'!L43+'Dat4'!W43)/2</f>
        <v>0</v>
      </c>
      <c r="M43">
        <f>('Dat4'!M43+'Dat4'!X43)/2</f>
        <v>0</v>
      </c>
      <c r="N43">
        <f>('Dat4'!N43+'Dat4'!Y43)/2</f>
        <v>0</v>
      </c>
      <c r="O43" s="12">
        <f t="shared" si="3"/>
        <v>0</v>
      </c>
      <c r="P43">
        <f>('Dat4'!Z43+'Dat4'!AC43)/2</f>
        <v>0</v>
      </c>
      <c r="Q43">
        <f>('Dat4'!AA43+'Dat4'!AD43)/2</f>
        <v>0</v>
      </c>
      <c r="R43">
        <f>('Dat4'!AB43+'Dat4'!AE43)/2</f>
        <v>0</v>
      </c>
      <c r="S43" s="12">
        <f t="shared" si="5"/>
        <v>0</v>
      </c>
      <c r="T43" s="7">
        <f t="shared" si="4"/>
        <v>0</v>
      </c>
      <c r="U43" t="str">
        <f t="shared" si="0"/>
        <v>Ålesund fengsel (HS)</v>
      </c>
      <c r="V43" s="76">
        <v>25.843800000000002</v>
      </c>
      <c r="W43" s="77">
        <v>13.3918</v>
      </c>
      <c r="X43" s="77">
        <v>0</v>
      </c>
      <c r="Y43" s="77">
        <v>12.408200000000001</v>
      </c>
      <c r="Z43" s="77">
        <v>0</v>
      </c>
      <c r="AA43" s="77">
        <v>0</v>
      </c>
      <c r="AB43" s="77">
        <v>0</v>
      </c>
      <c r="AC43" s="77">
        <v>4.3799999999999999E-2</v>
      </c>
      <c r="AD43" s="77">
        <v>0</v>
      </c>
      <c r="AE43" s="79">
        <f t="shared" ref="AE43:AF49" si="11">W43+Y43+AA43+AC43</f>
        <v>25.843800000000002</v>
      </c>
      <c r="AF43" s="79">
        <f t="shared" si="11"/>
        <v>0</v>
      </c>
      <c r="AG43" t="str">
        <f t="shared" si="2"/>
        <v>Ålesund fengsel (HS)</v>
      </c>
      <c r="AH43">
        <v>1</v>
      </c>
    </row>
    <row r="44" spans="1:34">
      <c r="A44" s="70">
        <v>44</v>
      </c>
      <c r="B44" s="70" t="str">
        <f>'Dat4'!B44</f>
        <v>Trondheim fengsel Nermarka  (HS)</v>
      </c>
      <c r="C44" s="70"/>
      <c r="D44">
        <f>('Dat4'!D44+'Dat4'!O44)/2</f>
        <v>0</v>
      </c>
      <c r="E44">
        <f>('Dat4'!E44+'Dat4'!P44)/2</f>
        <v>0</v>
      </c>
      <c r="F44">
        <f>('Dat4'!F44+'Dat4'!Q44)/2</f>
        <v>0</v>
      </c>
      <c r="G44">
        <f>('Dat4'!G44+'Dat4'!R44)/2</f>
        <v>0</v>
      </c>
      <c r="H44">
        <f>('Dat4'!H44+'Dat4'!S44)/2</f>
        <v>0</v>
      </c>
      <c r="I44">
        <f>('Dat4'!I44+'Dat4'!T44)/2</f>
        <v>0</v>
      </c>
      <c r="J44">
        <f>('Dat4'!J44+'Dat4'!U44)/2</f>
        <v>0</v>
      </c>
      <c r="K44">
        <f>('Dat4'!K44+'Dat4'!V44)/2</f>
        <v>0</v>
      </c>
      <c r="L44">
        <f>('Dat4'!L44+'Dat4'!W44)/2</f>
        <v>0</v>
      </c>
      <c r="M44">
        <f>('Dat4'!M44+'Dat4'!X44)/2</f>
        <v>0</v>
      </c>
      <c r="N44">
        <f>('Dat4'!N44+'Dat4'!Y44)/2</f>
        <v>0</v>
      </c>
      <c r="O44" s="12">
        <f t="shared" si="3"/>
        <v>0</v>
      </c>
      <c r="P44">
        <f>('Dat4'!Z44+'Dat4'!AC44)/2</f>
        <v>0</v>
      </c>
      <c r="Q44">
        <f>('Dat4'!AA44+'Dat4'!AD44)/2</f>
        <v>0</v>
      </c>
      <c r="R44">
        <f>('Dat4'!AB44+'Dat4'!AE44)/2</f>
        <v>0</v>
      </c>
      <c r="S44" s="12">
        <f t="shared" si="5"/>
        <v>0</v>
      </c>
      <c r="T44" s="7">
        <f t="shared" si="4"/>
        <v>0</v>
      </c>
      <c r="U44" t="str">
        <f t="shared" si="0"/>
        <v>Trondheim fengsel Nermarka  (HS)</v>
      </c>
      <c r="V44" s="76">
        <v>136.25210000000001</v>
      </c>
      <c r="W44" s="77">
        <v>90.613699999999994</v>
      </c>
      <c r="X44" s="78">
        <v>3.1095999999999999</v>
      </c>
      <c r="Y44" s="77">
        <v>31.832899999999999</v>
      </c>
      <c r="Z44" s="78">
        <v>2.7808000000000006</v>
      </c>
      <c r="AA44" s="77">
        <v>5.7013999999999996</v>
      </c>
      <c r="AB44" s="77">
        <v>0</v>
      </c>
      <c r="AC44" s="77">
        <v>1.8247</v>
      </c>
      <c r="AD44" s="78">
        <v>0.38900000000000001</v>
      </c>
      <c r="AE44" s="79">
        <f t="shared" si="11"/>
        <v>129.9727</v>
      </c>
      <c r="AF44" s="79">
        <f t="shared" si="11"/>
        <v>6.2794000000000008</v>
      </c>
      <c r="AG44" t="str">
        <f t="shared" si="2"/>
        <v>Trondheim fengsel Nermarka  (HS)</v>
      </c>
      <c r="AH44">
        <v>1</v>
      </c>
    </row>
    <row r="45" spans="1:34">
      <c r="A45" s="70">
        <v>45</v>
      </c>
      <c r="B45" s="70" t="str">
        <f>'Dat4'!B45</f>
        <v>Trondheim fengsel Leira (LS)</v>
      </c>
      <c r="C45" s="70"/>
      <c r="D45">
        <f>('Dat4'!D45+'Dat4'!O45)/2</f>
        <v>0</v>
      </c>
      <c r="E45">
        <f>('Dat4'!E45+'Dat4'!P45)/2</f>
        <v>0</v>
      </c>
      <c r="F45">
        <f>('Dat4'!F45+'Dat4'!Q45)/2</f>
        <v>0</v>
      </c>
      <c r="G45">
        <f>('Dat4'!G45+'Dat4'!R45)/2</f>
        <v>0</v>
      </c>
      <c r="H45">
        <f>('Dat4'!H45+'Dat4'!S45)/2</f>
        <v>0</v>
      </c>
      <c r="I45">
        <f>('Dat4'!I45+'Dat4'!T45)/2</f>
        <v>0</v>
      </c>
      <c r="J45">
        <f>('Dat4'!J45+'Dat4'!U45)/2</f>
        <v>0</v>
      </c>
      <c r="K45">
        <f>('Dat4'!K45+'Dat4'!V45)/2</f>
        <v>0</v>
      </c>
      <c r="L45">
        <f>('Dat4'!L45+'Dat4'!W45)/2</f>
        <v>0</v>
      </c>
      <c r="M45">
        <f>('Dat4'!M45+'Dat4'!X45)/2</f>
        <v>0</v>
      </c>
      <c r="N45">
        <f>('Dat4'!N45+'Dat4'!Y45)/2</f>
        <v>0</v>
      </c>
      <c r="O45" s="12">
        <f t="shared" si="3"/>
        <v>0</v>
      </c>
      <c r="P45">
        <f>('Dat4'!Z45+'Dat4'!AC45)/2</f>
        <v>0</v>
      </c>
      <c r="Q45">
        <f>('Dat4'!AA45+'Dat4'!AD45)/2</f>
        <v>0</v>
      </c>
      <c r="R45">
        <f>('Dat4'!AB45+'Dat4'!AE45)/2</f>
        <v>0</v>
      </c>
      <c r="S45" s="12">
        <f t="shared" si="5"/>
        <v>0</v>
      </c>
      <c r="T45" s="7">
        <f t="shared" si="4"/>
        <v>0</v>
      </c>
      <c r="U45" t="str">
        <f t="shared" si="0"/>
        <v>Trondheim fengsel Leira (LS)</v>
      </c>
      <c r="V45" s="76">
        <v>26.356199999999998</v>
      </c>
      <c r="W45" s="77">
        <v>22.6356</v>
      </c>
      <c r="X45" s="78">
        <v>3.4986000000000002</v>
      </c>
      <c r="Y45" s="77">
        <v>0</v>
      </c>
      <c r="Z45" s="77">
        <v>0</v>
      </c>
      <c r="AA45" s="77">
        <v>0</v>
      </c>
      <c r="AB45" s="77">
        <v>0</v>
      </c>
      <c r="AC45" s="77">
        <v>0.22189999999999999</v>
      </c>
      <c r="AD45" s="77">
        <v>0</v>
      </c>
      <c r="AE45" s="79">
        <f t="shared" si="11"/>
        <v>22.857500000000002</v>
      </c>
      <c r="AF45" s="79">
        <f t="shared" si="11"/>
        <v>3.4986000000000002</v>
      </c>
      <c r="AG45" t="str">
        <f t="shared" si="2"/>
        <v>Trondheim fengsel Leira (LS)</v>
      </c>
      <c r="AH45">
        <v>2</v>
      </c>
    </row>
    <row r="46" spans="1:34">
      <c r="A46" s="70">
        <v>46</v>
      </c>
      <c r="B46" s="70" t="str">
        <f>'Dat4'!B46</f>
        <v>Verdal fengsel (LS)</v>
      </c>
      <c r="C46" s="70"/>
      <c r="D46">
        <f>('Dat4'!D46+'Dat4'!O46)/2</f>
        <v>0</v>
      </c>
      <c r="E46">
        <f>('Dat4'!E46+'Dat4'!P46)/2</f>
        <v>0</v>
      </c>
      <c r="F46">
        <f>('Dat4'!F46+'Dat4'!Q46)/2</f>
        <v>0</v>
      </c>
      <c r="G46">
        <f>('Dat4'!G46+'Dat4'!R46)/2</f>
        <v>0</v>
      </c>
      <c r="H46">
        <f>('Dat4'!H46+'Dat4'!S46)/2</f>
        <v>0</v>
      </c>
      <c r="I46">
        <f>('Dat4'!I46+'Dat4'!T46)/2</f>
        <v>0</v>
      </c>
      <c r="J46">
        <f>('Dat4'!J46+'Dat4'!U46)/2</f>
        <v>0</v>
      </c>
      <c r="K46">
        <f>('Dat4'!K46+'Dat4'!V46)/2</f>
        <v>0</v>
      </c>
      <c r="L46">
        <f>('Dat4'!L46+'Dat4'!W46)/2</f>
        <v>0</v>
      </c>
      <c r="M46">
        <f>('Dat4'!M46+'Dat4'!X46)/2</f>
        <v>0</v>
      </c>
      <c r="N46">
        <f>('Dat4'!N46+'Dat4'!Y46)/2</f>
        <v>0</v>
      </c>
      <c r="O46" s="12">
        <f t="shared" si="3"/>
        <v>0</v>
      </c>
      <c r="P46">
        <f>('Dat4'!Z46+'Dat4'!AC46)/2</f>
        <v>0</v>
      </c>
      <c r="Q46">
        <f>('Dat4'!AA46+'Dat4'!AD46)/2</f>
        <v>0</v>
      </c>
      <c r="R46">
        <f>('Dat4'!AB46+'Dat4'!AE46)/2</f>
        <v>0</v>
      </c>
      <c r="S46" s="12">
        <f t="shared" si="5"/>
        <v>0</v>
      </c>
      <c r="T46" s="7">
        <f t="shared" si="4"/>
        <v>0</v>
      </c>
      <c r="U46" t="str">
        <f t="shared" si="0"/>
        <v>Verdal fengsel (LS)</v>
      </c>
      <c r="V46" s="76">
        <v>55.657499999999999</v>
      </c>
      <c r="W46" s="77">
        <v>47.493199999999995</v>
      </c>
      <c r="X46" s="78">
        <v>4.4192</v>
      </c>
      <c r="Y46" s="77">
        <v>0</v>
      </c>
      <c r="Z46" s="77">
        <v>0</v>
      </c>
      <c r="AA46" s="77">
        <v>0</v>
      </c>
      <c r="AB46" s="77">
        <v>0</v>
      </c>
      <c r="AC46" s="77">
        <v>3.5177999999999998</v>
      </c>
      <c r="AD46" s="78">
        <v>0.22739999999999999</v>
      </c>
      <c r="AE46" s="79">
        <f t="shared" si="11"/>
        <v>51.010999999999996</v>
      </c>
      <c r="AF46" s="79">
        <f t="shared" si="11"/>
        <v>4.6466000000000003</v>
      </c>
      <c r="AG46" t="str">
        <f t="shared" si="2"/>
        <v>Verdal fengsel (LS)</v>
      </c>
      <c r="AH46">
        <v>2</v>
      </c>
    </row>
    <row r="47" spans="1:34">
      <c r="A47" s="70">
        <v>47</v>
      </c>
      <c r="B47" s="70" t="str">
        <f>'Dat4'!B47</f>
        <v>Bodø fengsel (HS)</v>
      </c>
      <c r="C47" s="70"/>
      <c r="D47">
        <f>('Dat4'!D47+'Dat4'!O47)/2</f>
        <v>0</v>
      </c>
      <c r="E47">
        <f>('Dat4'!E47+'Dat4'!P47)/2</f>
        <v>0</v>
      </c>
      <c r="F47">
        <f>('Dat4'!F47+'Dat4'!Q47)/2</f>
        <v>0</v>
      </c>
      <c r="G47">
        <f>('Dat4'!G47+'Dat4'!R47)/2</f>
        <v>0</v>
      </c>
      <c r="H47">
        <f>('Dat4'!H47+'Dat4'!S47)/2</f>
        <v>0</v>
      </c>
      <c r="I47">
        <f>('Dat4'!I47+'Dat4'!T47)/2</f>
        <v>0</v>
      </c>
      <c r="J47">
        <f>('Dat4'!J47+'Dat4'!U47)/2</f>
        <v>0</v>
      </c>
      <c r="K47">
        <f>('Dat4'!K47+'Dat4'!V47)/2</f>
        <v>0</v>
      </c>
      <c r="L47">
        <f>('Dat4'!L47+'Dat4'!W47)/2</f>
        <v>0</v>
      </c>
      <c r="M47">
        <f>('Dat4'!M47+'Dat4'!X47)/2</f>
        <v>0</v>
      </c>
      <c r="N47">
        <f>('Dat4'!N47+'Dat4'!Y47)/2</f>
        <v>0</v>
      </c>
      <c r="O47" s="12">
        <f t="shared" si="3"/>
        <v>0</v>
      </c>
      <c r="P47">
        <f>('Dat4'!Z47+'Dat4'!AC47)/2</f>
        <v>0</v>
      </c>
      <c r="Q47">
        <f>('Dat4'!AA47+'Dat4'!AD47)/2</f>
        <v>0</v>
      </c>
      <c r="R47">
        <f>('Dat4'!AB47+'Dat4'!AE47)/2</f>
        <v>0</v>
      </c>
      <c r="S47" s="12">
        <f t="shared" si="5"/>
        <v>0</v>
      </c>
      <c r="T47" s="7">
        <f t="shared" si="4"/>
        <v>0</v>
      </c>
      <c r="U47" t="str">
        <f t="shared" si="0"/>
        <v>Bodø fengsel (HS)</v>
      </c>
      <c r="V47" s="76"/>
      <c r="W47" s="77"/>
      <c r="X47" s="78"/>
      <c r="Y47" s="77"/>
      <c r="Z47" s="78"/>
      <c r="AA47" s="77"/>
      <c r="AB47" s="77"/>
      <c r="AC47" s="77"/>
      <c r="AD47" s="78"/>
      <c r="AE47" s="79"/>
      <c r="AF47" s="79"/>
      <c r="AG47" t="str">
        <f t="shared" si="2"/>
        <v>Bodø fengsel (HS)</v>
      </c>
      <c r="AH47">
        <v>1</v>
      </c>
    </row>
    <row r="48" spans="1:34">
      <c r="A48" s="70">
        <v>48</v>
      </c>
      <c r="B48" s="70" t="str">
        <f>'Dat4'!B48</f>
        <v>Bodø fengsel Fauske (LS)</v>
      </c>
      <c r="C48" s="70"/>
      <c r="D48">
        <f>('Dat4'!D48+'Dat4'!O48)/2</f>
        <v>0</v>
      </c>
      <c r="E48">
        <f>('Dat4'!E48+'Dat4'!P48)/2</f>
        <v>0</v>
      </c>
      <c r="F48">
        <f>('Dat4'!F48+'Dat4'!Q48)/2</f>
        <v>0</v>
      </c>
      <c r="G48">
        <f>('Dat4'!G48+'Dat4'!R48)/2</f>
        <v>0</v>
      </c>
      <c r="H48">
        <f>('Dat4'!H48+'Dat4'!S48)/2</f>
        <v>0</v>
      </c>
      <c r="I48">
        <f>('Dat4'!I48+'Dat4'!T48)/2</f>
        <v>0</v>
      </c>
      <c r="J48">
        <f>('Dat4'!J48+'Dat4'!U48)/2</f>
        <v>0</v>
      </c>
      <c r="K48">
        <f>('Dat4'!K48+'Dat4'!V48)/2</f>
        <v>0</v>
      </c>
      <c r="L48">
        <f>('Dat4'!L48+'Dat4'!W48)/2</f>
        <v>0</v>
      </c>
      <c r="M48">
        <f>('Dat4'!M48+'Dat4'!X48)/2</f>
        <v>0</v>
      </c>
      <c r="N48">
        <f>('Dat4'!N48+'Dat4'!Y48)/2</f>
        <v>0</v>
      </c>
      <c r="O48" s="12">
        <f t="shared" si="3"/>
        <v>0</v>
      </c>
      <c r="P48">
        <f>('Dat4'!Z48+'Dat4'!AC48)/2</f>
        <v>0</v>
      </c>
      <c r="Q48">
        <f>('Dat4'!AA48+'Dat4'!AD48)/2</f>
        <v>0</v>
      </c>
      <c r="R48">
        <f>('Dat4'!AB48+'Dat4'!AE48)/2</f>
        <v>0</v>
      </c>
      <c r="S48" s="12">
        <f t="shared" si="5"/>
        <v>0</v>
      </c>
      <c r="T48" s="7">
        <f t="shared" si="4"/>
        <v>0</v>
      </c>
      <c r="U48" t="str">
        <f t="shared" si="0"/>
        <v>Bodø fengsel Fauske (LS)</v>
      </c>
      <c r="V48" s="76"/>
      <c r="W48" s="77"/>
      <c r="X48" s="77"/>
      <c r="Y48" s="77"/>
      <c r="Z48" s="77"/>
      <c r="AA48" s="77"/>
      <c r="AB48" s="77"/>
      <c r="AC48" s="77"/>
      <c r="AD48" s="77"/>
      <c r="AE48" s="79"/>
      <c r="AF48" s="79"/>
      <c r="AG48" t="str">
        <f t="shared" si="2"/>
        <v>Bodø fengsel Fauske (LS)</v>
      </c>
      <c r="AH48">
        <v>2</v>
      </c>
    </row>
    <row r="49" spans="1:34">
      <c r="A49" s="70">
        <v>49</v>
      </c>
      <c r="B49" s="70" t="str">
        <f>'Dat4'!B49</f>
        <v>Mosjøen fengsel (HS)</v>
      </c>
      <c r="C49" s="70"/>
      <c r="D49">
        <f>('Dat4'!D49+'Dat4'!O49)/2</f>
        <v>0</v>
      </c>
      <c r="E49">
        <f>('Dat4'!E49+'Dat4'!P49)/2</f>
        <v>0</v>
      </c>
      <c r="F49">
        <f>('Dat4'!F49+'Dat4'!Q49)/2</f>
        <v>0</v>
      </c>
      <c r="G49">
        <f>('Dat4'!G49+'Dat4'!R49)/2</f>
        <v>0</v>
      </c>
      <c r="H49">
        <f>('Dat4'!H49+'Dat4'!S49)/2</f>
        <v>0</v>
      </c>
      <c r="I49">
        <f>('Dat4'!I49+'Dat4'!T49)/2</f>
        <v>0</v>
      </c>
      <c r="J49">
        <f>('Dat4'!J49+'Dat4'!U49)/2</f>
        <v>0</v>
      </c>
      <c r="K49">
        <f>('Dat4'!K49+'Dat4'!V49)/2</f>
        <v>0</v>
      </c>
      <c r="L49">
        <f>('Dat4'!L49+'Dat4'!W49)/2</f>
        <v>0</v>
      </c>
      <c r="M49">
        <f>('Dat4'!M49+'Dat4'!X49)/2</f>
        <v>0</v>
      </c>
      <c r="N49">
        <f>('Dat4'!N49+'Dat4'!Y49)/2</f>
        <v>0</v>
      </c>
      <c r="O49" s="12">
        <f t="shared" si="3"/>
        <v>0</v>
      </c>
      <c r="P49">
        <f>('Dat4'!Z49+'Dat4'!AC49)/2</f>
        <v>0</v>
      </c>
      <c r="Q49">
        <f>('Dat4'!AA49+'Dat4'!AD49)/2</f>
        <v>0</v>
      </c>
      <c r="R49">
        <f>('Dat4'!AB49+'Dat4'!AE49)/2</f>
        <v>0</v>
      </c>
      <c r="S49" s="12">
        <f t="shared" si="5"/>
        <v>0</v>
      </c>
      <c r="T49" s="7">
        <f t="shared" si="4"/>
        <v>0</v>
      </c>
      <c r="U49" t="str">
        <f t="shared" si="0"/>
        <v>Mosjøen fengsel (HS)</v>
      </c>
      <c r="V49" s="76">
        <v>12.6685</v>
      </c>
      <c r="W49" s="77">
        <v>6.6684999999999999</v>
      </c>
      <c r="X49" s="78">
        <v>0.13150000000000001</v>
      </c>
      <c r="Y49" s="77">
        <v>5.3151000000000002</v>
      </c>
      <c r="Z49" s="78">
        <v>9.3200000000000005E-2</v>
      </c>
      <c r="AA49" s="77">
        <v>0</v>
      </c>
      <c r="AB49" s="77">
        <v>0</v>
      </c>
      <c r="AC49" s="77">
        <v>0.46029999999999999</v>
      </c>
      <c r="AD49" s="77">
        <v>0</v>
      </c>
      <c r="AE49" s="79">
        <f t="shared" si="11"/>
        <v>12.443899999999999</v>
      </c>
      <c r="AF49" s="79">
        <f t="shared" si="11"/>
        <v>0.22470000000000001</v>
      </c>
      <c r="AG49" t="str">
        <f t="shared" si="2"/>
        <v>Mosjøen fengsel (HS)</v>
      </c>
      <c r="AH49">
        <v>1</v>
      </c>
    </row>
    <row r="50" spans="1:34">
      <c r="A50" s="70">
        <v>50</v>
      </c>
      <c r="B50" s="170" t="str">
        <f>'Dat4'!B50</f>
        <v>Tromsø</v>
      </c>
      <c r="C50" s="70"/>
      <c r="D50">
        <f>('Dat4'!D50+'Dat4'!O50)/2</f>
        <v>0</v>
      </c>
      <c r="E50">
        <f>('Dat4'!E50+'Dat4'!P50)/2</f>
        <v>0</v>
      </c>
      <c r="F50">
        <f>('Dat4'!F50+'Dat4'!Q50)/2</f>
        <v>0</v>
      </c>
      <c r="G50">
        <f>('Dat4'!G50+'Dat4'!R50)/2</f>
        <v>0</v>
      </c>
      <c r="H50">
        <f>('Dat4'!H50+'Dat4'!S50)/2</f>
        <v>0</v>
      </c>
      <c r="I50">
        <f>('Dat4'!I50+'Dat4'!T50)/2</f>
        <v>0</v>
      </c>
      <c r="J50">
        <f>('Dat4'!J50+'Dat4'!U50)/2</f>
        <v>0</v>
      </c>
      <c r="K50">
        <f>('Dat4'!K50+'Dat4'!V50)/2</f>
        <v>0</v>
      </c>
      <c r="L50">
        <f>('Dat4'!L50+'Dat4'!W50)/2</f>
        <v>0</v>
      </c>
      <c r="M50">
        <f>('Dat4'!M50+'Dat4'!X50)/2</f>
        <v>0</v>
      </c>
      <c r="N50">
        <f>('Dat4'!N50+'Dat4'!Y50)/2</f>
        <v>0</v>
      </c>
      <c r="O50" s="12">
        <f>SUM(D50:N50)</f>
        <v>0</v>
      </c>
      <c r="P50">
        <f>('Dat4'!Z50+'Dat4'!AC50)/2</f>
        <v>0</v>
      </c>
      <c r="Q50">
        <f>('Dat4'!AA50+'Dat4'!AD50)/2</f>
        <v>0</v>
      </c>
      <c r="R50">
        <f>('Dat4'!AB50+'Dat4'!AE50)/2</f>
        <v>0</v>
      </c>
      <c r="S50" s="12">
        <f>SUM(P50:R50)</f>
        <v>0</v>
      </c>
      <c r="T50" s="7">
        <f>MAXA(O50,S50)</f>
        <v>0</v>
      </c>
      <c r="U50" t="str">
        <f>B50</f>
        <v>Tromsø</v>
      </c>
      <c r="AG50" t="str">
        <f t="shared" si="2"/>
        <v>Tromsø</v>
      </c>
      <c r="AH50">
        <v>0</v>
      </c>
    </row>
    <row r="51" spans="1:34">
      <c r="A51" s="70">
        <v>51</v>
      </c>
      <c r="B51" s="170" t="str">
        <f>'Dat4'!B51</f>
        <v>Vadsø</v>
      </c>
      <c r="C51" s="70"/>
      <c r="D51">
        <f>('Dat4'!D51+'Dat4'!O51)/2</f>
        <v>0</v>
      </c>
      <c r="E51">
        <f>('Dat4'!E51+'Dat4'!P51)/2</f>
        <v>0</v>
      </c>
      <c r="F51">
        <f>('Dat4'!F51+'Dat4'!Q51)/2</f>
        <v>0</v>
      </c>
      <c r="G51">
        <f>('Dat4'!G51+'Dat4'!R51)/2</f>
        <v>0</v>
      </c>
      <c r="H51">
        <f>('Dat4'!H51+'Dat4'!S51)/2</f>
        <v>0</v>
      </c>
      <c r="I51">
        <f>('Dat4'!I51+'Dat4'!T51)/2</f>
        <v>0</v>
      </c>
      <c r="J51">
        <f>('Dat4'!J51+'Dat4'!U51)/2</f>
        <v>0</v>
      </c>
      <c r="K51">
        <f>('Dat4'!K51+'Dat4'!V51)/2</f>
        <v>0</v>
      </c>
      <c r="L51">
        <f>('Dat4'!L51+'Dat4'!W51)/2</f>
        <v>0</v>
      </c>
      <c r="M51">
        <f>('Dat4'!M51+'Dat4'!X51)/2</f>
        <v>0</v>
      </c>
      <c r="N51">
        <f>('Dat4'!N51+'Dat4'!Y51)/2</f>
        <v>0</v>
      </c>
      <c r="O51" s="12">
        <f>SUM(D51:N51)</f>
        <v>0</v>
      </c>
      <c r="P51">
        <f>('Dat4'!Z51+'Dat4'!AC51)/2</f>
        <v>0</v>
      </c>
      <c r="Q51">
        <f>('Dat4'!AA51+'Dat4'!AD51)/2</f>
        <v>0</v>
      </c>
      <c r="R51">
        <f>('Dat4'!AB51+'Dat4'!AE51)/2</f>
        <v>0</v>
      </c>
      <c r="S51" s="12">
        <f>SUM(P51:R51)</f>
        <v>0</v>
      </c>
      <c r="T51" s="7">
        <f>MAXA(O51,S51)</f>
        <v>0</v>
      </c>
      <c r="U51" t="str">
        <f t="shared" si="0"/>
        <v>Vadsø</v>
      </c>
      <c r="AG51" t="str">
        <f t="shared" si="2"/>
        <v>Vadsø</v>
      </c>
      <c r="AH51">
        <v>0</v>
      </c>
    </row>
    <row r="52" spans="1:34">
      <c r="A52" s="70"/>
    </row>
    <row r="53" spans="1:34">
      <c r="A53" s="70"/>
    </row>
    <row r="55" spans="1:34">
      <c r="B55" s="75" t="s">
        <v>1279</v>
      </c>
      <c r="D55">
        <f>SUM(D5:D49)</f>
        <v>0</v>
      </c>
      <c r="E55">
        <f t="shared" ref="E55:O55" si="12">SUM(E5:E54)</f>
        <v>0</v>
      </c>
      <c r="F55">
        <f t="shared" si="12"/>
        <v>0</v>
      </c>
      <c r="G55">
        <f t="shared" si="12"/>
        <v>0</v>
      </c>
      <c r="H55">
        <f t="shared" si="12"/>
        <v>0</v>
      </c>
      <c r="I55">
        <f t="shared" si="12"/>
        <v>0</v>
      </c>
      <c r="J55">
        <f t="shared" si="12"/>
        <v>0</v>
      </c>
      <c r="K55">
        <f t="shared" si="12"/>
        <v>0</v>
      </c>
      <c r="L55">
        <f t="shared" si="12"/>
        <v>0</v>
      </c>
      <c r="M55">
        <f t="shared" si="12"/>
        <v>0</v>
      </c>
      <c r="N55">
        <f t="shared" si="12"/>
        <v>0</v>
      </c>
      <c r="O55">
        <f t="shared" si="12"/>
        <v>0</v>
      </c>
      <c r="P55">
        <f>SUM(P5:P54)</f>
        <v>0</v>
      </c>
      <c r="Q55">
        <f>SUM(Q4:Q54)</f>
        <v>0</v>
      </c>
      <c r="R55">
        <f>SUM(R4:R54)</f>
        <v>0</v>
      </c>
      <c r="S55">
        <f>SUM(S5:S54)</f>
        <v>0</v>
      </c>
      <c r="T55">
        <f>SUM(T5:T54)</f>
        <v>0</v>
      </c>
      <c r="V55" s="13">
        <f t="shared" ref="V55:AF55" si="13">SUM(V5:V54)</f>
        <v>2654.3533000000007</v>
      </c>
      <c r="W55" s="13">
        <f t="shared" si="13"/>
        <v>1648.5151000000003</v>
      </c>
      <c r="X55" s="13">
        <f t="shared" si="13"/>
        <v>109.60010000000003</v>
      </c>
      <c r="Y55" s="13">
        <f t="shared" si="13"/>
        <v>722.36470000000008</v>
      </c>
      <c r="Z55" s="13">
        <f t="shared" si="13"/>
        <v>50.356200000000008</v>
      </c>
      <c r="AA55" s="13">
        <f t="shared" si="13"/>
        <v>71.824700000000007</v>
      </c>
      <c r="AB55" s="13">
        <f t="shared" si="13"/>
        <v>0</v>
      </c>
      <c r="AC55" s="13">
        <f t="shared" si="13"/>
        <v>43.424900000000001</v>
      </c>
      <c r="AD55" s="13">
        <f t="shared" si="13"/>
        <v>8.6211000000000002</v>
      </c>
      <c r="AE55" s="13">
        <f t="shared" si="13"/>
        <v>2486.1293999999998</v>
      </c>
      <c r="AF55" s="13">
        <f t="shared" si="13"/>
        <v>155.64310000000006</v>
      </c>
    </row>
    <row r="56" spans="1:34">
      <c r="B56" s="75" t="s">
        <v>1280</v>
      </c>
      <c r="D56">
        <f t="shared" ref="D56:O56" ca="1" si="14">SUMIF($AH$5:$AH$53,"=2",D$5:D$49)</f>
        <v>0</v>
      </c>
      <c r="E56">
        <f t="shared" ca="1" si="14"/>
        <v>0</v>
      </c>
      <c r="F56">
        <f t="shared" ca="1" si="14"/>
        <v>0</v>
      </c>
      <c r="G56">
        <f t="shared" ca="1" si="14"/>
        <v>0</v>
      </c>
      <c r="H56">
        <f t="shared" ca="1" si="14"/>
        <v>0</v>
      </c>
      <c r="I56">
        <f t="shared" ca="1" si="14"/>
        <v>0</v>
      </c>
      <c r="J56">
        <f t="shared" ca="1" si="14"/>
        <v>0</v>
      </c>
      <c r="K56">
        <f t="shared" ca="1" si="14"/>
        <v>0</v>
      </c>
      <c r="L56">
        <f t="shared" ca="1" si="14"/>
        <v>0</v>
      </c>
      <c r="M56">
        <f t="shared" ca="1" si="14"/>
        <v>0</v>
      </c>
      <c r="N56">
        <f t="shared" ca="1" si="14"/>
        <v>0</v>
      </c>
      <c r="O56">
        <f t="shared" ca="1" si="14"/>
        <v>0</v>
      </c>
      <c r="P56">
        <f ca="1">SUMIF($AH$5:$AH$53,"=2",P$5:P$49)</f>
        <v>0</v>
      </c>
      <c r="Q56">
        <f ca="1">SUMIF($AH$5:$AH$53,"=2",Q$5:Q$49)</f>
        <v>0</v>
      </c>
      <c r="R56">
        <f ca="1">SUMIF($AH$5:$AH$53,"=2",R$5:R$49)</f>
        <v>0</v>
      </c>
      <c r="S56">
        <f ca="1">SUMIF($AH$5:$AH$53,"=2",S$5:S$49)</f>
        <v>0</v>
      </c>
      <c r="T56">
        <f ca="1">SUMIF($AH$5:$AH$53,"=2",T$5:T$49)</f>
        <v>0</v>
      </c>
      <c r="V56" s="13">
        <f t="shared" ref="V56:AF56" ca="1" si="15">SUMIF($AH$5:$AH$53,"=2",V$5:V$49)</f>
        <v>682.07939999999985</v>
      </c>
      <c r="W56" s="13">
        <f t="shared" ca="1" si="15"/>
        <v>591.49309999999991</v>
      </c>
      <c r="X56" s="13">
        <f t="shared" ca="1" si="15"/>
        <v>52.178200000000004</v>
      </c>
      <c r="Y56" s="13">
        <f t="shared" ca="1" si="15"/>
        <v>9.0163999999999991</v>
      </c>
      <c r="Z56" s="13">
        <f t="shared" ca="1" si="15"/>
        <v>0</v>
      </c>
      <c r="AA56" s="13">
        <f t="shared" ca="1" si="15"/>
        <v>0.77260000000000006</v>
      </c>
      <c r="AB56" s="13">
        <f t="shared" ca="1" si="15"/>
        <v>0</v>
      </c>
      <c r="AC56" s="13">
        <f t="shared" ca="1" si="15"/>
        <v>23.410900000000002</v>
      </c>
      <c r="AD56" s="13">
        <f t="shared" ca="1" si="15"/>
        <v>5.2083000000000004</v>
      </c>
      <c r="AE56" s="13">
        <f t="shared" ca="1" si="15"/>
        <v>624.69299999999987</v>
      </c>
      <c r="AF56" s="13">
        <f t="shared" ca="1" si="15"/>
        <v>44.452200000000005</v>
      </c>
    </row>
    <row r="57" spans="1:34">
      <c r="B57" s="75" t="s">
        <v>1281</v>
      </c>
      <c r="D57">
        <f t="shared" ref="D57:O57" ca="1" si="16">SUMIF($AH$5:$AH$53,"=1",D$5:D$49)</f>
        <v>0</v>
      </c>
      <c r="E57">
        <f t="shared" ca="1" si="16"/>
        <v>0</v>
      </c>
      <c r="F57">
        <f t="shared" ca="1" si="16"/>
        <v>0</v>
      </c>
      <c r="G57">
        <f t="shared" ca="1" si="16"/>
        <v>0</v>
      </c>
      <c r="H57">
        <f t="shared" ca="1" si="16"/>
        <v>0</v>
      </c>
      <c r="I57">
        <f t="shared" ca="1" si="16"/>
        <v>0</v>
      </c>
      <c r="J57">
        <f t="shared" ca="1" si="16"/>
        <v>0</v>
      </c>
      <c r="K57">
        <f t="shared" ca="1" si="16"/>
        <v>0</v>
      </c>
      <c r="L57">
        <f t="shared" ca="1" si="16"/>
        <v>0</v>
      </c>
      <c r="M57">
        <f t="shared" ca="1" si="16"/>
        <v>0</v>
      </c>
      <c r="N57">
        <f t="shared" ca="1" si="16"/>
        <v>0</v>
      </c>
      <c r="O57">
        <f t="shared" ca="1" si="16"/>
        <v>0</v>
      </c>
      <c r="P57">
        <f ca="1">SUMIF($AH$5:$AH$53,"=1",P$5:P$49)</f>
        <v>0</v>
      </c>
      <c r="Q57">
        <f ca="1">SUMIF($AH$5:$AH$53,"=1",Q$5:Q$49)</f>
        <v>0</v>
      </c>
      <c r="R57">
        <f ca="1">SUMIF($AH$5:$AH$53,"=1",R$5:R$49)</f>
        <v>0</v>
      </c>
      <c r="S57">
        <f ca="1">SUMIF($AH$5:$AH$53,"=1",S$5:S$49)</f>
        <v>0</v>
      </c>
      <c r="T57">
        <f ca="1">SUMIF($AH$5:$AH$53,"=1",T$5:T$49)</f>
        <v>0</v>
      </c>
      <c r="V57" s="13">
        <f t="shared" ref="V57:AF57" ca="1" si="17">SUMIF($AH$5:$AH$53,"=1",V$5:V$49)</f>
        <v>1972.2739000000006</v>
      </c>
      <c r="W57" s="13">
        <f t="shared" ca="1" si="17"/>
        <v>1057.0219999999999</v>
      </c>
      <c r="X57" s="13">
        <f t="shared" ca="1" si="17"/>
        <v>57.421900000000001</v>
      </c>
      <c r="Y57" s="13">
        <f t="shared" ca="1" si="17"/>
        <v>713.34830000000011</v>
      </c>
      <c r="Z57" s="13">
        <f t="shared" ca="1" si="17"/>
        <v>50.356200000000008</v>
      </c>
      <c r="AA57" s="13">
        <f t="shared" ca="1" si="17"/>
        <v>71.052099999999996</v>
      </c>
      <c r="AB57" s="13">
        <f t="shared" ca="1" si="17"/>
        <v>0</v>
      </c>
      <c r="AC57" s="13">
        <f t="shared" ca="1" si="17"/>
        <v>20.014000000000003</v>
      </c>
      <c r="AD57" s="13">
        <f t="shared" ca="1" si="17"/>
        <v>3.4127999999999998</v>
      </c>
      <c r="AE57" s="13">
        <f t="shared" ca="1" si="17"/>
        <v>1861.4363999999998</v>
      </c>
      <c r="AF57" s="13">
        <f t="shared" ca="1" si="17"/>
        <v>111.1909</v>
      </c>
    </row>
    <row r="58" spans="1:34">
      <c r="D58" s="12">
        <v>15</v>
      </c>
      <c r="E58" s="12">
        <v>16</v>
      </c>
      <c r="F58" s="12">
        <v>17</v>
      </c>
      <c r="G58" s="12" t="s">
        <v>1186</v>
      </c>
      <c r="H58" s="12" t="s">
        <v>1187</v>
      </c>
      <c r="I58" s="12" t="s">
        <v>1057</v>
      </c>
      <c r="J58" s="12" t="s">
        <v>1188</v>
      </c>
      <c r="K58" s="12" t="s">
        <v>1189</v>
      </c>
      <c r="L58" s="12" t="s">
        <v>1190</v>
      </c>
      <c r="M58" s="12" t="s">
        <v>1191</v>
      </c>
      <c r="N58" s="12" t="s">
        <v>1192</v>
      </c>
      <c r="O58" s="12" t="s">
        <v>1248</v>
      </c>
    </row>
    <row r="62" spans="1:34">
      <c r="O62" s="150"/>
    </row>
  </sheetData>
  <mergeCells count="3">
    <mergeCell ref="D1:O1"/>
    <mergeCell ref="P1:S1"/>
    <mergeCell ref="AE1:AF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0">
    <tabColor rgb="FFFF0000"/>
  </sheetPr>
  <dimension ref="A1:W54"/>
  <sheetViews>
    <sheetView zoomScale="85" zoomScaleNormal="85" workbookViewId="0">
      <selection activeCell="G44" sqref="G44"/>
    </sheetView>
  </sheetViews>
  <sheetFormatPr baseColWidth="10" defaultColWidth="11.453125" defaultRowHeight="14.5"/>
  <cols>
    <col min="2" max="2" width="25" customWidth="1"/>
    <col min="3" max="3" width="44" bestFit="1" customWidth="1"/>
    <col min="4" max="4" width="16" customWidth="1"/>
    <col min="5" max="5" width="12.7265625" customWidth="1"/>
    <col min="6" max="6" width="13.1796875" customWidth="1"/>
  </cols>
  <sheetData>
    <row r="1" spans="1:15" ht="18.5">
      <c r="A1" s="657" t="s">
        <v>1376</v>
      </c>
      <c r="B1" s="657"/>
      <c r="C1" s="657"/>
      <c r="D1" s="657"/>
      <c r="E1" s="657"/>
      <c r="F1" s="657"/>
    </row>
    <row r="2" spans="1:15" ht="15" customHeight="1">
      <c r="A2" s="652" t="s">
        <v>895</v>
      </c>
      <c r="B2" s="653" t="s">
        <v>1362</v>
      </c>
      <c r="C2" s="659" t="s">
        <v>896</v>
      </c>
      <c r="D2" s="658" t="s">
        <v>1417</v>
      </c>
      <c r="E2" s="652" t="s">
        <v>1051</v>
      </c>
      <c r="F2" s="653" t="s">
        <v>1371</v>
      </c>
      <c r="G2" s="11"/>
      <c r="H2" s="11"/>
      <c r="I2" s="11"/>
      <c r="J2" s="11"/>
      <c r="K2" s="11"/>
      <c r="L2" s="11"/>
      <c r="M2" s="11"/>
      <c r="N2" s="11"/>
      <c r="O2" s="11"/>
    </row>
    <row r="3" spans="1:15" ht="30.75" customHeight="1">
      <c r="A3" s="652"/>
      <c r="B3" s="652"/>
      <c r="C3" s="652"/>
      <c r="D3" s="652"/>
      <c r="E3" s="652"/>
      <c r="F3" s="652"/>
      <c r="G3" s="11"/>
      <c r="H3" s="11"/>
      <c r="I3" s="11"/>
      <c r="K3" s="11"/>
      <c r="L3" s="11"/>
      <c r="M3" s="11"/>
      <c r="N3" s="11"/>
      <c r="O3" s="11"/>
    </row>
    <row r="4" spans="1:15">
      <c r="A4" s="201"/>
      <c r="B4" s="202"/>
      <c r="C4" s="203" t="s">
        <v>1039</v>
      </c>
      <c r="D4" s="85" t="e">
        <f>F4*100/E4</f>
        <v>#DIV/0!</v>
      </c>
      <c r="E4" s="85">
        <f>Dat4fix!Q55+Dat4fix!R55</f>
        <v>0</v>
      </c>
      <c r="F4" s="85">
        <f>Dat1fix!ER67+Dat1fix!ES67</f>
        <v>420</v>
      </c>
      <c r="H4" s="13"/>
    </row>
    <row r="5" spans="1:15">
      <c r="A5" s="204"/>
      <c r="B5" s="205"/>
      <c r="C5" s="204" t="s">
        <v>1046</v>
      </c>
      <c r="D5" s="183" t="e">
        <f ca="1">F5*100/E5</f>
        <v>#DIV/0!</v>
      </c>
      <c r="E5" s="181">
        <f ca="1">Dat4fix!Q56+Dat4fix!R56</f>
        <v>0</v>
      </c>
      <c r="F5" s="182">
        <f>F11+F15+F18+F21+F22+F26+F28+F29+F31+F39+F40+F42+F47+F48+F50</f>
        <v>56.5</v>
      </c>
      <c r="J5" s="70"/>
      <c r="K5" s="70"/>
    </row>
    <row r="6" spans="1:15">
      <c r="A6" s="204"/>
      <c r="B6" s="205"/>
      <c r="C6" s="230" t="s">
        <v>1355</v>
      </c>
      <c r="D6" s="183" t="e">
        <f ca="1">F6*100/E6</f>
        <v>#DIV/0!</v>
      </c>
      <c r="E6" s="181">
        <f ca="1">Dat4fix!Q57+Dat4fix!R57</f>
        <v>0</v>
      </c>
      <c r="F6" s="182">
        <f>F8+F9+F10+F12+F13+F14+F16+F19+F20+F23+F24+F25+F27+F30+F32+F33+F35+F36+F37+F41+F45+F46+F49+F51</f>
        <v>267.5</v>
      </c>
      <c r="J6" s="70"/>
    </row>
    <row r="7" spans="1:15" ht="15" customHeight="1">
      <c r="A7" s="654" t="str">
        <f>Dat1fix!B4</f>
        <v>Oslo</v>
      </c>
      <c r="B7" s="655" t="str">
        <f>Dat1fix!C4</f>
        <v>Grønland Voksenopplæringssenter</v>
      </c>
      <c r="C7" s="192" t="str">
        <f>LEFT(Dat1fix!D4,17)&amp;"*"</f>
        <v>Bredtveit fengsel*</v>
      </c>
      <c r="D7" s="52" t="e">
        <f>IF(ISNUMBER(E7),F7*100/E7,"-")</f>
        <v>#DIV/0!</v>
      </c>
      <c r="E7" s="72">
        <f>IF(ISNUMBER(Dat4fix!S5),Dat4fix!Q4+Dat4fix!R4,"-")</f>
        <v>0</v>
      </c>
      <c r="F7" s="52">
        <f>Dat1fix!ER4+Dat1fix!ES4+Dat1fix!ER5+Dat1fix!ES5</f>
        <v>4.5</v>
      </c>
      <c r="H7" s="13"/>
      <c r="J7" s="70"/>
    </row>
    <row r="8" spans="1:15">
      <c r="A8" s="654"/>
      <c r="B8" s="655"/>
      <c r="C8" s="192" t="str">
        <f>Dat1fix!D6</f>
        <v>Oslo fengsel avd B (HS)</v>
      </c>
      <c r="D8" s="52" t="e">
        <f t="shared" ref="D8:D53" si="0">IF(ISNUMBER(E8),F8*100/E8,"-")</f>
        <v>#DIV/0!</v>
      </c>
      <c r="E8" s="52">
        <f>IF(ISNUMBER(Dat4fix!S5),Dat4fix!Q5+Dat4fix!R5,"-")</f>
        <v>0</v>
      </c>
      <c r="F8" s="52">
        <f>Dat1fix!ER6+Dat1fix!ES6</f>
        <v>46</v>
      </c>
      <c r="J8" s="70"/>
    </row>
    <row r="9" spans="1:15">
      <c r="A9" s="654" t="str">
        <f>Dat1fix!B9</f>
        <v>Akershus</v>
      </c>
      <c r="B9" s="191" t="str">
        <f>Dat1fix!C7</f>
        <v>Rud vgs</v>
      </c>
      <c r="C9" s="192" t="str">
        <f>Dat1fix!D7</f>
        <v>Ila fengsel og forvaringssanstalt (HS)</v>
      </c>
      <c r="D9" s="52" t="e">
        <f t="shared" si="0"/>
        <v>#DIV/0!</v>
      </c>
      <c r="E9" s="52">
        <f>IF(ISNUMBER(Dat4fix!S6),Dat4fix!Q6+Dat4fix!R6,"-")</f>
        <v>0</v>
      </c>
      <c r="F9" s="52">
        <f>Dat1fix!ER7+Dat1fix!ES7</f>
        <v>61.5</v>
      </c>
      <c r="G9" s="13"/>
      <c r="J9" s="70"/>
    </row>
    <row r="10" spans="1:15">
      <c r="A10" s="654"/>
      <c r="B10" s="655" t="str">
        <f>Dat1fix!C9</f>
        <v>Jessheim vgs</v>
      </c>
      <c r="C10" s="192" t="str">
        <f>Dat1fix!D8</f>
        <v>Ullersmo fengsel (HS)</v>
      </c>
      <c r="D10" s="52" t="e">
        <f t="shared" si="0"/>
        <v>#DIV/0!</v>
      </c>
      <c r="E10" s="52">
        <f>IF(ISNUMBER(Dat4fix!S7),Dat4fix!Q7+Dat4fix!R7,"-")</f>
        <v>0</v>
      </c>
      <c r="F10" s="52">
        <f>Dat1fix!ER8+Dat1fix!ES8</f>
        <v>30</v>
      </c>
      <c r="J10" s="70"/>
      <c r="K10" s="13"/>
    </row>
    <row r="11" spans="1:15">
      <c r="A11" s="654"/>
      <c r="B11" s="655"/>
      <c r="C11" s="192" t="str">
        <f>Dat1fix!D9</f>
        <v>Ullersmo fengsel Krogsrud avd (LS)</v>
      </c>
      <c r="D11" s="52" t="e">
        <f t="shared" si="0"/>
        <v>#DIV/0!</v>
      </c>
      <c r="E11" s="52">
        <f>IF(ISNUMBER(Dat4fix!S8),Dat4fix!Q8+Dat4fix!R8,"-")</f>
        <v>0</v>
      </c>
      <c r="F11" s="52">
        <f>Dat1fix!ER9+Dat1fix!ES9</f>
        <v>1</v>
      </c>
      <c r="J11" s="70"/>
      <c r="K11" s="75"/>
    </row>
    <row r="12" spans="1:15">
      <c r="A12" s="654" t="str">
        <f>Dat1fix!B14</f>
        <v>Østfold</v>
      </c>
      <c r="B12" s="191" t="str">
        <f>Dat1fix!C10</f>
        <v>Borg vgs</v>
      </c>
      <c r="C12" s="192" t="str">
        <f>Dat1fix!D10</f>
        <v>Sarpsborg fengsel (HS)</v>
      </c>
      <c r="D12" s="52" t="e">
        <f t="shared" si="0"/>
        <v>#DIV/0!</v>
      </c>
      <c r="E12" s="52">
        <f>IF(ISNUMBER(Dat4fix!S9),Dat4fix!Q9+Dat4fix!R9,"-")</f>
        <v>0</v>
      </c>
      <c r="F12" s="52">
        <f>Dat1fix!ER10+Dat1fix!ES10</f>
        <v>0</v>
      </c>
      <c r="J12" s="70"/>
      <c r="K12" s="75"/>
    </row>
    <row r="13" spans="1:15">
      <c r="A13" s="654"/>
      <c r="B13" s="191" t="str">
        <f>Dat1fix!C11</f>
        <v>Borg vgs</v>
      </c>
      <c r="C13" s="192" t="str">
        <f>Dat1fix!D11</f>
        <v>Ravneberget fengsel (LS)</v>
      </c>
      <c r="D13" s="52" t="e">
        <f t="shared" si="0"/>
        <v>#DIV/0!</v>
      </c>
      <c r="E13" s="52">
        <f>IF(ISNUMBER(Dat4fix!S10),Dat4fix!Q10+Dat4fix!R10,"-")</f>
        <v>0</v>
      </c>
      <c r="F13" s="52">
        <f>Dat1fix!ER11+Dat1fix!ES11</f>
        <v>12</v>
      </c>
      <c r="I13" s="13"/>
      <c r="J13" s="70"/>
    </row>
    <row r="14" spans="1:15">
      <c r="A14" s="654"/>
      <c r="B14" s="655" t="str">
        <f>Dat1fix!C13</f>
        <v>Mysen vgs</v>
      </c>
      <c r="C14" s="192" t="str">
        <f>Dat1fix!D12</f>
        <v>Indre Østfold fengsel Trøgstad avd (LS)</v>
      </c>
      <c r="D14" s="52" t="e">
        <f t="shared" si="0"/>
        <v>#DIV/0!</v>
      </c>
      <c r="E14" s="52">
        <f>IF(ISNUMBER(Dat4fix!S12),Dat4fix!Q12+Dat4fix!R12,"-")</f>
        <v>0</v>
      </c>
      <c r="F14" s="52">
        <f>Dat1fix!ER12+Dat1fix!ES12</f>
        <v>7</v>
      </c>
      <c r="J14" s="70"/>
    </row>
    <row r="15" spans="1:15">
      <c r="A15" s="654"/>
      <c r="B15" s="655"/>
      <c r="C15" s="192" t="str">
        <f>Dat1fix!D13</f>
        <v>Indre Østfold fengsel Eidsberg avd (HS)</v>
      </c>
      <c r="D15" s="52" t="e">
        <f t="shared" si="0"/>
        <v>#DIV/0!</v>
      </c>
      <c r="E15" s="52">
        <f>IF(ISNUMBER(Dat4fix!S11),Dat4fix!Q11+Dat4fix!R11,"-")</f>
        <v>0</v>
      </c>
      <c r="F15" s="52">
        <f>Dat1fix!ER13+Dat1fix!ES13</f>
        <v>5</v>
      </c>
      <c r="J15" s="70"/>
    </row>
    <row r="16" spans="1:15">
      <c r="A16" s="654"/>
      <c r="B16" s="191" t="str">
        <f>Dat1fix!C14</f>
        <v>Halden vgs</v>
      </c>
      <c r="C16" s="192" t="str">
        <f>Dat1fix!D14</f>
        <v>Halden fengsel (HS)</v>
      </c>
      <c r="D16" s="52" t="e">
        <f t="shared" si="0"/>
        <v>#DIV/0!</v>
      </c>
      <c r="E16" s="52">
        <f>IF(ISNUMBER(Dat4fix!S13),Dat4fix!Q13+Dat4fix!R13,"-")</f>
        <v>0</v>
      </c>
      <c r="F16" s="52">
        <f>Dat1fix!ER14+Dat1fix!ES14</f>
        <v>14</v>
      </c>
      <c r="J16" s="70"/>
    </row>
    <row r="17" spans="1:10">
      <c r="A17" s="654" t="str">
        <f>Dat1fix!B19</f>
        <v>Hedmark</v>
      </c>
      <c r="B17" s="655" t="str">
        <f>Dat1fix!C17</f>
        <v>Skarnes vgs</v>
      </c>
      <c r="C17" s="192" t="str">
        <f>LEFT(Dat1fix!D15,20)&amp;"*"</f>
        <v>Kongsvinger fengsel *</v>
      </c>
      <c r="D17" s="52" t="e">
        <f t="shared" si="0"/>
        <v>#DIV/0!</v>
      </c>
      <c r="E17" s="52">
        <f>IF(ISNUMBER(Dat4fix!S14),Dat4fix!Q14+Dat4fix!R14,"-")</f>
        <v>0</v>
      </c>
      <c r="F17" s="52">
        <f>Dat1fix!ER15+Dat1fix!ES15+Dat1fix!ER16+Dat1fix!ES16</f>
        <v>49.5</v>
      </c>
      <c r="J17" s="70"/>
    </row>
    <row r="18" spans="1:10">
      <c r="A18" s="654"/>
      <c r="B18" s="655"/>
      <c r="C18" s="192" t="str">
        <f>Dat1fix!D17</f>
        <v>Hedmark fengsel Bruvoll avd (LS)</v>
      </c>
      <c r="D18" s="52" t="e">
        <f t="shared" si="0"/>
        <v>#DIV/0!</v>
      </c>
      <c r="E18" s="52">
        <f>IF(ISNUMBER(Dat4fix!S15),Dat4fix!Q15+Dat4fix!R15,"-")</f>
        <v>0</v>
      </c>
      <c r="F18" s="52">
        <f>Dat1fix!ER17+Dat1fix!ES17</f>
        <v>5.5</v>
      </c>
      <c r="J18" s="70"/>
    </row>
    <row r="19" spans="1:10">
      <c r="A19" s="654"/>
      <c r="B19" s="228" t="str">
        <f>Dat1fix!C19</f>
        <v>Storhamar vgs</v>
      </c>
      <c r="C19" s="192" t="str">
        <f>Dat1fix!D18</f>
        <v>Hedmark fengsel Hamar avd (HS)</v>
      </c>
      <c r="D19" s="52" t="e">
        <f t="shared" si="0"/>
        <v>#DIV/0!</v>
      </c>
      <c r="E19" s="52">
        <f>IF(ISNUMBER(Dat4fix!S16),Dat4fix!Q16+Dat4fix!R16,"-")</f>
        <v>0</v>
      </c>
      <c r="F19" s="52">
        <f>Dat1fix!ER18+Dat1fix!ES18</f>
        <v>3.5</v>
      </c>
      <c r="J19" s="70"/>
    </row>
    <row r="20" spans="1:10">
      <c r="A20" s="654" t="str">
        <f>Dat1fix!B21</f>
        <v>Oppland</v>
      </c>
      <c r="B20" s="191" t="str">
        <f>Dat1fix!C20</f>
        <v>Gjøvik vgs</v>
      </c>
      <c r="C20" s="192" t="str">
        <f>Dat1fix!D20</f>
        <v>Vestoppland fengsel Gjøvik avd (HS)</v>
      </c>
      <c r="D20" s="52" t="e">
        <f t="shared" si="0"/>
        <v>#DIV/0!</v>
      </c>
      <c r="E20" s="52">
        <f>IF(ISNUMBER(Dat4fix!S18),Dat4fix!Q18+Dat4fix!R18,"-")</f>
        <v>0</v>
      </c>
      <c r="F20" s="52">
        <f>Dat1fix!ER20+Dat1fix!ES20</f>
        <v>10</v>
      </c>
      <c r="J20" s="70"/>
    </row>
    <row r="21" spans="1:10">
      <c r="A21" s="654"/>
      <c r="B21" s="191" t="str">
        <f>Dat1fix!C21</f>
        <v>Valdres vgs</v>
      </c>
      <c r="C21" s="192" t="str">
        <f>Dat1fix!D21</f>
        <v>Vestoppland fengsel Valdres avd (LS)</v>
      </c>
      <c r="D21" s="52" t="e">
        <f t="shared" si="0"/>
        <v>#DIV/0!</v>
      </c>
      <c r="E21" s="52">
        <f>IF(ISNUMBER(Dat4fix!S19),Dat4fix!Q19+Dat4fix!R19,"-")</f>
        <v>0</v>
      </c>
      <c r="F21" s="52">
        <f>Dat1fix!ER21+Dat1fix!ES21</f>
        <v>10</v>
      </c>
      <c r="J21" s="70"/>
    </row>
    <row r="22" spans="1:10">
      <c r="A22" s="654" t="str">
        <f>Dat1fix!B24</f>
        <v>Buskerud</v>
      </c>
      <c r="B22" s="191" t="str">
        <f>Dat1fix!C22</f>
        <v>Drammen vgs</v>
      </c>
      <c r="C22" s="192" t="str">
        <f>Dat1fix!D22</f>
        <v>Drammen fengsel (HS)</v>
      </c>
      <c r="D22" s="52" t="e">
        <f t="shared" si="0"/>
        <v>#DIV/0!</v>
      </c>
      <c r="E22" s="52">
        <f>IF(ISNUMBER(Dat4fix!S20),Dat4fix!Q20+Dat4fix!R20,"-")</f>
        <v>0</v>
      </c>
      <c r="F22" s="52">
        <f>Dat1fix!ER22+Dat1fix!ES22</f>
        <v>6</v>
      </c>
      <c r="J22" s="70"/>
    </row>
    <row r="23" spans="1:10">
      <c r="A23" s="654"/>
      <c r="B23" s="191" t="str">
        <f>Dat1fix!C23</f>
        <v>Hønefoss vgs</v>
      </c>
      <c r="C23" s="192" t="str">
        <f>Dat1fix!D23</f>
        <v>Hassel fengsel (LS)</v>
      </c>
      <c r="D23" s="52" t="e">
        <f t="shared" si="0"/>
        <v>#DIV/0!</v>
      </c>
      <c r="E23" s="52">
        <f>IF(ISNUMBER(Dat4fix!S21),Dat4fix!Q21+Dat4fix!R21,"-")</f>
        <v>0</v>
      </c>
      <c r="F23" s="52">
        <f>Dat1fix!ER23+Dat1fix!ES23</f>
        <v>1</v>
      </c>
      <c r="J23" s="70"/>
    </row>
    <row r="24" spans="1:10">
      <c r="A24" s="654"/>
      <c r="B24" s="191" t="str">
        <f>Dat1fix!C24</f>
        <v>Hønefoss vgs</v>
      </c>
      <c r="C24" s="192" t="str">
        <f>Dat1fix!D24</f>
        <v>Ringerike fengsel (HS)</v>
      </c>
      <c r="D24" s="52" t="e">
        <f t="shared" si="0"/>
        <v>#DIV/0!</v>
      </c>
      <c r="E24" s="52">
        <f>IF(ISNUMBER(Dat4fix!S22),Dat4fix!Q22+Dat4fix!R22,"-")</f>
        <v>0</v>
      </c>
      <c r="F24" s="52">
        <f>Dat1fix!ER24+Dat1fix!ES24</f>
        <v>12.5</v>
      </c>
      <c r="J24" s="70"/>
    </row>
    <row r="25" spans="1:10">
      <c r="A25" s="654" t="str">
        <f>Dat1fix!B25</f>
        <v>Vestfold</v>
      </c>
      <c r="B25" s="655" t="str">
        <f>Dat1fix!C31</f>
        <v>Horten vgs</v>
      </c>
      <c r="C25" s="192" t="str">
        <f>Dat1fix!D25</f>
        <v>Nordre Vestfold fengsel Horten avd (HS)</v>
      </c>
      <c r="D25" s="52" t="e">
        <f t="shared" si="0"/>
        <v>#DIV/0!</v>
      </c>
      <c r="E25" s="52">
        <f>IF(ISNUMBER(Dat4fix!S23),Dat4fix!Q23+Dat4fix!R23,"-")</f>
        <v>0</v>
      </c>
      <c r="F25" s="52">
        <f>Dat1fix!ER25+Dat1fix!ES25</f>
        <v>0</v>
      </c>
      <c r="J25" s="70"/>
    </row>
    <row r="26" spans="1:10">
      <c r="A26" s="654"/>
      <c r="B26" s="655"/>
      <c r="C26" s="192" t="str">
        <f>Dat1fix!D26</f>
        <v>Nordre Vestfold fengsel Hof avd (LS)</v>
      </c>
      <c r="D26" s="52" t="e">
        <f t="shared" si="0"/>
        <v>#DIV/0!</v>
      </c>
      <c r="E26" s="52">
        <f>IF(ISNUMBER(Dat4fix!S26),Dat4fix!Q26+Dat4fix!R26,"-")</f>
        <v>0</v>
      </c>
      <c r="F26" s="52">
        <f>Dat1fix!ER26+Dat1fix!ES26</f>
        <v>0.5</v>
      </c>
      <c r="J26" s="70"/>
    </row>
    <row r="27" spans="1:10">
      <c r="A27" s="654"/>
      <c r="B27" s="655" t="str">
        <f>Dat1fix!C27</f>
        <v>Thor Heyerdahls vgs</v>
      </c>
      <c r="C27" s="192" t="str">
        <f>Dat1fix!D27</f>
        <v>Søndre Vestfold fengsel Larvik avd (HS)</v>
      </c>
      <c r="D27" s="52" t="e">
        <f t="shared" si="0"/>
        <v>#DIV/0!</v>
      </c>
      <c r="E27" s="52">
        <f>IF(ISNUMBER(Dat4fix!S24),Dat4fix!Q24+Dat4fix!R24,"-")</f>
        <v>0</v>
      </c>
      <c r="F27" s="52">
        <f>Dat1fix!ER27+Dat1fix!ES27</f>
        <v>1.5</v>
      </c>
      <c r="J27" s="70"/>
    </row>
    <row r="28" spans="1:10">
      <c r="A28" s="654"/>
      <c r="B28" s="655"/>
      <c r="C28" s="192" t="str">
        <f>Dat1fix!D28</f>
        <v>Sandefjord fengsel (LS)</v>
      </c>
      <c r="D28" s="52" t="e">
        <f t="shared" si="0"/>
        <v>#DIV/0!</v>
      </c>
      <c r="E28" s="52">
        <f>IF(ISNUMBER(Dat4fix!S25),Dat4fix!Q25+Dat4fix!R25,"-")</f>
        <v>0</v>
      </c>
      <c r="F28" s="52">
        <f>Dat1fix!ER28+Dat1fix!ES28</f>
        <v>1.5</v>
      </c>
      <c r="J28" s="70"/>
    </row>
    <row r="29" spans="1:10">
      <c r="A29" s="654"/>
      <c r="B29" s="655" t="str">
        <f>Dat1fix!C29</f>
        <v>Færder vgs</v>
      </c>
      <c r="C29" s="192" t="str">
        <f>Dat1fix!D29</f>
        <v>Søndre Vestfold fengsel Berg avd (LS)</v>
      </c>
      <c r="D29" s="52" t="e">
        <f t="shared" si="0"/>
        <v>#DIV/0!</v>
      </c>
      <c r="E29" s="52">
        <f>IF(ISNUMBER(Dat4fix!S27),Dat4fix!Q27+Dat4fix!R27,"-")</f>
        <v>0</v>
      </c>
      <c r="F29" s="52">
        <f>Dat1fix!ER29+Dat1fix!ES29</f>
        <v>3.5</v>
      </c>
      <c r="J29" s="70"/>
    </row>
    <row r="30" spans="1:10">
      <c r="A30" s="654"/>
      <c r="B30" s="655"/>
      <c r="C30" s="192" t="str">
        <f>Dat1fix!D30</f>
        <v>Sem fengsel (HS)</v>
      </c>
      <c r="D30" s="52" t="e">
        <f t="shared" si="0"/>
        <v>#DIV/0!</v>
      </c>
      <c r="E30" s="52">
        <f>IF(ISNUMBER(Dat4fix!S28),Dat4fix!Q28+Dat4fix!R28,"-")</f>
        <v>0</v>
      </c>
      <c r="F30" s="52">
        <f>Dat1fix!ER30+Dat1fix!ES30</f>
        <v>5.5</v>
      </c>
      <c r="J30" s="70"/>
    </row>
    <row r="31" spans="1:10">
      <c r="A31" s="654"/>
      <c r="B31" s="191" t="str">
        <f>Dat1fix!C31</f>
        <v>Horten vgs</v>
      </c>
      <c r="C31" s="192" t="str">
        <f>Dat1fix!D31</f>
        <v>Bastøy fengsel (LS)</v>
      </c>
      <c r="D31" s="52" t="e">
        <f t="shared" si="0"/>
        <v>#DIV/0!</v>
      </c>
      <c r="E31" s="52">
        <f>IF(ISNUMBER(Dat4fix!S29),Dat4fix!Q29+Dat4fix!R29,"-")</f>
        <v>0</v>
      </c>
      <c r="F31" s="52">
        <f>Dat1fix!ER31+Dat1fix!ES31</f>
        <v>9.5</v>
      </c>
      <c r="J31" s="70"/>
    </row>
    <row r="32" spans="1:10">
      <c r="A32" s="654" t="str">
        <f>Dat1fix!B32</f>
        <v>Telemark</v>
      </c>
      <c r="B32" s="655" t="str">
        <f>Dat1fix!C32</f>
        <v>Hjalmar Johansen vgs</v>
      </c>
      <c r="C32" s="192" t="str">
        <f>Dat1fix!D32</f>
        <v>Telemark fengsel Skien avd (HS)</v>
      </c>
      <c r="D32" s="52" t="e">
        <f t="shared" si="0"/>
        <v>#DIV/0!</v>
      </c>
      <c r="E32" s="52">
        <f>IF(ISNUMBER(Dat4fix!S30),Dat4fix!Q30+Dat4fix!R30,"-")</f>
        <v>0</v>
      </c>
      <c r="F32" s="52">
        <f>Dat1fix!ER32+Dat1fix!ES32</f>
        <v>11.5</v>
      </c>
      <c r="J32" s="70"/>
    </row>
    <row r="33" spans="1:10">
      <c r="A33" s="654"/>
      <c r="B33" s="655"/>
      <c r="C33" s="192" t="str">
        <f>Dat1fix!D33</f>
        <v>Telemark fengsel Kragerø avd (HS)</v>
      </c>
      <c r="D33" s="52" t="e">
        <f t="shared" si="0"/>
        <v>#DIV/0!</v>
      </c>
      <c r="E33" s="52">
        <f>IF(ISNUMBER(Dat4fix!S31),Dat4fix!Q31+Dat4fix!R31,"-")</f>
        <v>0</v>
      </c>
      <c r="F33" s="52">
        <f>Dat1fix!ER33+Dat1fix!ES33</f>
        <v>1.5</v>
      </c>
      <c r="J33" s="70"/>
    </row>
    <row r="34" spans="1:10" ht="30" customHeight="1">
      <c r="A34" s="222" t="str">
        <f>Dat1fix!B35</f>
        <v>Aust-Agder</v>
      </c>
      <c r="B34" s="206" t="str">
        <f>LEFT(Dat1fix!C34,13)&amp;", "&amp;LEFT(Dat1fix!C35,8)&amp;" og Setesdal vgs"</f>
        <v>Vest-Telemark, Sam Eyde og Setesdal vgs</v>
      </c>
      <c r="C34" s="192" t="str">
        <f>LEFT(Dat1fix!D34,16)&amp;"*"</f>
        <v>Arendal  fengsel*</v>
      </c>
      <c r="D34" s="52" t="e">
        <f t="shared" si="0"/>
        <v>#DIV/0!</v>
      </c>
      <c r="E34" s="52">
        <f>IF(ISNUMBER(Dat4fix!S32),Dat4fix!Q32+Dat4fix!R32,"-")</f>
        <v>0</v>
      </c>
      <c r="F34" s="52">
        <f>Dat1fix!ER35+Dat1fix!ES35+Dat1fix!ER36+Dat1fix!ES36+Dat1fix!ER37+Dat1fix!ES37</f>
        <v>3</v>
      </c>
      <c r="J34" s="70"/>
    </row>
    <row r="35" spans="1:10">
      <c r="A35" s="225" t="s">
        <v>890</v>
      </c>
      <c r="B35" s="191" t="str">
        <f>Dat1fix!C38</f>
        <v>Kvadraturen vgs</v>
      </c>
      <c r="C35" s="192" t="str">
        <f>Dat1fix!D38</f>
        <v>Kristiansand fengsel (HS)</v>
      </c>
      <c r="D35" s="52" t="e">
        <f t="shared" si="0"/>
        <v>#DIV/0!</v>
      </c>
      <c r="E35" s="52">
        <f>IF(ISNUMBER(Dat4fix!S33),Dat4fix!Q33+Dat4fix!R33,"-")</f>
        <v>0</v>
      </c>
      <c r="F35" s="52">
        <f>Dat1fix!ER38+Dat1fix!ES38</f>
        <v>5.5</v>
      </c>
      <c r="J35" s="70"/>
    </row>
    <row r="36" spans="1:10">
      <c r="A36" s="654" t="str">
        <f>Dat1fix!B39</f>
        <v>Rogaland</v>
      </c>
      <c r="B36" s="191" t="str">
        <f>Dat1fix!C39</f>
        <v>Randaberg vgs</v>
      </c>
      <c r="C36" s="192" t="str">
        <f>Dat1fix!D39</f>
        <v>Stavanger fengsel (HS)</v>
      </c>
      <c r="D36" s="52" t="e">
        <f t="shared" si="0"/>
        <v>#DIV/0!</v>
      </c>
      <c r="E36" s="52">
        <f>IF(ISNUMBER(Dat4fix!S34),Dat4fix!Q34+Dat4fix!R34,"-")</f>
        <v>0</v>
      </c>
      <c r="F36" s="52">
        <f>Dat1fix!ER39+Dat1fix!ES39</f>
        <v>23.5</v>
      </c>
      <c r="J36" s="70"/>
    </row>
    <row r="37" spans="1:10">
      <c r="A37" s="654"/>
      <c r="B37" s="191" t="str">
        <f>Dat1fix!C40</f>
        <v>Haugaland vgs</v>
      </c>
      <c r="C37" s="192" t="str">
        <f>Dat1fix!D40</f>
        <v>Haugesund fengsel (HS)</v>
      </c>
      <c r="D37" s="52" t="e">
        <f t="shared" si="0"/>
        <v>#DIV/0!</v>
      </c>
      <c r="E37" s="52">
        <f>IF(ISNUMBER(Dat4fix!S35),Dat4fix!Q35+Dat4fix!R35,"-")</f>
        <v>0</v>
      </c>
      <c r="F37" s="52">
        <f>Dat1fix!ER40+Dat1fix!ES40</f>
        <v>1.5</v>
      </c>
      <c r="J37" s="70"/>
    </row>
    <row r="38" spans="1:10">
      <c r="A38" s="654"/>
      <c r="B38" s="191" t="str">
        <f>Dat1fix!C41</f>
        <v>Time vgs</v>
      </c>
      <c r="C38" s="192" t="str">
        <f>LEFT(Dat1fix!D41,11)&amp;"*"</f>
        <v>Åna fengsel*</v>
      </c>
      <c r="D38" s="52" t="e">
        <f t="shared" si="0"/>
        <v>#DIV/0!</v>
      </c>
      <c r="E38" s="52">
        <f>IF(ISNUMBER(Dat4fix!S32),Dat4fix!Q36+Dat4fix!R36,"-")</f>
        <v>0</v>
      </c>
      <c r="F38" s="52">
        <f>Dat1fix!ER41+Dat1fix!ES41+Dat1fix!ER42+Dat1fix!ES42</f>
        <v>19</v>
      </c>
      <c r="J38" s="70"/>
    </row>
    <row r="39" spans="1:10">
      <c r="A39" s="654"/>
      <c r="B39" s="191" t="str">
        <f>Dat1fix!C43</f>
        <v>Ølen vgs</v>
      </c>
      <c r="C39" s="192" t="str">
        <f>Dat1fix!D43</f>
        <v>Sandeid fengsel (LS)</v>
      </c>
      <c r="D39" s="52" t="e">
        <f t="shared" si="0"/>
        <v>#DIV/0!</v>
      </c>
      <c r="E39" s="52">
        <f>IF(ISNUMBER(Dat4fix!S37),Dat4fix!Q37+Dat4fix!R37,"-")</f>
        <v>0</v>
      </c>
      <c r="F39" s="52">
        <f>Dat1fix!ER43+Dat1fix!ES43</f>
        <v>3.5</v>
      </c>
      <c r="J39" s="70"/>
    </row>
    <row r="40" spans="1:10">
      <c r="A40" s="654" t="str">
        <f>Dat1fix!B44</f>
        <v>Hordaland</v>
      </c>
      <c r="B40" s="655" t="str">
        <f>Dat1fix!C44</f>
        <v>Åsane vgs</v>
      </c>
      <c r="C40" s="192" t="str">
        <f>Dat1fix!D44</f>
        <v>Bergen fengsel Osterøy avd (LS)</v>
      </c>
      <c r="D40" s="52" t="s">
        <v>1251</v>
      </c>
      <c r="E40" s="52">
        <f>IF(ISNUMBER(Dat4fix!S38),Dat4fix!Q38+Dat4fix!R38,"-")</f>
        <v>0</v>
      </c>
      <c r="F40" s="52">
        <f>Dat1fix!ER44+Dat1fix!ES44</f>
        <v>3</v>
      </c>
      <c r="J40" s="70"/>
    </row>
    <row r="41" spans="1:10">
      <c r="A41" s="654"/>
      <c r="B41" s="655"/>
      <c r="C41" s="192" t="str">
        <f>Dat1fix!D45</f>
        <v>Bergen fengsel (HS)</v>
      </c>
      <c r="D41" s="52" t="s">
        <v>1251</v>
      </c>
      <c r="E41" s="52">
        <f>IF(ISNUMBER(Dat4fix!S39),Dat4fix!Q39+Dat4fix!R39,"-")</f>
        <v>0</v>
      </c>
      <c r="F41" s="52">
        <f>Dat1fix!ER45+Dat1fix!ES45</f>
        <v>0</v>
      </c>
      <c r="J41" s="70"/>
    </row>
    <row r="42" spans="1:10">
      <c r="A42" s="654"/>
      <c r="B42" s="655"/>
      <c r="C42" s="192" t="str">
        <f>Dat1fix!D46</f>
        <v>Bjørgvin fengsel (LS)</v>
      </c>
      <c r="D42" s="52" t="s">
        <v>1251</v>
      </c>
      <c r="E42" s="52">
        <f>IF(ISNUMBER(Dat4fix!S40),Dat4fix!Q40+Dat4fix!R40,"-")</f>
        <v>0</v>
      </c>
      <c r="F42" s="52">
        <f>Dat1fix!ER46+Dat1fix!ES46</f>
        <v>6.5</v>
      </c>
      <c r="J42" s="70"/>
    </row>
    <row r="43" spans="1:10">
      <c r="A43" s="200" t="str">
        <f>Dat1fix!B47</f>
        <v>Sogn og Fjordane</v>
      </c>
      <c r="B43" s="191" t="str">
        <f>Dat1fix!C47</f>
        <v>Sogndal vgs</v>
      </c>
      <c r="C43" s="192" t="str">
        <f>LEFT(Dat1fix!D47,11)&amp;"*"</f>
        <v>Vik fengsel*</v>
      </c>
      <c r="D43" s="52" t="e">
        <f t="shared" si="0"/>
        <v>#DIV/0!</v>
      </c>
      <c r="E43" s="52">
        <f>IF(ISNUMBER(Dat4fix!S41),Dat4fix!Q41+Dat4fix!R41,"-")</f>
        <v>0</v>
      </c>
      <c r="F43" s="52">
        <f>Dat1fix!ER47+Dat1fix!ES47+Dat1fix!ER48+Dat1fix!ES48</f>
        <v>7.5</v>
      </c>
      <c r="J43" s="70"/>
    </row>
    <row r="44" spans="1:10">
      <c r="A44" s="654" t="str">
        <f>Dat1fix!B49</f>
        <v>Møre og Romsdal</v>
      </c>
      <c r="B44" s="191" t="str">
        <f>Dat1fix!C49</f>
        <v>Romsdal vgs</v>
      </c>
      <c r="C44" s="192" t="str">
        <f>LEFT(Dat1fix!D49,14)&amp;"*"</f>
        <v>Hustad fengsel*</v>
      </c>
      <c r="D44" s="52" t="e">
        <f t="shared" si="0"/>
        <v>#DIV/0!</v>
      </c>
      <c r="E44" s="52">
        <f>IF(ISNUMBER(Dat4fix!S42),Dat4fix!Q42+Dat4fix!R42,"-")</f>
        <v>0</v>
      </c>
      <c r="F44" s="52">
        <f>Dat1fix!ER49+Dat1fix!ES49+Dat1fix!ER51+Dat1fix!ES51</f>
        <v>10.5</v>
      </c>
    </row>
    <row r="45" spans="1:10">
      <c r="A45" s="654"/>
      <c r="B45" s="191" t="str">
        <f>Dat1fix!C51</f>
        <v>Fagerlia vgs</v>
      </c>
      <c r="C45" s="192" t="str">
        <f>Dat1fix!D51</f>
        <v>Ålesund fengsel (HS)</v>
      </c>
      <c r="D45" s="52" t="e">
        <f t="shared" si="0"/>
        <v>#DIV/0!</v>
      </c>
      <c r="E45" s="52">
        <f>IF(ISNUMBER(Dat4fix!S43),Dat4fix!Q43+Dat4fix!R43,"-")</f>
        <v>0</v>
      </c>
      <c r="F45" s="52">
        <f>Dat1fix!ER51+Dat1fix!ES51</f>
        <v>6</v>
      </c>
    </row>
    <row r="46" spans="1:10">
      <c r="A46" s="654" t="str">
        <f>Dat1fix!B52</f>
        <v>Sør-Trøndelag</v>
      </c>
      <c r="B46" s="655" t="str">
        <f>Dat1fix!C52</f>
        <v>Charlottenlund vgs</v>
      </c>
      <c r="C46" s="192" t="str">
        <f>Dat1fix!D52</f>
        <v>Trondheim fengsel Nermarka avd (HS)</v>
      </c>
      <c r="D46" s="52" t="e">
        <f t="shared" si="0"/>
        <v>#DIV/0!</v>
      </c>
      <c r="E46" s="52">
        <f>IF(ISNUMBER(Dat4fix!S44),Dat4fix!Q44+Dat4fix!R44,"-")</f>
        <v>0</v>
      </c>
      <c r="F46" s="52">
        <f>Dat1fix!ER52+Dat1fix!ES52</f>
        <v>5</v>
      </c>
    </row>
    <row r="47" spans="1:10">
      <c r="A47" s="654"/>
      <c r="B47" s="655"/>
      <c r="C47" s="192" t="str">
        <f>Dat1fix!D53</f>
        <v>Trondheim fengsel Leira avd (LS)</v>
      </c>
      <c r="D47" s="52" t="s">
        <v>1251</v>
      </c>
      <c r="E47" s="52">
        <f>IF(ISNUMBER(SUM(Dat4fix!Q45+Dat4fix!R45)),Dat4fix!Q45+Dat4fix!R45,"-")</f>
        <v>0</v>
      </c>
      <c r="F47" s="52">
        <f>Dat1fix!ER53+Dat1fix!ES53</f>
        <v>0</v>
      </c>
    </row>
    <row r="48" spans="1:10">
      <c r="A48" s="192" t="str">
        <f>Dat1fix!B54</f>
        <v>Nord-Trøndelag</v>
      </c>
      <c r="B48" s="191" t="str">
        <f>Dat1fix!C54</f>
        <v>Steinkjer vgs</v>
      </c>
      <c r="C48" s="192" t="str">
        <f>Dat1fix!D54</f>
        <v>Verdal fengsel (LS)</v>
      </c>
      <c r="D48" s="52" t="e">
        <f t="shared" si="0"/>
        <v>#DIV/0!</v>
      </c>
      <c r="E48" s="52">
        <f>IF(ISNUMBER(Dat4fix!S46),Dat4fix!Q46+Dat4fix!R46,"-")</f>
        <v>0</v>
      </c>
      <c r="F48" s="52">
        <f>Dat1fix!ER54+Dat1fix!ES54</f>
        <v>0.5</v>
      </c>
    </row>
    <row r="49" spans="1:23">
      <c r="A49" s="654" t="str">
        <f>Dat1fix!B55</f>
        <v>Nordland</v>
      </c>
      <c r="B49" s="655" t="str">
        <f>Dat1fix!C55</f>
        <v>Bodø vgs</v>
      </c>
      <c r="C49" s="192" t="str">
        <f>Dat1fix!D55</f>
        <v>Bodø fengsel (HS)</v>
      </c>
      <c r="D49" s="52" t="e">
        <f t="shared" si="0"/>
        <v>#DIV/0!</v>
      </c>
      <c r="E49" s="52">
        <f>IF(ISNUMBER(Dat4fix!S47),Dat4fix!Q47+Dat4fix!R47,"-")</f>
        <v>0</v>
      </c>
      <c r="F49" s="52">
        <f>Dat1fix!ER55+Dat1fix!ES55</f>
        <v>5</v>
      </c>
    </row>
    <row r="50" spans="1:23">
      <c r="A50" s="654"/>
      <c r="B50" s="655"/>
      <c r="C50" s="192" t="str">
        <f>Dat1fix!D56</f>
        <v>Bodø fengsel Fauske avd (LS)</v>
      </c>
      <c r="D50" s="52" t="e">
        <f t="shared" si="0"/>
        <v>#DIV/0!</v>
      </c>
      <c r="E50" s="52">
        <f>IF(ISNUMBER(Dat4fix!S48),Dat4fix!Q48+Dat4fix!R48,"-")</f>
        <v>0</v>
      </c>
      <c r="F50" s="52">
        <f>Dat1fix!ER56+Dat1fix!ES56</f>
        <v>0.5</v>
      </c>
    </row>
    <row r="51" spans="1:23">
      <c r="A51" s="654"/>
      <c r="B51" s="191" t="str">
        <f>Dat1fix!C57</f>
        <v>Mosjøen vgs</v>
      </c>
      <c r="C51" s="192" t="str">
        <f>Dat1fix!D57</f>
        <v>Mosjøen fengsel (HS)</v>
      </c>
      <c r="D51" s="52" t="e">
        <f t="shared" si="0"/>
        <v>#DIV/0!</v>
      </c>
      <c r="E51" s="52">
        <f>IF(ISNUMBER(Dat4fix!S49),Dat4fix!Q49+Dat4fix!R49,"-")</f>
        <v>0</v>
      </c>
      <c r="F51" s="52">
        <f>Dat1fix!ER57+Dat1fix!ES57</f>
        <v>3.5</v>
      </c>
    </row>
    <row r="52" spans="1:23">
      <c r="A52" s="200" t="str">
        <f>Dat1fix!B58</f>
        <v>Troms</v>
      </c>
      <c r="B52" s="191" t="str">
        <f>Dat1fix!C58</f>
        <v>Breivika vgs</v>
      </c>
      <c r="C52" s="192" t="str">
        <f>LEFT(Dat1fix!D58,15)&amp;"*"</f>
        <v>Tromsø fengsel *</v>
      </c>
      <c r="D52" s="52" t="e">
        <f t="shared" si="0"/>
        <v>#DIV/0!</v>
      </c>
      <c r="E52" s="52">
        <f>IF(ISNUMBER(Dat4fix!S50),Dat4fix!Q50+Dat4fix!R50,"-")</f>
        <v>0</v>
      </c>
      <c r="F52" s="52">
        <f>Dat1fix!ER58+Dat1fix!ES58+Dat1fix!ER59+Dat1fix!ES59</f>
        <v>3.5</v>
      </c>
    </row>
    <row r="53" spans="1:23">
      <c r="A53" s="200" t="str">
        <f>Dat1fix!B60</f>
        <v>Finmark</v>
      </c>
      <c r="B53" s="191" t="str">
        <f>Dat1fix!C60</f>
        <v>Vadsø vgs</v>
      </c>
      <c r="C53" s="192" t="str">
        <f>LEFT(Dat1fix!D60,13)&amp;"*"</f>
        <v>Vadsø fengsel*</v>
      </c>
      <c r="D53" s="52" t="e">
        <f t="shared" si="0"/>
        <v>#DIV/0!</v>
      </c>
      <c r="E53" s="52">
        <f>IF(ISNUMBER(Dat4fix!S51),Dat4fix!Q51+Dat4fix!R51,"-")</f>
        <v>0</v>
      </c>
      <c r="F53" s="52">
        <f>Dat1fix!ER60+Dat1fix!ES60+Dat1fix!ER61+Dat1fix!ES61</f>
        <v>0</v>
      </c>
    </row>
    <row r="54" spans="1:23" s="30" customFormat="1">
      <c r="A54" s="656" t="s">
        <v>1364</v>
      </c>
      <c r="B54" s="656"/>
      <c r="C54" s="656"/>
      <c r="D54" s="656"/>
      <c r="E54" s="656"/>
      <c r="F54" s="656"/>
      <c r="G54" s="171"/>
      <c r="H54" s="171"/>
      <c r="I54" s="171"/>
      <c r="J54" s="171"/>
      <c r="K54" s="171"/>
      <c r="L54" s="171"/>
      <c r="M54" s="171"/>
      <c r="N54" s="171"/>
      <c r="O54" s="171"/>
      <c r="P54" s="171"/>
      <c r="Q54" s="171"/>
      <c r="R54" s="171"/>
      <c r="S54" s="171"/>
      <c r="T54" s="171"/>
      <c r="U54" s="171"/>
      <c r="V54" s="171"/>
      <c r="W54" s="172"/>
    </row>
  </sheetData>
  <sheetProtection formatCells="0" formatColumns="0" formatRows="0" insertColumns="0" insertRows="0" insertHyperlinks="0" deleteColumns="0" deleteRows="0" sort="0" autoFilter="0" pivotTables="0"/>
  <mergeCells count="32">
    <mergeCell ref="A1:F1"/>
    <mergeCell ref="D2:D3"/>
    <mergeCell ref="E2:E3"/>
    <mergeCell ref="F2:F3"/>
    <mergeCell ref="A49:A51"/>
    <mergeCell ref="B49:B50"/>
    <mergeCell ref="A36:A39"/>
    <mergeCell ref="A40:A42"/>
    <mergeCell ref="B40:B42"/>
    <mergeCell ref="B27:B28"/>
    <mergeCell ref="A44:A45"/>
    <mergeCell ref="A46:A47"/>
    <mergeCell ref="B46:B47"/>
    <mergeCell ref="C2:C3"/>
    <mergeCell ref="A7:A8"/>
    <mergeCell ref="B7:B8"/>
    <mergeCell ref="A54:F54"/>
    <mergeCell ref="A9:A11"/>
    <mergeCell ref="B10:B11"/>
    <mergeCell ref="A12:A16"/>
    <mergeCell ref="B29:B30"/>
    <mergeCell ref="A32:A33"/>
    <mergeCell ref="B32:B33"/>
    <mergeCell ref="A2:A3"/>
    <mergeCell ref="B2:B3"/>
    <mergeCell ref="A22:A24"/>
    <mergeCell ref="A25:A31"/>
    <mergeCell ref="B25:B26"/>
    <mergeCell ref="B14:B15"/>
    <mergeCell ref="A17:A19"/>
    <mergeCell ref="B17:B18"/>
    <mergeCell ref="A20:A21"/>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38</vt:i4>
      </vt:variant>
      <vt:variant>
        <vt:lpstr>Navngitte områder</vt:lpstr>
      </vt:variant>
      <vt:variant>
        <vt:i4>1</vt:i4>
      </vt:variant>
    </vt:vector>
  </HeadingPairs>
  <TitlesOfParts>
    <vt:vector size="39" baseType="lpstr">
      <vt:lpstr>Dat1</vt:lpstr>
      <vt:lpstr>Dat1fix</vt:lpstr>
      <vt:lpstr>Dat2</vt:lpstr>
      <vt:lpstr>Dat2fix</vt:lpstr>
      <vt:lpstr>Dat3</vt:lpstr>
      <vt:lpstr>Dat3fix</vt:lpstr>
      <vt:lpstr>Dat4</vt:lpstr>
      <vt:lpstr>Dat4fix</vt:lpstr>
      <vt:lpstr>V7xx</vt:lpstr>
      <vt:lpstr>V8xx</vt:lpstr>
      <vt:lpstr>V.</vt:lpstr>
      <vt:lpstr>Framside</vt:lpstr>
      <vt:lpstr>Innhald</vt:lpstr>
      <vt:lpstr>V1</vt:lpstr>
      <vt:lpstr>V2</vt:lpstr>
      <vt:lpstr>V3</vt:lpstr>
      <vt:lpstr>V4</vt:lpstr>
      <vt:lpstr>V5</vt:lpstr>
      <vt:lpstr>V6</vt:lpstr>
      <vt:lpstr>V7</vt:lpstr>
      <vt:lpstr>V8</vt:lpstr>
      <vt:lpstr>Vx</vt:lpstr>
      <vt:lpstr>V9</vt:lpstr>
      <vt:lpstr>V10</vt:lpstr>
      <vt:lpstr>V11</vt:lpstr>
      <vt:lpstr>V12</vt:lpstr>
      <vt:lpstr>V13</vt:lpstr>
      <vt:lpstr>V14</vt:lpstr>
      <vt:lpstr>V25</vt:lpstr>
      <vt:lpstr>V15</vt:lpstr>
      <vt:lpstr>V16</vt:lpstr>
      <vt:lpstr>V17</vt:lpstr>
      <vt:lpstr>V18</vt:lpstr>
      <vt:lpstr>V19</vt:lpstr>
      <vt:lpstr>V20</vt:lpstr>
      <vt:lpstr>V21</vt:lpstr>
      <vt:lpstr>V22</vt:lpstr>
      <vt:lpstr>V23</vt:lpstr>
      <vt:lpstr>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Vedlegg til årsrapport 2012</dc:title>
  <dc:creator>Øivind Skjervheim</dc:creator>
  <cp:lastModifiedBy>Breivik, Paal Christopher</cp:lastModifiedBy>
  <dcterms:created xsi:type="dcterms:W3CDTF">2012-02-20T13:55:22Z</dcterms:created>
  <dcterms:modified xsi:type="dcterms:W3CDTF">2022-01-14T09:43:34Z</dcterms:modified>
</cp:coreProperties>
</file>